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生活介護）\"/>
    </mc:Choice>
  </mc:AlternateContent>
  <bookViews>
    <workbookView xWindow="-15" yWindow="0" windowWidth="12465" windowHeight="9240"/>
  </bookViews>
  <sheets>
    <sheet name="資料一覧" sheetId="37" r:id="rId1"/>
    <sheet name="選択肢" sheetId="47" state="hidden" r:id="rId2"/>
    <sheet name="【共通】" sheetId="57" r:id="rId3"/>
    <sheet name="P1-1" sheetId="63" r:id="rId4"/>
    <sheet name="選択肢 " sheetId="64" state="hidden" r:id="rId5"/>
    <sheet name="P1-2" sheetId="65" r:id="rId6"/>
    <sheet name="P1-3" sheetId="66" r:id="rId7"/>
    <sheet name="P1-4" sheetId="67" r:id="rId8"/>
    <sheet name="P3" sheetId="17" r:id="rId9"/>
    <sheet name="P4" sheetId="51" r:id="rId10"/>
  </sheets>
  <externalReferences>
    <externalReference r:id="rId11"/>
    <externalReference r:id="rId12"/>
    <externalReference r:id="rId13"/>
    <externalReference r:id="rId14"/>
    <externalReference r:id="rId15"/>
    <externalReference r:id="rId16"/>
    <externalReference r:id="rId17"/>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box1">[1]帳票設定!#REF!</definedName>
    <definedName name="_kk06">#REF!</definedName>
    <definedName name="_kk29">#REF!</definedName>
    <definedName name="Avrg">#REF!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2">【共通】!$A$1:$U$51</definedName>
    <definedName name="_xlnm.Print_Area" localSheetId="3">'P1-1'!$A$1:$M$59</definedName>
    <definedName name="_xlnm.Print_Area" localSheetId="5">'P1-2'!$A$1:$AT$119</definedName>
    <definedName name="_xlnm.Print_Area" localSheetId="6">'P1-3'!$A$1:$AT$119</definedName>
    <definedName name="_xlnm.Print_Area" localSheetId="7">'P1-4'!$A$1:$AT$119</definedName>
    <definedName name="_xlnm.Print_Area" localSheetId="8">'P3'!$A$1:$W$30</definedName>
    <definedName name="_xlnm.Print_Area" localSheetId="9">'P4'!$A$1:$P$41</definedName>
    <definedName name="_xlnm.Print_Area" localSheetId="0">資料一覧!$A$1:$D$69</definedName>
    <definedName name="_xlnm.Print_Titles" localSheetId="5">'P1-2'!$20:$23</definedName>
    <definedName name="_xlnm.Print_Titles" localSheetId="6">'P1-3'!$20:$23</definedName>
    <definedName name="_xlnm.Print_Titles" localSheetId="7">'P1-4'!$20:$23</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ndmonth">#REF!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あるふぁるふぁ">[2]プルダウン・リスト!$C$17:$L$17</definedName>
    <definedName name="こ">#REF!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なし" localSheetId="4">'選択肢 '!$B$20:$F$20</definedName>
    <definedName name="医療型障害児入所施設" localSheetId="4">'選択肢 '!$B$32:$J$32</definedName>
    <definedName name="医療型障害児入所施設">選択肢!$B$31:$J$31</definedName>
    <definedName name="一般相談支援事業" localSheetId="4">'選択肢 '!$B$22:$D$22</definedName>
    <definedName name="一般相談支援事業">選択肢!$B$21:$C$21</definedName>
    <definedName name="確認">#N/A</definedName>
    <definedName name="看護時間">#REF!</definedName>
    <definedName name="管理者" localSheetId="4">'選択肢 '!$C$21:$G$21</definedName>
    <definedName name="機能訓練" localSheetId="4">'選択肢 '!$B$16:$I$16</definedName>
    <definedName name="機能訓練">選択肢!$B$16:$H$16</definedName>
    <definedName name="居宅介護" localSheetId="4">'選択肢 '!$B$2:$D$2</definedName>
    <definedName name="居宅介護">選択肢!$B$2:$D$2</definedName>
    <definedName name="居宅介護・重度訪問介護・同行援護・行動援護" localSheetId="4">'選択肢 '!$B$2:$D$2</definedName>
    <definedName name="居宅介護・重度訪問介護・同行援護・行動援護">選択肢!$B$2:$D$2</definedName>
    <definedName name="居宅訪問型児童発達支援" localSheetId="4">'選択肢 '!$B$30:$D$30</definedName>
    <definedName name="居宅訪問型児童発達支援">選択肢!$B$29:$D$29</definedName>
    <definedName name="共同生活援助" localSheetId="4">'選択肢 '!$B$12:$J$12</definedName>
    <definedName name="共同生活援助">選択肢!$B$12:$J$12</definedName>
    <definedName name="共同生活援助・介護サービス包括型" localSheetId="4">'選択肢 '!$B$12:$F$12</definedName>
    <definedName name="共同生活援助・介護サービス包括型">選択肢!$B$12:$F$12</definedName>
    <definedName name="共同生活援助・外部サービス利用型" localSheetId="4">'選択肢 '!$B$13:$E$13</definedName>
    <definedName name="共同生活援助・外部サービス利用型">選択肢!$B$13:$E$13</definedName>
    <definedName name="共同生活援助・日中サービス支援型" localSheetId="4">'選択肢 '!$B$14:$G$14</definedName>
    <definedName name="共同生活援助・日中サービス支援型">選択肢!$B$14:$G$14</definedName>
    <definedName name="行動援護" localSheetId="4">'選択肢 '!$B$5:$D$5</definedName>
    <definedName name="行動援護">選択肢!$B$5:$D$5</definedName>
    <definedName name="児童発達支援・児童発達支援センターであるもの" localSheetId="4">'選択肢 '!$B$28:$K$28</definedName>
    <definedName name="児童発達支援・児童発達支援センターであるもの">選択肢!$B$27:$K$27</definedName>
    <definedName name="児童発達支援・主として重症心身障害児を対象とする場合" localSheetId="4">'選択肢 '!$B$27:$I$27</definedName>
    <definedName name="児童発達支援・主として重症心身障害児を対象とする場合">選択肢!$B$26:$I$26</definedName>
    <definedName name="児童発達支援・放課後等デイサービス" localSheetId="4">'選択肢 '!$B$26:$H$26</definedName>
    <definedName name="児童発達支援・放課後等デイサービス">選択肢!$B$25:$H$25</definedName>
    <definedName name="自立生活援助" localSheetId="4">'選択肢 '!$B$24:$E$24</definedName>
    <definedName name="自立生活援助">選択肢!$B$23:$D$23</definedName>
    <definedName name="種類">[5]サービス種類一覧!$A$4:$A$20</definedName>
    <definedName name="就労移行支援" localSheetId="4">'選択肢 '!$B$18:$G$18</definedName>
    <definedName name="就労移行支援">選択肢!$B$18:$F$18</definedName>
    <definedName name="就労継続支援Ａ型" localSheetId="4">'選択肢 '!$B$20:$G$20</definedName>
    <definedName name="就労継続支援Ａ型">選択肢!$B$20:$J$20</definedName>
    <definedName name="就労継続支援Ａ型・Ｂ型">選択肢!$B$20:$F$20</definedName>
    <definedName name="就労継続支援Ｂ型" localSheetId="4">'選択肢 '!$B$21:$G$21</definedName>
    <definedName name="就労継続支援Ｂ型">選択肢!#REF!</definedName>
    <definedName name="就労定着支援" localSheetId="4">'選択肢 '!$B$23:$E$23</definedName>
    <definedName name="就労定着支援">選択肢!$B$22:$D$22</definedName>
    <definedName name="重度障害者等包括支援" localSheetId="4">'選択肢 '!$B$11:$C$11</definedName>
    <definedName name="重度障害者等包括支援">選択肢!$B$11:$C$11</definedName>
    <definedName name="重度訪問介護" localSheetId="4">'選択肢 '!$B$3:$D$3</definedName>
    <definedName name="重度訪問介護">選択肢!$B$3:$D$3</definedName>
    <definedName name="障害者支援施設" localSheetId="4">'選択肢 '!$B$15:$L$15</definedName>
    <definedName name="障害者支援施設">選択肢!$B$15:$L$15</definedName>
    <definedName name="職種">[6]プルダウン・リスト!$C$17:$L$17</definedName>
    <definedName name="食事">#REF!</definedName>
    <definedName name="生活介護" localSheetId="4">'選択肢 '!$B$7:$J$7</definedName>
    <definedName name="生活介護">選択肢!$B$7:$J$7</definedName>
    <definedName name="生活訓練" localSheetId="4">'選択肢 '!$B$17:$F$17</definedName>
    <definedName name="生活訓練">選択肢!$B$17:$F$17</definedName>
    <definedName name="体制等状況一覧">#REF!</definedName>
    <definedName name="短期入所・空床利用型" localSheetId="4">'選択肢 '!$B$9:$C$9</definedName>
    <definedName name="短期入所・空床利用型">選択肢!$B$9:$C$9</definedName>
    <definedName name="短期入所・単独型" localSheetId="4">'選択肢 '!$B$10:$C$10</definedName>
    <definedName name="短期入所・単独型">選択肢!$B$10:$C$10</definedName>
    <definedName name="短期入所・併設型" localSheetId="4">'選択肢 '!$B$8:$C$8</definedName>
    <definedName name="短期入所・併設型">選択肢!$B$8:$C$8</definedName>
    <definedName name="町っ油">#REF!</definedName>
    <definedName name="同行援護" localSheetId="4">'選択肢 '!$B$4:$D$4</definedName>
    <definedName name="同行援護">選択肢!$B$4:$D$4</definedName>
    <definedName name="特定相談支援・障害児相談支援" localSheetId="4">'選択肢 '!$B$25:$E$25:'選択肢 '!$D$25</definedName>
    <definedName name="特定相談支援・障害児相談支援">選択肢!$B$24:$D$24</definedName>
    <definedName name="認定指定就労移行支援" localSheetId="4">'選択肢 '!$B$19:$F$199</definedName>
    <definedName name="認定指定就労移行支援">選択肢!$B$19:$E$19</definedName>
    <definedName name="福祉型障害児入所施設" localSheetId="4">'選択肢 '!$B$31:$K$31</definedName>
    <definedName name="福祉型障害児入所施設">選択肢!$B$30:$K$30</definedName>
    <definedName name="保育所等訪問支援" localSheetId="4">'選択肢 '!$B$29:$D$29</definedName>
    <definedName name="保育所等訪問支援">選択肢!$B$28:$D$28</definedName>
    <definedName name="曜日" localSheetId="2">#REF!</definedName>
    <definedName name="曜日" localSheetId="8">[7]P3!$AK$4:$AL$10</definedName>
    <definedName name="曜日" localSheetId="9">#REF!</definedName>
    <definedName name="曜日" localSheetId="0">#REF!</definedName>
    <definedName name="曜日">#REF!</definedName>
    <definedName name="利用日数記入例">#REF!</definedName>
    <definedName name="療養介護" localSheetId="4">'選択肢 '!$B$6:$F$6</definedName>
    <definedName name="療養介護">選択肢!$B$6:$F$6</definedName>
  </definedNames>
  <calcPr calcId="162913"/>
</workbook>
</file>

<file path=xl/calcChain.xml><?xml version="1.0" encoding="utf-8"?>
<calcChain xmlns="http://schemas.openxmlformats.org/spreadsheetml/2006/main">
  <c r="J12" i="63" l="1"/>
  <c r="J13" i="63"/>
  <c r="V3" i="67"/>
  <c r="V3" i="66"/>
  <c r="V3" i="65"/>
  <c r="J14" i="63"/>
  <c r="J15" i="63"/>
  <c r="J16" i="63"/>
  <c r="J17" i="63"/>
  <c r="J18" i="63"/>
  <c r="J19" i="63"/>
  <c r="J20" i="63"/>
  <c r="J21" i="63"/>
  <c r="J22" i="63"/>
  <c r="J23" i="63"/>
  <c r="J24" i="63"/>
  <c r="J25" i="63"/>
  <c r="J26" i="63"/>
  <c r="J27" i="63"/>
  <c r="J28" i="63"/>
  <c r="J29" i="63"/>
  <c r="J30" i="63"/>
  <c r="J31" i="63"/>
  <c r="J32" i="63"/>
  <c r="J33" i="63"/>
  <c r="J34" i="63"/>
  <c r="J35" i="63"/>
  <c r="J36" i="63"/>
  <c r="J37" i="63"/>
  <c r="J38" i="63"/>
  <c r="J39" i="63"/>
  <c r="J40" i="63"/>
  <c r="J41" i="63"/>
  <c r="J42" i="63"/>
  <c r="J43" i="63"/>
  <c r="J44" i="63"/>
  <c r="J45" i="63"/>
  <c r="J46" i="63"/>
  <c r="J47" i="63"/>
  <c r="J48" i="63"/>
  <c r="J49" i="63"/>
  <c r="J50" i="63"/>
  <c r="J51" i="63"/>
  <c r="J52" i="63"/>
  <c r="J53" i="63"/>
  <c r="J54" i="63"/>
  <c r="J55" i="63"/>
  <c r="J56" i="63"/>
  <c r="V13" i="63"/>
  <c r="V14" i="63"/>
  <c r="V15" i="63"/>
  <c r="V16" i="63"/>
  <c r="V17" i="63"/>
  <c r="V18" i="63"/>
  <c r="V19" i="63"/>
  <c r="V20" i="63"/>
  <c r="V21" i="63"/>
  <c r="V22" i="63"/>
  <c r="V23" i="63"/>
  <c r="V24" i="63"/>
  <c r="V25" i="63"/>
  <c r="V26" i="63"/>
  <c r="V27" i="63"/>
  <c r="V28" i="63"/>
  <c r="V29" i="63"/>
  <c r="V30" i="63"/>
  <c r="V31" i="63"/>
  <c r="V32" i="63"/>
  <c r="V33" i="63"/>
  <c r="V34" i="63"/>
  <c r="V35" i="63"/>
  <c r="V36" i="63"/>
  <c r="V37" i="63"/>
  <c r="V38" i="63"/>
  <c r="V39" i="63"/>
  <c r="V40" i="63"/>
  <c r="V41" i="63"/>
  <c r="V42" i="63"/>
  <c r="V43" i="63"/>
  <c r="V44" i="63"/>
  <c r="V45" i="63"/>
  <c r="V46" i="63"/>
  <c r="V47" i="63"/>
  <c r="V48" i="63"/>
  <c r="V49" i="63"/>
  <c r="V50" i="63"/>
  <c r="V51" i="63"/>
  <c r="V52" i="63"/>
  <c r="V53" i="63"/>
  <c r="V54" i="63"/>
  <c r="V55" i="63"/>
  <c r="V12" i="63"/>
  <c r="AM320" i="67"/>
  <c r="AL320" i="67"/>
  <c r="AK320" i="67"/>
  <c r="AJ320" i="67"/>
  <c r="AI320" i="67"/>
  <c r="AH320" i="67"/>
  <c r="AG320" i="67"/>
  <c r="AF320" i="67"/>
  <c r="AE320" i="67"/>
  <c r="AD320" i="67"/>
  <c r="AC320" i="67"/>
  <c r="AB320" i="67"/>
  <c r="AA320" i="67"/>
  <c r="Z320" i="67"/>
  <c r="Y320" i="67"/>
  <c r="X320" i="67"/>
  <c r="W320" i="67"/>
  <c r="V320" i="67"/>
  <c r="U320" i="67"/>
  <c r="T320" i="67"/>
  <c r="S320" i="67"/>
  <c r="R320" i="67"/>
  <c r="Q320" i="67"/>
  <c r="P320" i="67"/>
  <c r="O320" i="67"/>
  <c r="N320" i="67"/>
  <c r="M320" i="67"/>
  <c r="L320" i="67"/>
  <c r="K320" i="67"/>
  <c r="J320" i="67"/>
  <c r="I320" i="67"/>
  <c r="AM319" i="67"/>
  <c r="AL319" i="67"/>
  <c r="AK319" i="67"/>
  <c r="AJ319" i="67"/>
  <c r="AI319" i="67"/>
  <c r="AH319" i="67"/>
  <c r="AG319" i="67"/>
  <c r="AF319" i="67"/>
  <c r="AE319" i="67"/>
  <c r="AD319" i="67"/>
  <c r="AC319" i="67"/>
  <c r="AB319" i="67"/>
  <c r="AA319" i="67"/>
  <c r="Z319" i="67"/>
  <c r="Y319" i="67"/>
  <c r="X319" i="67"/>
  <c r="W319" i="67"/>
  <c r="V319" i="67"/>
  <c r="U319" i="67"/>
  <c r="T319" i="67"/>
  <c r="S319" i="67"/>
  <c r="R319" i="67"/>
  <c r="Q319" i="67"/>
  <c r="P319" i="67"/>
  <c r="O319" i="67"/>
  <c r="N319" i="67"/>
  <c r="M319" i="67"/>
  <c r="L319" i="67"/>
  <c r="K319" i="67"/>
  <c r="J319" i="67"/>
  <c r="I319" i="67"/>
  <c r="AM317" i="67"/>
  <c r="AL317" i="67"/>
  <c r="AK317" i="67"/>
  <c r="AJ317" i="67"/>
  <c r="AI317" i="67"/>
  <c r="AH317" i="67"/>
  <c r="AG317" i="67"/>
  <c r="AF317" i="67"/>
  <c r="AE317" i="67"/>
  <c r="AD317" i="67"/>
  <c r="AC317" i="67"/>
  <c r="AB317" i="67"/>
  <c r="AA317" i="67"/>
  <c r="Z317" i="67"/>
  <c r="Y317" i="67"/>
  <c r="X317" i="67"/>
  <c r="W317" i="67"/>
  <c r="V317" i="67"/>
  <c r="U317" i="67"/>
  <c r="T317" i="67"/>
  <c r="S317" i="67"/>
  <c r="R317" i="67"/>
  <c r="Q317" i="67"/>
  <c r="P317" i="67"/>
  <c r="O317" i="67"/>
  <c r="N317" i="67"/>
  <c r="M317" i="67"/>
  <c r="L317" i="67"/>
  <c r="K317" i="67"/>
  <c r="J317" i="67"/>
  <c r="I317" i="67"/>
  <c r="AM316" i="67"/>
  <c r="AL316" i="67"/>
  <c r="AK316" i="67"/>
  <c r="AJ316" i="67"/>
  <c r="AI316" i="67"/>
  <c r="AH316" i="67"/>
  <c r="AG316" i="67"/>
  <c r="AF316" i="67"/>
  <c r="AE316" i="67"/>
  <c r="AD316" i="67"/>
  <c r="AC316" i="67"/>
  <c r="AB316" i="67"/>
  <c r="AA316" i="67"/>
  <c r="Z316" i="67"/>
  <c r="Y316" i="67"/>
  <c r="X316" i="67"/>
  <c r="W316" i="67"/>
  <c r="V316" i="67"/>
  <c r="U316" i="67"/>
  <c r="T316" i="67"/>
  <c r="S316" i="67"/>
  <c r="R316" i="67"/>
  <c r="Q316" i="67"/>
  <c r="P316" i="67"/>
  <c r="O316" i="67"/>
  <c r="N316" i="67"/>
  <c r="M316" i="67"/>
  <c r="L316" i="67"/>
  <c r="K316" i="67"/>
  <c r="J316" i="67"/>
  <c r="I316" i="67"/>
  <c r="AM314" i="67"/>
  <c r="AL314" i="67"/>
  <c r="AK314" i="67"/>
  <c r="AJ314" i="67"/>
  <c r="AI314" i="67"/>
  <c r="AH314" i="67"/>
  <c r="AG314" i="67"/>
  <c r="AF314" i="67"/>
  <c r="AE314" i="67"/>
  <c r="AD314" i="67"/>
  <c r="AC314" i="67"/>
  <c r="AB314" i="67"/>
  <c r="AA314" i="67"/>
  <c r="Z314" i="67"/>
  <c r="Y314" i="67"/>
  <c r="X314" i="67"/>
  <c r="W314" i="67"/>
  <c r="V314" i="67"/>
  <c r="U314" i="67"/>
  <c r="T314" i="67"/>
  <c r="S314" i="67"/>
  <c r="R314" i="67"/>
  <c r="Q314" i="67"/>
  <c r="P314" i="67"/>
  <c r="O314" i="67"/>
  <c r="N314" i="67"/>
  <c r="M314" i="67"/>
  <c r="L314" i="67"/>
  <c r="K314" i="67"/>
  <c r="J314" i="67"/>
  <c r="I314" i="67"/>
  <c r="AM313" i="67"/>
  <c r="AL313" i="67"/>
  <c r="AK313" i="67"/>
  <c r="AJ313" i="67"/>
  <c r="AI313" i="67"/>
  <c r="AH313" i="67"/>
  <c r="AG313" i="67"/>
  <c r="AF313" i="67"/>
  <c r="AE313" i="67"/>
  <c r="AD313" i="67"/>
  <c r="AC313" i="67"/>
  <c r="AB313" i="67"/>
  <c r="AA313" i="67"/>
  <c r="Z313" i="67"/>
  <c r="Y313" i="67"/>
  <c r="X313" i="67"/>
  <c r="W313" i="67"/>
  <c r="V313" i="67"/>
  <c r="U313" i="67"/>
  <c r="T313" i="67"/>
  <c r="S313" i="67"/>
  <c r="R313" i="67"/>
  <c r="Q313" i="67"/>
  <c r="P313" i="67"/>
  <c r="O313" i="67"/>
  <c r="N313" i="67"/>
  <c r="M313" i="67"/>
  <c r="L313" i="67"/>
  <c r="K313" i="67"/>
  <c r="J313" i="67"/>
  <c r="I313" i="67"/>
  <c r="AM311" i="67"/>
  <c r="AL311" i="67"/>
  <c r="AK311" i="67"/>
  <c r="AJ311" i="67"/>
  <c r="AI311" i="67"/>
  <c r="AH311" i="67"/>
  <c r="AG311" i="67"/>
  <c r="AF311" i="67"/>
  <c r="AE311" i="67"/>
  <c r="AD311" i="67"/>
  <c r="AC311" i="67"/>
  <c r="AB311" i="67"/>
  <c r="AA311" i="67"/>
  <c r="Z311" i="67"/>
  <c r="Y311" i="67"/>
  <c r="X311" i="67"/>
  <c r="W311" i="67"/>
  <c r="V311" i="67"/>
  <c r="U311" i="67"/>
  <c r="T311" i="67"/>
  <c r="S311" i="67"/>
  <c r="R311" i="67"/>
  <c r="Q311" i="67"/>
  <c r="P311" i="67"/>
  <c r="O311" i="67"/>
  <c r="N311" i="67"/>
  <c r="M311" i="67"/>
  <c r="L311" i="67"/>
  <c r="K311" i="67"/>
  <c r="J311" i="67"/>
  <c r="I311" i="67"/>
  <c r="AM310" i="67"/>
  <c r="AL310" i="67"/>
  <c r="AK310" i="67"/>
  <c r="AJ310" i="67"/>
  <c r="AI310" i="67"/>
  <c r="AH310" i="67"/>
  <c r="AG310" i="67"/>
  <c r="AF310" i="67"/>
  <c r="AE310" i="67"/>
  <c r="AD310" i="67"/>
  <c r="AC310" i="67"/>
  <c r="AB310" i="67"/>
  <c r="AA310" i="67"/>
  <c r="Z310" i="67"/>
  <c r="Y310" i="67"/>
  <c r="X310" i="67"/>
  <c r="W310" i="67"/>
  <c r="V310" i="67"/>
  <c r="U310" i="67"/>
  <c r="T310" i="67"/>
  <c r="S310" i="67"/>
  <c r="R310" i="67"/>
  <c r="Q310" i="67"/>
  <c r="P310" i="67"/>
  <c r="O310" i="67"/>
  <c r="N310" i="67"/>
  <c r="M310" i="67"/>
  <c r="L310" i="67"/>
  <c r="K310" i="67"/>
  <c r="J310" i="67"/>
  <c r="I310" i="67"/>
  <c r="AM308" i="67"/>
  <c r="AL308" i="67"/>
  <c r="AK308" i="67"/>
  <c r="AJ308" i="67"/>
  <c r="AI308" i="67"/>
  <c r="AH308" i="67"/>
  <c r="AG308" i="67"/>
  <c r="AF308" i="67"/>
  <c r="AE308" i="67"/>
  <c r="AD308" i="67"/>
  <c r="AC308" i="67"/>
  <c r="AB308" i="67"/>
  <c r="AA308" i="67"/>
  <c r="Z308" i="67"/>
  <c r="Y308" i="67"/>
  <c r="X308" i="67"/>
  <c r="W308" i="67"/>
  <c r="V308" i="67"/>
  <c r="U308" i="67"/>
  <c r="T308" i="67"/>
  <c r="S308" i="67"/>
  <c r="R308" i="67"/>
  <c r="Q308" i="67"/>
  <c r="P308" i="67"/>
  <c r="O308" i="67"/>
  <c r="N308" i="67"/>
  <c r="M308" i="67"/>
  <c r="L308" i="67"/>
  <c r="K308" i="67"/>
  <c r="J308" i="67"/>
  <c r="I308" i="67"/>
  <c r="AM307" i="67"/>
  <c r="AL307" i="67"/>
  <c r="AK307" i="67"/>
  <c r="AJ307" i="67"/>
  <c r="AI307" i="67"/>
  <c r="AH307" i="67"/>
  <c r="AG307" i="67"/>
  <c r="AF307" i="67"/>
  <c r="AE307" i="67"/>
  <c r="AD307" i="67"/>
  <c r="AC307" i="67"/>
  <c r="AB307" i="67"/>
  <c r="AA307" i="67"/>
  <c r="Z307" i="67"/>
  <c r="Y307" i="67"/>
  <c r="X307" i="67"/>
  <c r="W307" i="67"/>
  <c r="V307" i="67"/>
  <c r="U307" i="67"/>
  <c r="T307" i="67"/>
  <c r="S307" i="67"/>
  <c r="R307" i="67"/>
  <c r="Q307" i="67"/>
  <c r="P307" i="67"/>
  <c r="O307" i="67"/>
  <c r="N307" i="67"/>
  <c r="M307" i="67"/>
  <c r="L307" i="67"/>
  <c r="K307" i="67"/>
  <c r="J307" i="67"/>
  <c r="I307" i="67"/>
  <c r="AM305" i="67"/>
  <c r="AL305" i="67"/>
  <c r="AK305" i="67"/>
  <c r="AJ305" i="67"/>
  <c r="AI305" i="67"/>
  <c r="AH305" i="67"/>
  <c r="AG305" i="67"/>
  <c r="AF305" i="67"/>
  <c r="AE305" i="67"/>
  <c r="AD305" i="67"/>
  <c r="AC305" i="67"/>
  <c r="AB305" i="67"/>
  <c r="AA305" i="67"/>
  <c r="Z305" i="67"/>
  <c r="Y305" i="67"/>
  <c r="X305" i="67"/>
  <c r="W305" i="67"/>
  <c r="V305" i="67"/>
  <c r="U305" i="67"/>
  <c r="T305" i="67"/>
  <c r="S305" i="67"/>
  <c r="R305" i="67"/>
  <c r="Q305" i="67"/>
  <c r="P305" i="67"/>
  <c r="O305" i="67"/>
  <c r="N305" i="67"/>
  <c r="M305" i="67"/>
  <c r="L305" i="67"/>
  <c r="K305" i="67"/>
  <c r="J305" i="67"/>
  <c r="I305" i="67"/>
  <c r="AM304" i="67"/>
  <c r="AL304" i="67"/>
  <c r="AK304" i="67"/>
  <c r="AJ304" i="67"/>
  <c r="AI304" i="67"/>
  <c r="AH304" i="67"/>
  <c r="AG304" i="67"/>
  <c r="AF304" i="67"/>
  <c r="AE304" i="67"/>
  <c r="AD304" i="67"/>
  <c r="AC304" i="67"/>
  <c r="AB304" i="67"/>
  <c r="AA304" i="67"/>
  <c r="Z304" i="67"/>
  <c r="Y304" i="67"/>
  <c r="X304" i="67"/>
  <c r="W304" i="67"/>
  <c r="V304" i="67"/>
  <c r="U304" i="67"/>
  <c r="T304" i="67"/>
  <c r="S304" i="67"/>
  <c r="R304" i="67"/>
  <c r="Q304" i="67"/>
  <c r="P304" i="67"/>
  <c r="O304" i="67"/>
  <c r="N304" i="67"/>
  <c r="M304" i="67"/>
  <c r="L304" i="67"/>
  <c r="K304" i="67"/>
  <c r="J304" i="67"/>
  <c r="I304" i="67"/>
  <c r="AM302" i="67"/>
  <c r="AL302" i="67"/>
  <c r="AK302" i="67"/>
  <c r="AJ302" i="67"/>
  <c r="AI302" i="67"/>
  <c r="AH302" i="67"/>
  <c r="AG302" i="67"/>
  <c r="AF302" i="67"/>
  <c r="AE302" i="67"/>
  <c r="AD302" i="67"/>
  <c r="AC302" i="67"/>
  <c r="AB302" i="67"/>
  <c r="AA302" i="67"/>
  <c r="Z302" i="67"/>
  <c r="Y302" i="67"/>
  <c r="X302" i="67"/>
  <c r="W302" i="67"/>
  <c r="V302" i="67"/>
  <c r="U302" i="67"/>
  <c r="T302" i="67"/>
  <c r="S302" i="67"/>
  <c r="R302" i="67"/>
  <c r="Q302" i="67"/>
  <c r="P302" i="67"/>
  <c r="O302" i="67"/>
  <c r="N302" i="67"/>
  <c r="M302" i="67"/>
  <c r="L302" i="67"/>
  <c r="K302" i="67"/>
  <c r="J302" i="67"/>
  <c r="I302" i="67"/>
  <c r="AM301" i="67"/>
  <c r="AL301" i="67"/>
  <c r="AK301" i="67"/>
  <c r="AJ301" i="67"/>
  <c r="AI301" i="67"/>
  <c r="AH301" i="67"/>
  <c r="AG301" i="67"/>
  <c r="AF301" i="67"/>
  <c r="AE301" i="67"/>
  <c r="AD301" i="67"/>
  <c r="AC301" i="67"/>
  <c r="AB301" i="67"/>
  <c r="AA301" i="67"/>
  <c r="Z301" i="67"/>
  <c r="Y301" i="67"/>
  <c r="X301" i="67"/>
  <c r="W301" i="67"/>
  <c r="V301" i="67"/>
  <c r="U301" i="67"/>
  <c r="T301" i="67"/>
  <c r="S301" i="67"/>
  <c r="R301" i="67"/>
  <c r="Q301" i="67"/>
  <c r="P301" i="67"/>
  <c r="O301" i="67"/>
  <c r="N301" i="67"/>
  <c r="M301" i="67"/>
  <c r="L301" i="67"/>
  <c r="K301" i="67"/>
  <c r="J301" i="67"/>
  <c r="I301" i="67"/>
  <c r="AM299" i="67"/>
  <c r="AL299" i="67"/>
  <c r="AK299" i="67"/>
  <c r="AJ299" i="67"/>
  <c r="AI299" i="67"/>
  <c r="AH299" i="67"/>
  <c r="AG299" i="67"/>
  <c r="AF299" i="67"/>
  <c r="AE299" i="67"/>
  <c r="AD299" i="67"/>
  <c r="AC299" i="67"/>
  <c r="AB299" i="67"/>
  <c r="AA299" i="67"/>
  <c r="Z299" i="67"/>
  <c r="Y299" i="67"/>
  <c r="X299" i="67"/>
  <c r="W299" i="67"/>
  <c r="V299" i="67"/>
  <c r="U299" i="67"/>
  <c r="T299" i="67"/>
  <c r="S299" i="67"/>
  <c r="R299" i="67"/>
  <c r="Q299" i="67"/>
  <c r="P299" i="67"/>
  <c r="O299" i="67"/>
  <c r="N299" i="67"/>
  <c r="M299" i="67"/>
  <c r="L299" i="67"/>
  <c r="K299" i="67"/>
  <c r="J299" i="67"/>
  <c r="I299" i="67"/>
  <c r="AM298" i="67"/>
  <c r="AL298" i="67"/>
  <c r="AK298" i="67"/>
  <c r="AJ298" i="67"/>
  <c r="AI298" i="67"/>
  <c r="AH298" i="67"/>
  <c r="AG298" i="67"/>
  <c r="AF298" i="67"/>
  <c r="AE298" i="67"/>
  <c r="AD298" i="67"/>
  <c r="AC298" i="67"/>
  <c r="AB298" i="67"/>
  <c r="AA298" i="67"/>
  <c r="Z298" i="67"/>
  <c r="Y298" i="67"/>
  <c r="X298" i="67"/>
  <c r="W298" i="67"/>
  <c r="V298" i="67"/>
  <c r="U298" i="67"/>
  <c r="T298" i="67"/>
  <c r="S298" i="67"/>
  <c r="R298" i="67"/>
  <c r="Q298" i="67"/>
  <c r="P298" i="67"/>
  <c r="O298" i="67"/>
  <c r="N298" i="67"/>
  <c r="M298" i="67"/>
  <c r="L298" i="67"/>
  <c r="K298" i="67"/>
  <c r="J298" i="67"/>
  <c r="I298" i="67"/>
  <c r="AM296" i="67"/>
  <c r="AL296" i="67"/>
  <c r="AK296" i="67"/>
  <c r="AJ296" i="67"/>
  <c r="AI296" i="67"/>
  <c r="AH296" i="67"/>
  <c r="AG296" i="67"/>
  <c r="AF296" i="67"/>
  <c r="AE296" i="67"/>
  <c r="AD296" i="67"/>
  <c r="AC296" i="67"/>
  <c r="AB296" i="67"/>
  <c r="AA296" i="67"/>
  <c r="Z296" i="67"/>
  <c r="Y296" i="67"/>
  <c r="X296" i="67"/>
  <c r="W296" i="67"/>
  <c r="V296" i="67"/>
  <c r="U296" i="67"/>
  <c r="T296" i="67"/>
  <c r="S296" i="67"/>
  <c r="R296" i="67"/>
  <c r="Q296" i="67"/>
  <c r="P296" i="67"/>
  <c r="O296" i="67"/>
  <c r="N296" i="67"/>
  <c r="M296" i="67"/>
  <c r="L296" i="67"/>
  <c r="K296" i="67"/>
  <c r="J296" i="67"/>
  <c r="I296" i="67"/>
  <c r="AM295" i="67"/>
  <c r="AL295" i="67"/>
  <c r="AK295" i="67"/>
  <c r="AJ295" i="67"/>
  <c r="AI295" i="67"/>
  <c r="AH295" i="67"/>
  <c r="AG295" i="67"/>
  <c r="AF295" i="67"/>
  <c r="AE295" i="67"/>
  <c r="AD295" i="67"/>
  <c r="AC295" i="67"/>
  <c r="AB295" i="67"/>
  <c r="AA295" i="67"/>
  <c r="Z295" i="67"/>
  <c r="Y295" i="67"/>
  <c r="X295" i="67"/>
  <c r="W295" i="67"/>
  <c r="V295" i="67"/>
  <c r="U295" i="67"/>
  <c r="T295" i="67"/>
  <c r="S295" i="67"/>
  <c r="R295" i="67"/>
  <c r="Q295" i="67"/>
  <c r="P295" i="67"/>
  <c r="O295" i="67"/>
  <c r="N295" i="67"/>
  <c r="M295" i="67"/>
  <c r="L295" i="67"/>
  <c r="K295" i="67"/>
  <c r="J295" i="67"/>
  <c r="I295" i="67"/>
  <c r="AM293" i="67"/>
  <c r="AL293" i="67"/>
  <c r="AK293" i="67"/>
  <c r="AJ293" i="67"/>
  <c r="AI293" i="67"/>
  <c r="AH293" i="67"/>
  <c r="AG293" i="67"/>
  <c r="AF293" i="67"/>
  <c r="AE293" i="67"/>
  <c r="AD293" i="67"/>
  <c r="AC293" i="67"/>
  <c r="AB293" i="67"/>
  <c r="AA293" i="67"/>
  <c r="Z293" i="67"/>
  <c r="Y293" i="67"/>
  <c r="X293" i="67"/>
  <c r="W293" i="67"/>
  <c r="V293" i="67"/>
  <c r="U293" i="67"/>
  <c r="T293" i="67"/>
  <c r="S293" i="67"/>
  <c r="R293" i="67"/>
  <c r="Q293" i="67"/>
  <c r="P293" i="67"/>
  <c r="O293" i="67"/>
  <c r="N293" i="67"/>
  <c r="M293" i="67"/>
  <c r="L293" i="67"/>
  <c r="K293" i="67"/>
  <c r="J293" i="67"/>
  <c r="I293" i="67"/>
  <c r="AM292" i="67"/>
  <c r="AL292" i="67"/>
  <c r="AK292" i="67"/>
  <c r="AJ292" i="67"/>
  <c r="AI292" i="67"/>
  <c r="AH292" i="67"/>
  <c r="AG292" i="67"/>
  <c r="AF292" i="67"/>
  <c r="AE292" i="67"/>
  <c r="AD292" i="67"/>
  <c r="AC292" i="67"/>
  <c r="AB292" i="67"/>
  <c r="AA292" i="67"/>
  <c r="Z292" i="67"/>
  <c r="Y292" i="67"/>
  <c r="X292" i="67"/>
  <c r="W292" i="67"/>
  <c r="V292" i="67"/>
  <c r="U292" i="67"/>
  <c r="T292" i="67"/>
  <c r="S292" i="67"/>
  <c r="R292" i="67"/>
  <c r="Q292" i="67"/>
  <c r="P292" i="67"/>
  <c r="O292" i="67"/>
  <c r="N292" i="67"/>
  <c r="M292" i="67"/>
  <c r="L292" i="67"/>
  <c r="K292" i="67"/>
  <c r="J292" i="67"/>
  <c r="I292" i="67"/>
  <c r="AM290" i="67"/>
  <c r="AL290" i="67"/>
  <c r="AK290" i="67"/>
  <c r="AJ290" i="67"/>
  <c r="AI290" i="67"/>
  <c r="AH290" i="67"/>
  <c r="AG290" i="67"/>
  <c r="AF290" i="67"/>
  <c r="AE290" i="67"/>
  <c r="AD290" i="67"/>
  <c r="AC290" i="67"/>
  <c r="AB290" i="67"/>
  <c r="AA290" i="67"/>
  <c r="Z290" i="67"/>
  <c r="Y290" i="67"/>
  <c r="X290" i="67"/>
  <c r="W290" i="67"/>
  <c r="V290" i="67"/>
  <c r="U290" i="67"/>
  <c r="T290" i="67"/>
  <c r="S290" i="67"/>
  <c r="R290" i="67"/>
  <c r="Q290" i="67"/>
  <c r="P290" i="67"/>
  <c r="O290" i="67"/>
  <c r="N290" i="67"/>
  <c r="M290" i="67"/>
  <c r="L290" i="67"/>
  <c r="K290" i="67"/>
  <c r="J290" i="67"/>
  <c r="I290" i="67"/>
  <c r="AM289" i="67"/>
  <c r="AL289" i="67"/>
  <c r="AK289" i="67"/>
  <c r="AJ289" i="67"/>
  <c r="AI289" i="67"/>
  <c r="AH289" i="67"/>
  <c r="AG289" i="67"/>
  <c r="AF289" i="67"/>
  <c r="AE289" i="67"/>
  <c r="AD289" i="67"/>
  <c r="AC289" i="67"/>
  <c r="AB289" i="67"/>
  <c r="AA289" i="67"/>
  <c r="Z289" i="67"/>
  <c r="Y289" i="67"/>
  <c r="X289" i="67"/>
  <c r="W289" i="67"/>
  <c r="V289" i="67"/>
  <c r="U289" i="67"/>
  <c r="T289" i="67"/>
  <c r="S289" i="67"/>
  <c r="R289" i="67"/>
  <c r="Q289" i="67"/>
  <c r="P289" i="67"/>
  <c r="O289" i="67"/>
  <c r="N289" i="67"/>
  <c r="M289" i="67"/>
  <c r="L289" i="67"/>
  <c r="K289" i="67"/>
  <c r="J289" i="67"/>
  <c r="I289" i="67"/>
  <c r="AM287" i="67"/>
  <c r="AL287" i="67"/>
  <c r="AK287" i="67"/>
  <c r="AJ287" i="67"/>
  <c r="AI287" i="67"/>
  <c r="AH287" i="67"/>
  <c r="AG287" i="67"/>
  <c r="AF287" i="67"/>
  <c r="AE287" i="67"/>
  <c r="AD287" i="67"/>
  <c r="AC287" i="67"/>
  <c r="AB287" i="67"/>
  <c r="AA287" i="67"/>
  <c r="Z287" i="67"/>
  <c r="Y287" i="67"/>
  <c r="X287" i="67"/>
  <c r="W287" i="67"/>
  <c r="V287" i="67"/>
  <c r="U287" i="67"/>
  <c r="T287" i="67"/>
  <c r="S287" i="67"/>
  <c r="R287" i="67"/>
  <c r="Q287" i="67"/>
  <c r="P287" i="67"/>
  <c r="O287" i="67"/>
  <c r="N287" i="67"/>
  <c r="M287" i="67"/>
  <c r="L287" i="67"/>
  <c r="K287" i="67"/>
  <c r="J287" i="67"/>
  <c r="I287" i="67"/>
  <c r="AM286" i="67"/>
  <c r="AL286" i="67"/>
  <c r="AK286" i="67"/>
  <c r="AJ286" i="67"/>
  <c r="AI286" i="67"/>
  <c r="AH286" i="67"/>
  <c r="AG286" i="67"/>
  <c r="AF286" i="67"/>
  <c r="AE286" i="67"/>
  <c r="AD286" i="67"/>
  <c r="AC286" i="67"/>
  <c r="AB286" i="67"/>
  <c r="AA286" i="67"/>
  <c r="Z286" i="67"/>
  <c r="Y286" i="67"/>
  <c r="X286" i="67"/>
  <c r="W286" i="67"/>
  <c r="V286" i="67"/>
  <c r="U286" i="67"/>
  <c r="T286" i="67"/>
  <c r="S286" i="67"/>
  <c r="R286" i="67"/>
  <c r="Q286" i="67"/>
  <c r="P286" i="67"/>
  <c r="O286" i="67"/>
  <c r="N286" i="67"/>
  <c r="M286" i="67"/>
  <c r="L286" i="67"/>
  <c r="K286" i="67"/>
  <c r="J286" i="67"/>
  <c r="I286" i="67"/>
  <c r="AM284" i="67"/>
  <c r="AL284" i="67"/>
  <c r="AK284" i="67"/>
  <c r="AJ284" i="67"/>
  <c r="AI284" i="67"/>
  <c r="AH284" i="67"/>
  <c r="AG284" i="67"/>
  <c r="AF284" i="67"/>
  <c r="AE284" i="67"/>
  <c r="AD284" i="67"/>
  <c r="AC284" i="67"/>
  <c r="AB284" i="67"/>
  <c r="AA284" i="67"/>
  <c r="Z284" i="67"/>
  <c r="Y284" i="67"/>
  <c r="X284" i="67"/>
  <c r="W284" i="67"/>
  <c r="V284" i="67"/>
  <c r="U284" i="67"/>
  <c r="T284" i="67"/>
  <c r="S284" i="67"/>
  <c r="R284" i="67"/>
  <c r="Q284" i="67"/>
  <c r="P284" i="67"/>
  <c r="O284" i="67"/>
  <c r="N284" i="67"/>
  <c r="M284" i="67"/>
  <c r="L284" i="67"/>
  <c r="K284" i="67"/>
  <c r="J284" i="67"/>
  <c r="I284" i="67"/>
  <c r="AM283" i="67"/>
  <c r="AL283" i="67"/>
  <c r="AK283" i="67"/>
  <c r="AJ283" i="67"/>
  <c r="AI283" i="67"/>
  <c r="AH283" i="67"/>
  <c r="AG283" i="67"/>
  <c r="AF283" i="67"/>
  <c r="AE283" i="67"/>
  <c r="AD283" i="67"/>
  <c r="AC283" i="67"/>
  <c r="AB283" i="67"/>
  <c r="AA283" i="67"/>
  <c r="Z283" i="67"/>
  <c r="Y283" i="67"/>
  <c r="X283" i="67"/>
  <c r="W283" i="67"/>
  <c r="V283" i="67"/>
  <c r="U283" i="67"/>
  <c r="T283" i="67"/>
  <c r="S283" i="67"/>
  <c r="R283" i="67"/>
  <c r="Q283" i="67"/>
  <c r="P283" i="67"/>
  <c r="O283" i="67"/>
  <c r="N283" i="67"/>
  <c r="M283" i="67"/>
  <c r="L283" i="67"/>
  <c r="K283" i="67"/>
  <c r="J283" i="67"/>
  <c r="I283" i="67"/>
  <c r="AM281" i="67"/>
  <c r="AL281" i="67"/>
  <c r="AK281" i="67"/>
  <c r="AJ281" i="67"/>
  <c r="AI281" i="67"/>
  <c r="AH281" i="67"/>
  <c r="AG281" i="67"/>
  <c r="AF281" i="67"/>
  <c r="AE281" i="67"/>
  <c r="AD281" i="67"/>
  <c r="AC281" i="67"/>
  <c r="AB281" i="67"/>
  <c r="AA281" i="67"/>
  <c r="Z281" i="67"/>
  <c r="Y281" i="67"/>
  <c r="X281" i="67"/>
  <c r="W281" i="67"/>
  <c r="V281" i="67"/>
  <c r="U281" i="67"/>
  <c r="T281" i="67"/>
  <c r="S281" i="67"/>
  <c r="R281" i="67"/>
  <c r="Q281" i="67"/>
  <c r="P281" i="67"/>
  <c r="O281" i="67"/>
  <c r="N281" i="67"/>
  <c r="M281" i="67"/>
  <c r="L281" i="67"/>
  <c r="K281" i="67"/>
  <c r="J281" i="67"/>
  <c r="I281" i="67"/>
  <c r="AM280" i="67"/>
  <c r="AL280" i="67"/>
  <c r="AK280" i="67"/>
  <c r="AJ280" i="67"/>
  <c r="AI280" i="67"/>
  <c r="AH280" i="67"/>
  <c r="AG280" i="67"/>
  <c r="AF280" i="67"/>
  <c r="AE280" i="67"/>
  <c r="AD280" i="67"/>
  <c r="AC280" i="67"/>
  <c r="AB280" i="67"/>
  <c r="AA280" i="67"/>
  <c r="Z280" i="67"/>
  <c r="Y280" i="67"/>
  <c r="X280" i="67"/>
  <c r="W280" i="67"/>
  <c r="V280" i="67"/>
  <c r="U280" i="67"/>
  <c r="T280" i="67"/>
  <c r="S280" i="67"/>
  <c r="R280" i="67"/>
  <c r="Q280" i="67"/>
  <c r="P280" i="67"/>
  <c r="O280" i="67"/>
  <c r="N280" i="67"/>
  <c r="M280" i="67"/>
  <c r="L280" i="67"/>
  <c r="K280" i="67"/>
  <c r="J280" i="67"/>
  <c r="I280" i="67"/>
  <c r="AM278" i="67"/>
  <c r="AL278" i="67"/>
  <c r="AK278" i="67"/>
  <c r="AJ278" i="67"/>
  <c r="AI278" i="67"/>
  <c r="AH278" i="67"/>
  <c r="AG278" i="67"/>
  <c r="AF278" i="67"/>
  <c r="AE278" i="67"/>
  <c r="AD278" i="67"/>
  <c r="AC278" i="67"/>
  <c r="AB278" i="67"/>
  <c r="AA278" i="67"/>
  <c r="Z278" i="67"/>
  <c r="Y278" i="67"/>
  <c r="X278" i="67"/>
  <c r="W278" i="67"/>
  <c r="V278" i="67"/>
  <c r="U278" i="67"/>
  <c r="T278" i="67"/>
  <c r="S278" i="67"/>
  <c r="R278" i="67"/>
  <c r="Q278" i="67"/>
  <c r="P278" i="67"/>
  <c r="O278" i="67"/>
  <c r="N278" i="67"/>
  <c r="M278" i="67"/>
  <c r="L278" i="67"/>
  <c r="K278" i="67"/>
  <c r="J278" i="67"/>
  <c r="I278" i="67"/>
  <c r="AM277" i="67"/>
  <c r="AL277" i="67"/>
  <c r="AK277" i="67"/>
  <c r="AJ277" i="67"/>
  <c r="AI277" i="67"/>
  <c r="AH277" i="67"/>
  <c r="AG277" i="67"/>
  <c r="AF277" i="67"/>
  <c r="AE277" i="67"/>
  <c r="AD277" i="67"/>
  <c r="AC277" i="67"/>
  <c r="AB277" i="67"/>
  <c r="AA277" i="67"/>
  <c r="Z277" i="67"/>
  <c r="Y277" i="67"/>
  <c r="X277" i="67"/>
  <c r="W277" i="67"/>
  <c r="V277" i="67"/>
  <c r="U277" i="67"/>
  <c r="T277" i="67"/>
  <c r="S277" i="67"/>
  <c r="R277" i="67"/>
  <c r="Q277" i="67"/>
  <c r="P277" i="67"/>
  <c r="O277" i="67"/>
  <c r="N277" i="67"/>
  <c r="M277" i="67"/>
  <c r="L277" i="67"/>
  <c r="K277" i="67"/>
  <c r="J277" i="67"/>
  <c r="I277" i="67"/>
  <c r="AM275" i="67"/>
  <c r="AL275" i="67"/>
  <c r="AK275" i="67"/>
  <c r="AJ275" i="67"/>
  <c r="AI275" i="67"/>
  <c r="AH275" i="67"/>
  <c r="AG275" i="67"/>
  <c r="AF275" i="67"/>
  <c r="AE275" i="67"/>
  <c r="AD275" i="67"/>
  <c r="AC275" i="67"/>
  <c r="AB275" i="67"/>
  <c r="AA275" i="67"/>
  <c r="Z275" i="67"/>
  <c r="Y275" i="67"/>
  <c r="X275" i="67"/>
  <c r="W275" i="67"/>
  <c r="V275" i="67"/>
  <c r="U275" i="67"/>
  <c r="T275" i="67"/>
  <c r="S275" i="67"/>
  <c r="R275" i="67"/>
  <c r="Q275" i="67"/>
  <c r="P275" i="67"/>
  <c r="O275" i="67"/>
  <c r="N275" i="67"/>
  <c r="M275" i="67"/>
  <c r="L275" i="67"/>
  <c r="K275" i="67"/>
  <c r="J275" i="67"/>
  <c r="I275" i="67"/>
  <c r="AM274" i="67"/>
  <c r="AL274" i="67"/>
  <c r="AK274" i="67"/>
  <c r="AJ274" i="67"/>
  <c r="AI274" i="67"/>
  <c r="AH274" i="67"/>
  <c r="AG274" i="67"/>
  <c r="AF274" i="67"/>
  <c r="AE274" i="67"/>
  <c r="AD274" i="67"/>
  <c r="AC274" i="67"/>
  <c r="AB274" i="67"/>
  <c r="AA274" i="67"/>
  <c r="Z274" i="67"/>
  <c r="Y274" i="67"/>
  <c r="X274" i="67"/>
  <c r="W274" i="67"/>
  <c r="V274" i="67"/>
  <c r="U274" i="67"/>
  <c r="T274" i="67"/>
  <c r="S274" i="67"/>
  <c r="R274" i="67"/>
  <c r="Q274" i="67"/>
  <c r="P274" i="67"/>
  <c r="O274" i="67"/>
  <c r="N274" i="67"/>
  <c r="M274" i="67"/>
  <c r="L274" i="67"/>
  <c r="K274" i="67"/>
  <c r="J274" i="67"/>
  <c r="I274" i="67"/>
  <c r="AM272" i="67"/>
  <c r="AL272" i="67"/>
  <c r="AK272" i="67"/>
  <c r="AJ272" i="67"/>
  <c r="AI272" i="67"/>
  <c r="AH272" i="67"/>
  <c r="AG272" i="67"/>
  <c r="AF272" i="67"/>
  <c r="AE272" i="67"/>
  <c r="AD272" i="67"/>
  <c r="AC272" i="67"/>
  <c r="AB272" i="67"/>
  <c r="AA272" i="67"/>
  <c r="Z272" i="67"/>
  <c r="Y272" i="67"/>
  <c r="X272" i="67"/>
  <c r="W272" i="67"/>
  <c r="V272" i="67"/>
  <c r="U272" i="67"/>
  <c r="T272" i="67"/>
  <c r="S272" i="67"/>
  <c r="R272" i="67"/>
  <c r="Q272" i="67"/>
  <c r="P272" i="67"/>
  <c r="O272" i="67"/>
  <c r="N272" i="67"/>
  <c r="M272" i="67"/>
  <c r="L272" i="67"/>
  <c r="K272" i="67"/>
  <c r="J272" i="67"/>
  <c r="I272" i="67"/>
  <c r="AM271" i="67"/>
  <c r="AL271" i="67"/>
  <c r="AK271" i="67"/>
  <c r="AJ271" i="67"/>
  <c r="AI271" i="67"/>
  <c r="AH271" i="67"/>
  <c r="AG271" i="67"/>
  <c r="AF271" i="67"/>
  <c r="AE271" i="67"/>
  <c r="AD271" i="67"/>
  <c r="AC271" i="67"/>
  <c r="AB271" i="67"/>
  <c r="AA271" i="67"/>
  <c r="Z271" i="67"/>
  <c r="Y271" i="67"/>
  <c r="X271" i="67"/>
  <c r="W271" i="67"/>
  <c r="V271" i="67"/>
  <c r="U271" i="67"/>
  <c r="T271" i="67"/>
  <c r="S271" i="67"/>
  <c r="R271" i="67"/>
  <c r="Q271" i="67"/>
  <c r="P271" i="67"/>
  <c r="O271" i="67"/>
  <c r="N271" i="67"/>
  <c r="M271" i="67"/>
  <c r="L271" i="67"/>
  <c r="K271" i="67"/>
  <c r="J271" i="67"/>
  <c r="I271" i="67"/>
  <c r="AM269" i="67"/>
  <c r="AL269" i="67"/>
  <c r="AK269" i="67"/>
  <c r="AJ269" i="67"/>
  <c r="AI269" i="67"/>
  <c r="AH269" i="67"/>
  <c r="AG269" i="67"/>
  <c r="AF269" i="67"/>
  <c r="AE269" i="67"/>
  <c r="AD269" i="67"/>
  <c r="AC269" i="67"/>
  <c r="AB269" i="67"/>
  <c r="AA269" i="67"/>
  <c r="Z269" i="67"/>
  <c r="Y269" i="67"/>
  <c r="X269" i="67"/>
  <c r="W269" i="67"/>
  <c r="V269" i="67"/>
  <c r="U269" i="67"/>
  <c r="T269" i="67"/>
  <c r="S269" i="67"/>
  <c r="R269" i="67"/>
  <c r="Q269" i="67"/>
  <c r="P269" i="67"/>
  <c r="O269" i="67"/>
  <c r="N269" i="67"/>
  <c r="M269" i="67"/>
  <c r="L269" i="67"/>
  <c r="K269" i="67"/>
  <c r="J269" i="67"/>
  <c r="I269" i="67"/>
  <c r="AM268" i="67"/>
  <c r="AL268" i="67"/>
  <c r="AK268" i="67"/>
  <c r="AJ268" i="67"/>
  <c r="AI268" i="67"/>
  <c r="AH268" i="67"/>
  <c r="AG268" i="67"/>
  <c r="AF268" i="67"/>
  <c r="AE268" i="67"/>
  <c r="AD268" i="67"/>
  <c r="AC268" i="67"/>
  <c r="AB268" i="67"/>
  <c r="AA268" i="67"/>
  <c r="Z268" i="67"/>
  <c r="Y268" i="67"/>
  <c r="X268" i="67"/>
  <c r="W268" i="67"/>
  <c r="V268" i="67"/>
  <c r="U268" i="67"/>
  <c r="T268" i="67"/>
  <c r="S268" i="67"/>
  <c r="R268" i="67"/>
  <c r="Q268" i="67"/>
  <c r="P268" i="67"/>
  <c r="O268" i="67"/>
  <c r="N268" i="67"/>
  <c r="M268" i="67"/>
  <c r="L268" i="67"/>
  <c r="K268" i="67"/>
  <c r="J268" i="67"/>
  <c r="I268" i="67"/>
  <c r="AM266" i="67"/>
  <c r="AL266" i="67"/>
  <c r="AK266" i="67"/>
  <c r="AJ266" i="67"/>
  <c r="AI266" i="67"/>
  <c r="AH266" i="67"/>
  <c r="AG266" i="67"/>
  <c r="AF266" i="67"/>
  <c r="AE266" i="67"/>
  <c r="AD266" i="67"/>
  <c r="AC266" i="67"/>
  <c r="AB266" i="67"/>
  <c r="AA266" i="67"/>
  <c r="Z266" i="67"/>
  <c r="Y266" i="67"/>
  <c r="X266" i="67"/>
  <c r="W266" i="67"/>
  <c r="V266" i="67"/>
  <c r="U266" i="67"/>
  <c r="T266" i="67"/>
  <c r="S266" i="67"/>
  <c r="R266" i="67"/>
  <c r="Q266" i="67"/>
  <c r="P266" i="67"/>
  <c r="O266" i="67"/>
  <c r="N266" i="67"/>
  <c r="M266" i="67"/>
  <c r="L266" i="67"/>
  <c r="K266" i="67"/>
  <c r="J266" i="67"/>
  <c r="I266" i="67"/>
  <c r="AM265" i="67"/>
  <c r="AL265" i="67"/>
  <c r="AK265" i="67"/>
  <c r="AJ265" i="67"/>
  <c r="AI265" i="67"/>
  <c r="AH265" i="67"/>
  <c r="AG265" i="67"/>
  <c r="AF265" i="67"/>
  <c r="AE265" i="67"/>
  <c r="AD265" i="67"/>
  <c r="AC265" i="67"/>
  <c r="AB265" i="67"/>
  <c r="AA265" i="67"/>
  <c r="Z265" i="67"/>
  <c r="Y265" i="67"/>
  <c r="X265" i="67"/>
  <c r="W265" i="67"/>
  <c r="V265" i="67"/>
  <c r="U265" i="67"/>
  <c r="T265" i="67"/>
  <c r="S265" i="67"/>
  <c r="R265" i="67"/>
  <c r="Q265" i="67"/>
  <c r="P265" i="67"/>
  <c r="O265" i="67"/>
  <c r="N265" i="67"/>
  <c r="M265" i="67"/>
  <c r="L265" i="67"/>
  <c r="K265" i="67"/>
  <c r="J265" i="67"/>
  <c r="I265" i="67"/>
  <c r="AM263" i="67"/>
  <c r="AL263" i="67"/>
  <c r="AK263" i="67"/>
  <c r="AJ263" i="67"/>
  <c r="AI263" i="67"/>
  <c r="AH263" i="67"/>
  <c r="AG263" i="67"/>
  <c r="AF263" i="67"/>
  <c r="AE263" i="67"/>
  <c r="AD263" i="67"/>
  <c r="AC263" i="67"/>
  <c r="AB263" i="67"/>
  <c r="AA263" i="67"/>
  <c r="Z263" i="67"/>
  <c r="Y263" i="67"/>
  <c r="X263" i="67"/>
  <c r="W263" i="67"/>
  <c r="V263" i="67"/>
  <c r="U263" i="67"/>
  <c r="T263" i="67"/>
  <c r="S263" i="67"/>
  <c r="R263" i="67"/>
  <c r="Q263" i="67"/>
  <c r="P263" i="67"/>
  <c r="O263" i="67"/>
  <c r="N263" i="67"/>
  <c r="M263" i="67"/>
  <c r="L263" i="67"/>
  <c r="K263" i="67"/>
  <c r="J263" i="67"/>
  <c r="I263" i="67"/>
  <c r="AM262" i="67"/>
  <c r="AL262" i="67"/>
  <c r="AK262" i="67"/>
  <c r="AJ262" i="67"/>
  <c r="AI262" i="67"/>
  <c r="AH262" i="67"/>
  <c r="AG262" i="67"/>
  <c r="AF262" i="67"/>
  <c r="AE262" i="67"/>
  <c r="AD262" i="67"/>
  <c r="AC262" i="67"/>
  <c r="AB262" i="67"/>
  <c r="AA262" i="67"/>
  <c r="Z262" i="67"/>
  <c r="Y262" i="67"/>
  <c r="X262" i="67"/>
  <c r="W262" i="67"/>
  <c r="V262" i="67"/>
  <c r="U262" i="67"/>
  <c r="T262" i="67"/>
  <c r="S262" i="67"/>
  <c r="R262" i="67"/>
  <c r="Q262" i="67"/>
  <c r="P262" i="67"/>
  <c r="O262" i="67"/>
  <c r="N262" i="67"/>
  <c r="M262" i="67"/>
  <c r="L262" i="67"/>
  <c r="K262" i="67"/>
  <c r="J262" i="67"/>
  <c r="I262" i="67"/>
  <c r="AM260" i="67"/>
  <c r="AL260" i="67"/>
  <c r="AK260" i="67"/>
  <c r="AJ260" i="67"/>
  <c r="AI260" i="67"/>
  <c r="AH260" i="67"/>
  <c r="AG260" i="67"/>
  <c r="AF260" i="67"/>
  <c r="AE260" i="67"/>
  <c r="AD260" i="67"/>
  <c r="AC260" i="67"/>
  <c r="AB260" i="67"/>
  <c r="AA260" i="67"/>
  <c r="Z260" i="67"/>
  <c r="Y260" i="67"/>
  <c r="X260" i="67"/>
  <c r="W260" i="67"/>
  <c r="V260" i="67"/>
  <c r="U260" i="67"/>
  <c r="T260" i="67"/>
  <c r="S260" i="67"/>
  <c r="R260" i="67"/>
  <c r="Q260" i="67"/>
  <c r="P260" i="67"/>
  <c r="O260" i="67"/>
  <c r="N260" i="67"/>
  <c r="M260" i="67"/>
  <c r="L260" i="67"/>
  <c r="K260" i="67"/>
  <c r="J260" i="67"/>
  <c r="I260" i="67"/>
  <c r="AM259" i="67"/>
  <c r="AL259" i="67"/>
  <c r="AK259" i="67"/>
  <c r="AJ259" i="67"/>
  <c r="AI259" i="67"/>
  <c r="AH259" i="67"/>
  <c r="AG259" i="67"/>
  <c r="AF259" i="67"/>
  <c r="AE259" i="67"/>
  <c r="AD259" i="67"/>
  <c r="AC259" i="67"/>
  <c r="AB259" i="67"/>
  <c r="AA259" i="67"/>
  <c r="Z259" i="67"/>
  <c r="Y259" i="67"/>
  <c r="X259" i="67"/>
  <c r="W259" i="67"/>
  <c r="V259" i="67"/>
  <c r="U259" i="67"/>
  <c r="T259" i="67"/>
  <c r="S259" i="67"/>
  <c r="R259" i="67"/>
  <c r="Q259" i="67"/>
  <c r="P259" i="67"/>
  <c r="O259" i="67"/>
  <c r="N259" i="67"/>
  <c r="M259" i="67"/>
  <c r="L259" i="67"/>
  <c r="K259" i="67"/>
  <c r="J259" i="67"/>
  <c r="I259" i="67"/>
  <c r="AM257" i="67"/>
  <c r="AL257" i="67"/>
  <c r="AK257" i="67"/>
  <c r="AJ257" i="67"/>
  <c r="AI257" i="67"/>
  <c r="AH257" i="67"/>
  <c r="AG257" i="67"/>
  <c r="AF257" i="67"/>
  <c r="AE257" i="67"/>
  <c r="AD257" i="67"/>
  <c r="AC257" i="67"/>
  <c r="AB257" i="67"/>
  <c r="AA257" i="67"/>
  <c r="Z257" i="67"/>
  <c r="Y257" i="67"/>
  <c r="X257" i="67"/>
  <c r="W257" i="67"/>
  <c r="V257" i="67"/>
  <c r="U257" i="67"/>
  <c r="T257" i="67"/>
  <c r="S257" i="67"/>
  <c r="R257" i="67"/>
  <c r="Q257" i="67"/>
  <c r="P257" i="67"/>
  <c r="O257" i="67"/>
  <c r="N257" i="67"/>
  <c r="M257" i="67"/>
  <c r="L257" i="67"/>
  <c r="K257" i="67"/>
  <c r="J257" i="67"/>
  <c r="I257" i="67"/>
  <c r="AM256" i="67"/>
  <c r="AL256" i="67"/>
  <c r="AK256" i="67"/>
  <c r="AJ256" i="67"/>
  <c r="AI256" i="67"/>
  <c r="AH256" i="67"/>
  <c r="AG256" i="67"/>
  <c r="AF256" i="67"/>
  <c r="AE256" i="67"/>
  <c r="AD256" i="67"/>
  <c r="AC256" i="67"/>
  <c r="AB256" i="67"/>
  <c r="AA256" i="67"/>
  <c r="Z256" i="67"/>
  <c r="Y256" i="67"/>
  <c r="X256" i="67"/>
  <c r="W256" i="67"/>
  <c r="V256" i="67"/>
  <c r="U256" i="67"/>
  <c r="T256" i="67"/>
  <c r="S256" i="67"/>
  <c r="R256" i="67"/>
  <c r="Q256" i="67"/>
  <c r="P256" i="67"/>
  <c r="O256" i="67"/>
  <c r="N256" i="67"/>
  <c r="M256" i="67"/>
  <c r="L256" i="67"/>
  <c r="K256" i="67"/>
  <c r="J256" i="67"/>
  <c r="I256" i="67"/>
  <c r="AM254" i="67"/>
  <c r="AL254" i="67"/>
  <c r="AK254" i="67"/>
  <c r="AJ254" i="67"/>
  <c r="AI254" i="67"/>
  <c r="AH254" i="67"/>
  <c r="AG254" i="67"/>
  <c r="AF254" i="67"/>
  <c r="AE254" i="67"/>
  <c r="AD254" i="67"/>
  <c r="AC254" i="67"/>
  <c r="AB254" i="67"/>
  <c r="AA254" i="67"/>
  <c r="Z254" i="67"/>
  <c r="Y254" i="67"/>
  <c r="X254" i="67"/>
  <c r="W254" i="67"/>
  <c r="V254" i="67"/>
  <c r="U254" i="67"/>
  <c r="T254" i="67"/>
  <c r="S254" i="67"/>
  <c r="R254" i="67"/>
  <c r="Q254" i="67"/>
  <c r="P254" i="67"/>
  <c r="O254" i="67"/>
  <c r="N254" i="67"/>
  <c r="M254" i="67"/>
  <c r="L254" i="67"/>
  <c r="K254" i="67"/>
  <c r="J254" i="67"/>
  <c r="I254" i="67"/>
  <c r="AM253" i="67"/>
  <c r="AL253" i="67"/>
  <c r="AK253" i="67"/>
  <c r="AJ253" i="67"/>
  <c r="AI253" i="67"/>
  <c r="AH253" i="67"/>
  <c r="AG253" i="67"/>
  <c r="AF253" i="67"/>
  <c r="AE253" i="67"/>
  <c r="AD253" i="67"/>
  <c r="AC253" i="67"/>
  <c r="AB253" i="67"/>
  <c r="AA253" i="67"/>
  <c r="Z253" i="67"/>
  <c r="Y253" i="67"/>
  <c r="X253" i="67"/>
  <c r="W253" i="67"/>
  <c r="V253" i="67"/>
  <c r="U253" i="67"/>
  <c r="T253" i="67"/>
  <c r="S253" i="67"/>
  <c r="R253" i="67"/>
  <c r="Q253" i="67"/>
  <c r="P253" i="67"/>
  <c r="O253" i="67"/>
  <c r="N253" i="67"/>
  <c r="M253" i="67"/>
  <c r="L253" i="67"/>
  <c r="K253" i="67"/>
  <c r="J253" i="67"/>
  <c r="I253" i="67"/>
  <c r="AM251" i="67"/>
  <c r="AL251" i="67"/>
  <c r="AK251" i="67"/>
  <c r="AJ251" i="67"/>
  <c r="AI251" i="67"/>
  <c r="AH251" i="67"/>
  <c r="AG251" i="67"/>
  <c r="AF251" i="67"/>
  <c r="AE251" i="67"/>
  <c r="AD251" i="67"/>
  <c r="AC251" i="67"/>
  <c r="AB251" i="67"/>
  <c r="AA251" i="67"/>
  <c r="Z251" i="67"/>
  <c r="Y251" i="67"/>
  <c r="X251" i="67"/>
  <c r="W251" i="67"/>
  <c r="V251" i="67"/>
  <c r="U251" i="67"/>
  <c r="T251" i="67"/>
  <c r="S251" i="67"/>
  <c r="R251" i="67"/>
  <c r="Q251" i="67"/>
  <c r="P251" i="67"/>
  <c r="O251" i="67"/>
  <c r="N251" i="67"/>
  <c r="M251" i="67"/>
  <c r="L251" i="67"/>
  <c r="K251" i="67"/>
  <c r="J251" i="67"/>
  <c r="I251" i="67"/>
  <c r="AM250" i="67"/>
  <c r="AL250" i="67"/>
  <c r="AK250" i="67"/>
  <c r="AJ250" i="67"/>
  <c r="AI250" i="67"/>
  <c r="AH250" i="67"/>
  <c r="AG250" i="67"/>
  <c r="AF250" i="67"/>
  <c r="AE250" i="67"/>
  <c r="AD250" i="67"/>
  <c r="AC250" i="67"/>
  <c r="AB250" i="67"/>
  <c r="AA250" i="67"/>
  <c r="Z250" i="67"/>
  <c r="Y250" i="67"/>
  <c r="X250" i="67"/>
  <c r="W250" i="67"/>
  <c r="V250" i="67"/>
  <c r="U250" i="67"/>
  <c r="T250" i="67"/>
  <c r="S250" i="67"/>
  <c r="R250" i="67"/>
  <c r="Q250" i="67"/>
  <c r="P250" i="67"/>
  <c r="O250" i="67"/>
  <c r="N250" i="67"/>
  <c r="M250" i="67"/>
  <c r="L250" i="67"/>
  <c r="K250" i="67"/>
  <c r="J250" i="67"/>
  <c r="I250" i="67"/>
  <c r="AM248" i="67"/>
  <c r="AL248" i="67"/>
  <c r="AK248" i="67"/>
  <c r="AJ248" i="67"/>
  <c r="AI248" i="67"/>
  <c r="AH248" i="67"/>
  <c r="AG248" i="67"/>
  <c r="AF248" i="67"/>
  <c r="AE248" i="67"/>
  <c r="AD248" i="67"/>
  <c r="AC248" i="67"/>
  <c r="AB248" i="67"/>
  <c r="AA248" i="67"/>
  <c r="Z248" i="67"/>
  <c r="Y248" i="67"/>
  <c r="X248" i="67"/>
  <c r="W248" i="67"/>
  <c r="V248" i="67"/>
  <c r="U248" i="67"/>
  <c r="T248" i="67"/>
  <c r="S248" i="67"/>
  <c r="R248" i="67"/>
  <c r="Q248" i="67"/>
  <c r="P248" i="67"/>
  <c r="O248" i="67"/>
  <c r="N248" i="67"/>
  <c r="M248" i="67"/>
  <c r="L248" i="67"/>
  <c r="K248" i="67"/>
  <c r="J248" i="67"/>
  <c r="I248" i="67"/>
  <c r="AM247" i="67"/>
  <c r="AL247" i="67"/>
  <c r="AK247" i="67"/>
  <c r="AJ247" i="67"/>
  <c r="AI247" i="67"/>
  <c r="AH247" i="67"/>
  <c r="AG247" i="67"/>
  <c r="AF247" i="67"/>
  <c r="AE247" i="67"/>
  <c r="AD247" i="67"/>
  <c r="AC247" i="67"/>
  <c r="AB247" i="67"/>
  <c r="AA247" i="67"/>
  <c r="Z247" i="67"/>
  <c r="Y247" i="67"/>
  <c r="X247" i="67"/>
  <c r="W247" i="67"/>
  <c r="V247" i="67"/>
  <c r="U247" i="67"/>
  <c r="T247" i="67"/>
  <c r="S247" i="67"/>
  <c r="R247" i="67"/>
  <c r="Q247" i="67"/>
  <c r="P247" i="67"/>
  <c r="O247" i="67"/>
  <c r="N247" i="67"/>
  <c r="M247" i="67"/>
  <c r="L247" i="67"/>
  <c r="K247" i="67"/>
  <c r="J247" i="67"/>
  <c r="I247" i="67"/>
  <c r="AM245" i="67"/>
  <c r="AL245" i="67"/>
  <c r="AK245" i="67"/>
  <c r="AJ245" i="67"/>
  <c r="AI245" i="67"/>
  <c r="AH245" i="67"/>
  <c r="AG245" i="67"/>
  <c r="AF245" i="67"/>
  <c r="AE245" i="67"/>
  <c r="AD245" i="67"/>
  <c r="AC245" i="67"/>
  <c r="AB245" i="67"/>
  <c r="AA245" i="67"/>
  <c r="Z245" i="67"/>
  <c r="Y245" i="67"/>
  <c r="X245" i="67"/>
  <c r="W245" i="67"/>
  <c r="V245" i="67"/>
  <c r="U245" i="67"/>
  <c r="T245" i="67"/>
  <c r="S245" i="67"/>
  <c r="R245" i="67"/>
  <c r="Q245" i="67"/>
  <c r="P245" i="67"/>
  <c r="O245" i="67"/>
  <c r="N245" i="67"/>
  <c r="M245" i="67"/>
  <c r="L245" i="67"/>
  <c r="K245" i="67"/>
  <c r="J245" i="67"/>
  <c r="I245" i="67"/>
  <c r="AM244" i="67"/>
  <c r="AL244" i="67"/>
  <c r="AK244" i="67"/>
  <c r="AJ244" i="67"/>
  <c r="AI244" i="67"/>
  <c r="AH244" i="67"/>
  <c r="AG244" i="67"/>
  <c r="AF244" i="67"/>
  <c r="AE244" i="67"/>
  <c r="AD244" i="67"/>
  <c r="AC244" i="67"/>
  <c r="AB244" i="67"/>
  <c r="AA244" i="67"/>
  <c r="Z244" i="67"/>
  <c r="Y244" i="67"/>
  <c r="X244" i="67"/>
  <c r="W244" i="67"/>
  <c r="V244" i="67"/>
  <c r="U244" i="67"/>
  <c r="T244" i="67"/>
  <c r="S244" i="67"/>
  <c r="R244" i="67"/>
  <c r="Q244" i="67"/>
  <c r="P244" i="67"/>
  <c r="O244" i="67"/>
  <c r="N244" i="67"/>
  <c r="M244" i="67"/>
  <c r="L244" i="67"/>
  <c r="K244" i="67"/>
  <c r="J244" i="67"/>
  <c r="I244" i="67"/>
  <c r="AM242" i="67"/>
  <c r="AL242" i="67"/>
  <c r="AK242" i="67"/>
  <c r="AJ242" i="67"/>
  <c r="AI242" i="67"/>
  <c r="AH242" i="67"/>
  <c r="AG242" i="67"/>
  <c r="AF242" i="67"/>
  <c r="AE242" i="67"/>
  <c r="AD242" i="67"/>
  <c r="AC242" i="67"/>
  <c r="AB242" i="67"/>
  <c r="AA242" i="67"/>
  <c r="Z242" i="67"/>
  <c r="Y242" i="67"/>
  <c r="X242" i="67"/>
  <c r="W242" i="67"/>
  <c r="V242" i="67"/>
  <c r="U242" i="67"/>
  <c r="T242" i="67"/>
  <c r="S242" i="67"/>
  <c r="R242" i="67"/>
  <c r="Q242" i="67"/>
  <c r="P242" i="67"/>
  <c r="O242" i="67"/>
  <c r="N242" i="67"/>
  <c r="M242" i="67"/>
  <c r="L242" i="67"/>
  <c r="K242" i="67"/>
  <c r="J242" i="67"/>
  <c r="I242" i="67"/>
  <c r="AM241" i="67"/>
  <c r="AL241" i="67"/>
  <c r="AK241" i="67"/>
  <c r="AJ241" i="67"/>
  <c r="AI241" i="67"/>
  <c r="AH241" i="67"/>
  <c r="AG241" i="67"/>
  <c r="AF241" i="67"/>
  <c r="AE241" i="67"/>
  <c r="AD241" i="67"/>
  <c r="AC241" i="67"/>
  <c r="AB241" i="67"/>
  <c r="AA241" i="67"/>
  <c r="Z241" i="67"/>
  <c r="Y241" i="67"/>
  <c r="X241" i="67"/>
  <c r="W241" i="67"/>
  <c r="V241" i="67"/>
  <c r="U241" i="67"/>
  <c r="T241" i="67"/>
  <c r="S241" i="67"/>
  <c r="R241" i="67"/>
  <c r="Q241" i="67"/>
  <c r="P241" i="67"/>
  <c r="O241" i="67"/>
  <c r="N241" i="67"/>
  <c r="M241" i="67"/>
  <c r="L241" i="67"/>
  <c r="K241" i="67"/>
  <c r="J241" i="67"/>
  <c r="I241" i="67"/>
  <c r="AM239" i="67"/>
  <c r="AL239" i="67"/>
  <c r="AK239" i="67"/>
  <c r="AJ239" i="67"/>
  <c r="AI239" i="67"/>
  <c r="AH239" i="67"/>
  <c r="AG239" i="67"/>
  <c r="AF239" i="67"/>
  <c r="AE239" i="67"/>
  <c r="AD239" i="67"/>
  <c r="AC239" i="67"/>
  <c r="AB239" i="67"/>
  <c r="AA239" i="67"/>
  <c r="Z239" i="67"/>
  <c r="Y239" i="67"/>
  <c r="X239" i="67"/>
  <c r="W239" i="67"/>
  <c r="V239" i="67"/>
  <c r="U239" i="67"/>
  <c r="T239" i="67"/>
  <c r="S239" i="67"/>
  <c r="R239" i="67"/>
  <c r="Q239" i="67"/>
  <c r="P239" i="67"/>
  <c r="O239" i="67"/>
  <c r="N239" i="67"/>
  <c r="M239" i="67"/>
  <c r="L239" i="67"/>
  <c r="K239" i="67"/>
  <c r="J239" i="67"/>
  <c r="I239" i="67"/>
  <c r="AM238" i="67"/>
  <c r="AL238" i="67"/>
  <c r="AK238" i="67"/>
  <c r="AJ238" i="67"/>
  <c r="AI238" i="67"/>
  <c r="AH238" i="67"/>
  <c r="AG238" i="67"/>
  <c r="AF238" i="67"/>
  <c r="AE238" i="67"/>
  <c r="AD238" i="67"/>
  <c r="AC238" i="67"/>
  <c r="AB238" i="67"/>
  <c r="AA238" i="67"/>
  <c r="Z238" i="67"/>
  <c r="Y238" i="67"/>
  <c r="X238" i="67"/>
  <c r="W238" i="67"/>
  <c r="V238" i="67"/>
  <c r="U238" i="67"/>
  <c r="T238" i="67"/>
  <c r="S238" i="67"/>
  <c r="R238" i="67"/>
  <c r="Q238" i="67"/>
  <c r="P238" i="67"/>
  <c r="O238" i="67"/>
  <c r="N238" i="67"/>
  <c r="M238" i="67"/>
  <c r="L238" i="67"/>
  <c r="K238" i="67"/>
  <c r="J238" i="67"/>
  <c r="I238" i="67"/>
  <c r="AM236" i="67"/>
  <c r="AL236" i="67"/>
  <c r="AK236" i="67"/>
  <c r="AJ236" i="67"/>
  <c r="AI236" i="67"/>
  <c r="AH236" i="67"/>
  <c r="AG236" i="67"/>
  <c r="AF236" i="67"/>
  <c r="AE236" i="67"/>
  <c r="AD236" i="67"/>
  <c r="AC236" i="67"/>
  <c r="AB236" i="67"/>
  <c r="AA236" i="67"/>
  <c r="Z236" i="67"/>
  <c r="Y236" i="67"/>
  <c r="X236" i="67"/>
  <c r="W236" i="67"/>
  <c r="V236" i="67"/>
  <c r="U236" i="67"/>
  <c r="T236" i="67"/>
  <c r="S236" i="67"/>
  <c r="R236" i="67"/>
  <c r="Q236" i="67"/>
  <c r="P236" i="67"/>
  <c r="O236" i="67"/>
  <c r="N236" i="67"/>
  <c r="M236" i="67"/>
  <c r="L236" i="67"/>
  <c r="K236" i="67"/>
  <c r="J236" i="67"/>
  <c r="I236" i="67"/>
  <c r="AM235" i="67"/>
  <c r="AL235" i="67"/>
  <c r="AK235" i="67"/>
  <c r="AJ235" i="67"/>
  <c r="AI235" i="67"/>
  <c r="AH235" i="67"/>
  <c r="AG235" i="67"/>
  <c r="AF235" i="67"/>
  <c r="AE235" i="67"/>
  <c r="AD235" i="67"/>
  <c r="AC235" i="67"/>
  <c r="AB235" i="67"/>
  <c r="AA235" i="67"/>
  <c r="Z235" i="67"/>
  <c r="Y235" i="67"/>
  <c r="X235" i="67"/>
  <c r="W235" i="67"/>
  <c r="V235" i="67"/>
  <c r="U235" i="67"/>
  <c r="T235" i="67"/>
  <c r="S235" i="67"/>
  <c r="R235" i="67"/>
  <c r="Q235" i="67"/>
  <c r="P235" i="67"/>
  <c r="O235" i="67"/>
  <c r="N235" i="67"/>
  <c r="M235" i="67"/>
  <c r="L235" i="67"/>
  <c r="K235" i="67"/>
  <c r="J235" i="67"/>
  <c r="I235" i="67"/>
  <c r="AM233" i="67"/>
  <c r="AL233" i="67"/>
  <c r="AK233" i="67"/>
  <c r="AJ233" i="67"/>
  <c r="AI233" i="67"/>
  <c r="AH233" i="67"/>
  <c r="AG233" i="67"/>
  <c r="AF233" i="67"/>
  <c r="AE233" i="67"/>
  <c r="AD233" i="67"/>
  <c r="AC233" i="67"/>
  <c r="AB233" i="67"/>
  <c r="AA233" i="67"/>
  <c r="Z233" i="67"/>
  <c r="Y233" i="67"/>
  <c r="X233" i="67"/>
  <c r="W233" i="67"/>
  <c r="V233" i="67"/>
  <c r="U233" i="67"/>
  <c r="T233" i="67"/>
  <c r="S233" i="67"/>
  <c r="R233" i="67"/>
  <c r="Q233" i="67"/>
  <c r="P233" i="67"/>
  <c r="O233" i="67"/>
  <c r="N233" i="67"/>
  <c r="M233" i="67"/>
  <c r="L233" i="67"/>
  <c r="K233" i="67"/>
  <c r="J233" i="67"/>
  <c r="I233" i="67"/>
  <c r="AM232" i="67"/>
  <c r="AL232" i="67"/>
  <c r="AK232" i="67"/>
  <c r="AJ232" i="67"/>
  <c r="AI232" i="67"/>
  <c r="AH232" i="67"/>
  <c r="AG232" i="67"/>
  <c r="AF232" i="67"/>
  <c r="AE232" i="67"/>
  <c r="AD232" i="67"/>
  <c r="AC232" i="67"/>
  <c r="AB232" i="67"/>
  <c r="AA232" i="67"/>
  <c r="Z232" i="67"/>
  <c r="Y232" i="67"/>
  <c r="X232" i="67"/>
  <c r="W232" i="67"/>
  <c r="V232" i="67"/>
  <c r="U232" i="67"/>
  <c r="T232" i="67"/>
  <c r="S232" i="67"/>
  <c r="R232" i="67"/>
  <c r="Q232" i="67"/>
  <c r="P232" i="67"/>
  <c r="O232" i="67"/>
  <c r="N232" i="67"/>
  <c r="M232" i="67"/>
  <c r="L232" i="67"/>
  <c r="K232" i="67"/>
  <c r="J232" i="67"/>
  <c r="I232" i="67"/>
  <c r="AM230" i="67"/>
  <c r="AL230" i="67"/>
  <c r="AK230" i="67"/>
  <c r="AJ230" i="67"/>
  <c r="AI230" i="67"/>
  <c r="AH230" i="67"/>
  <c r="AG230" i="67"/>
  <c r="AF230" i="67"/>
  <c r="AE230" i="67"/>
  <c r="AD230" i="67"/>
  <c r="AC230" i="67"/>
  <c r="AB230" i="67"/>
  <c r="AA230" i="67"/>
  <c r="Z230" i="67"/>
  <c r="Y230" i="67"/>
  <c r="X230" i="67"/>
  <c r="W230" i="67"/>
  <c r="V230" i="67"/>
  <c r="U230" i="67"/>
  <c r="T230" i="67"/>
  <c r="S230" i="67"/>
  <c r="R230" i="67"/>
  <c r="Q230" i="67"/>
  <c r="P230" i="67"/>
  <c r="O230" i="67"/>
  <c r="N230" i="67"/>
  <c r="M230" i="67"/>
  <c r="L230" i="67"/>
  <c r="K230" i="67"/>
  <c r="J230" i="67"/>
  <c r="I230" i="67"/>
  <c r="AM229" i="67"/>
  <c r="AL229" i="67"/>
  <c r="AK229" i="67"/>
  <c r="AJ229" i="67"/>
  <c r="AI229" i="67"/>
  <c r="AH229" i="67"/>
  <c r="AG229" i="67"/>
  <c r="AF229" i="67"/>
  <c r="AE229" i="67"/>
  <c r="AD229" i="67"/>
  <c r="AC229" i="67"/>
  <c r="AB229" i="67"/>
  <c r="AA229" i="67"/>
  <c r="Z229" i="67"/>
  <c r="Y229" i="67"/>
  <c r="X229" i="67"/>
  <c r="W229" i="67"/>
  <c r="V229" i="67"/>
  <c r="U229" i="67"/>
  <c r="T229" i="67"/>
  <c r="S229" i="67"/>
  <c r="R229" i="67"/>
  <c r="Q229" i="67"/>
  <c r="P229" i="67"/>
  <c r="O229" i="67"/>
  <c r="N229" i="67"/>
  <c r="M229" i="67"/>
  <c r="L229" i="67"/>
  <c r="K229" i="67"/>
  <c r="J229" i="67"/>
  <c r="I229" i="67"/>
  <c r="AM227" i="67"/>
  <c r="AL227" i="67"/>
  <c r="AK227" i="67"/>
  <c r="AJ227" i="67"/>
  <c r="AI227" i="67"/>
  <c r="AH227" i="67"/>
  <c r="AG227" i="67"/>
  <c r="AF227" i="67"/>
  <c r="AE227" i="67"/>
  <c r="AD227" i="67"/>
  <c r="AC227" i="67"/>
  <c r="AB227" i="67"/>
  <c r="AA227" i="67"/>
  <c r="Z227" i="67"/>
  <c r="Y227" i="67"/>
  <c r="X227" i="67"/>
  <c r="W227" i="67"/>
  <c r="V227" i="67"/>
  <c r="U227" i="67"/>
  <c r="T227" i="67"/>
  <c r="S227" i="67"/>
  <c r="R227" i="67"/>
  <c r="Q227" i="67"/>
  <c r="P227" i="67"/>
  <c r="O227" i="67"/>
  <c r="N227" i="67"/>
  <c r="M227" i="67"/>
  <c r="L227" i="67"/>
  <c r="K227" i="67"/>
  <c r="J227" i="67"/>
  <c r="I227" i="67"/>
  <c r="AM226" i="67"/>
  <c r="AL226" i="67"/>
  <c r="AK226" i="67"/>
  <c r="AJ226" i="67"/>
  <c r="AI226" i="67"/>
  <c r="AH226" i="67"/>
  <c r="AG226" i="67"/>
  <c r="AF226" i="67"/>
  <c r="AE226" i="67"/>
  <c r="AD226" i="67"/>
  <c r="AC226" i="67"/>
  <c r="AB226" i="67"/>
  <c r="AA226" i="67"/>
  <c r="Z226" i="67"/>
  <c r="Y226" i="67"/>
  <c r="X226" i="67"/>
  <c r="W226" i="67"/>
  <c r="V226" i="67"/>
  <c r="U226" i="67"/>
  <c r="T226" i="67"/>
  <c r="S226" i="67"/>
  <c r="R226" i="67"/>
  <c r="Q226" i="67"/>
  <c r="P226" i="67"/>
  <c r="O226" i="67"/>
  <c r="N226" i="67"/>
  <c r="M226" i="67"/>
  <c r="L226" i="67"/>
  <c r="K226" i="67"/>
  <c r="J226" i="67"/>
  <c r="I226" i="67"/>
  <c r="AM224" i="67"/>
  <c r="AL224" i="67"/>
  <c r="AK224" i="67"/>
  <c r="AJ224" i="67"/>
  <c r="AI224" i="67"/>
  <c r="AH224" i="67"/>
  <c r="AG224" i="67"/>
  <c r="AF224" i="67"/>
  <c r="AE224" i="67"/>
  <c r="AD224" i="67"/>
  <c r="AC224" i="67"/>
  <c r="AB224" i="67"/>
  <c r="AA224" i="67"/>
  <c r="Z224" i="67"/>
  <c r="Y224" i="67"/>
  <c r="X224" i="67"/>
  <c r="W224" i="67"/>
  <c r="V224" i="67"/>
  <c r="U224" i="67"/>
  <c r="T224" i="67"/>
  <c r="S224" i="67"/>
  <c r="R224" i="67"/>
  <c r="Q224" i="67"/>
  <c r="P224" i="67"/>
  <c r="O224" i="67"/>
  <c r="N224" i="67"/>
  <c r="M224" i="67"/>
  <c r="L224" i="67"/>
  <c r="K224" i="67"/>
  <c r="J224" i="67"/>
  <c r="I224" i="67"/>
  <c r="AM223" i="67"/>
  <c r="AL223" i="67"/>
  <c r="AK223" i="67"/>
  <c r="AJ223" i="67"/>
  <c r="AI223" i="67"/>
  <c r="AH223" i="67"/>
  <c r="AG223" i="67"/>
  <c r="AF223" i="67"/>
  <c r="AE223" i="67"/>
  <c r="AD223" i="67"/>
  <c r="AC223" i="67"/>
  <c r="AB223" i="67"/>
  <c r="AA223" i="67"/>
  <c r="Z223" i="67"/>
  <c r="Y223" i="67"/>
  <c r="X223" i="67"/>
  <c r="W223" i="67"/>
  <c r="V223" i="67"/>
  <c r="U223" i="67"/>
  <c r="T223" i="67"/>
  <c r="S223" i="67"/>
  <c r="R223" i="67"/>
  <c r="Q223" i="67"/>
  <c r="P223" i="67"/>
  <c r="O223" i="67"/>
  <c r="N223" i="67"/>
  <c r="M223" i="67"/>
  <c r="L223" i="67"/>
  <c r="K223" i="67"/>
  <c r="J223" i="67"/>
  <c r="I223" i="67"/>
  <c r="AM221" i="67"/>
  <c r="AL221" i="67"/>
  <c r="AK221" i="67"/>
  <c r="AJ221" i="67"/>
  <c r="AI221" i="67"/>
  <c r="AH221" i="67"/>
  <c r="AG221" i="67"/>
  <c r="AF221" i="67"/>
  <c r="AE221" i="67"/>
  <c r="AD221" i="67"/>
  <c r="AC221" i="67"/>
  <c r="AB221" i="67"/>
  <c r="AA221" i="67"/>
  <c r="Z221" i="67"/>
  <c r="Y221" i="67"/>
  <c r="X221" i="67"/>
  <c r="W221" i="67"/>
  <c r="V221" i="67"/>
  <c r="U221" i="67"/>
  <c r="T221" i="67"/>
  <c r="S221" i="67"/>
  <c r="R221" i="67"/>
  <c r="Q221" i="67"/>
  <c r="P221" i="67"/>
  <c r="O221" i="67"/>
  <c r="N221" i="67"/>
  <c r="M221" i="67"/>
  <c r="L221" i="67"/>
  <c r="K221" i="67"/>
  <c r="J221" i="67"/>
  <c r="I221" i="67"/>
  <c r="AM220" i="67"/>
  <c r="AL220" i="67"/>
  <c r="AK220" i="67"/>
  <c r="AJ220" i="67"/>
  <c r="AI220" i="67"/>
  <c r="AH220" i="67"/>
  <c r="AG220" i="67"/>
  <c r="AF220" i="67"/>
  <c r="AE220" i="67"/>
  <c r="AD220" i="67"/>
  <c r="AC220" i="67"/>
  <c r="AB220" i="67"/>
  <c r="AA220" i="67"/>
  <c r="Z220" i="67"/>
  <c r="Y220" i="67"/>
  <c r="X220" i="67"/>
  <c r="W220" i="67"/>
  <c r="V220" i="67"/>
  <c r="U220" i="67"/>
  <c r="T220" i="67"/>
  <c r="S220" i="67"/>
  <c r="R220" i="67"/>
  <c r="Q220" i="67"/>
  <c r="P220" i="67"/>
  <c r="O220" i="67"/>
  <c r="N220" i="67"/>
  <c r="M220" i="67"/>
  <c r="L220" i="67"/>
  <c r="K220" i="67"/>
  <c r="J220" i="67"/>
  <c r="I220" i="67"/>
  <c r="AM218" i="67"/>
  <c r="AL218" i="67"/>
  <c r="AK218" i="67"/>
  <c r="AJ218" i="67"/>
  <c r="AI218" i="67"/>
  <c r="AH218" i="67"/>
  <c r="AG218" i="67"/>
  <c r="AF218" i="67"/>
  <c r="AE218" i="67"/>
  <c r="AD218" i="67"/>
  <c r="AC218" i="67"/>
  <c r="AB218" i="67"/>
  <c r="AA218" i="67"/>
  <c r="Z218" i="67"/>
  <c r="Y218" i="67"/>
  <c r="X218" i="67"/>
  <c r="W218" i="67"/>
  <c r="V218" i="67"/>
  <c r="U218" i="67"/>
  <c r="T218" i="67"/>
  <c r="S218" i="67"/>
  <c r="R218" i="67"/>
  <c r="Q218" i="67"/>
  <c r="P218" i="67"/>
  <c r="O218" i="67"/>
  <c r="N218" i="67"/>
  <c r="M218" i="67"/>
  <c r="L218" i="67"/>
  <c r="K218" i="67"/>
  <c r="J218" i="67"/>
  <c r="I218" i="67"/>
  <c r="AM217" i="67"/>
  <c r="AL217" i="67"/>
  <c r="AK217" i="67"/>
  <c r="AJ217" i="67"/>
  <c r="AI217" i="67"/>
  <c r="AH217" i="67"/>
  <c r="AG217" i="67"/>
  <c r="AF217" i="67"/>
  <c r="AE217" i="67"/>
  <c r="AD217" i="67"/>
  <c r="AC217" i="67"/>
  <c r="AB217" i="67"/>
  <c r="AA217" i="67"/>
  <c r="Z217" i="67"/>
  <c r="Y217" i="67"/>
  <c r="X217" i="67"/>
  <c r="W217" i="67"/>
  <c r="V217" i="67"/>
  <c r="U217" i="67"/>
  <c r="T217" i="67"/>
  <c r="S217" i="67"/>
  <c r="R217" i="67"/>
  <c r="Q217" i="67"/>
  <c r="P217" i="67"/>
  <c r="O217" i="67"/>
  <c r="N217" i="67"/>
  <c r="M217" i="67"/>
  <c r="L217" i="67"/>
  <c r="K217" i="67"/>
  <c r="J217" i="67"/>
  <c r="I217" i="67"/>
  <c r="AM215" i="67"/>
  <c r="AL215" i="67"/>
  <c r="AK215" i="67"/>
  <c r="AJ215" i="67"/>
  <c r="AI215" i="67"/>
  <c r="AH215" i="67"/>
  <c r="AG215" i="67"/>
  <c r="AF215" i="67"/>
  <c r="AE215" i="67"/>
  <c r="AD215" i="67"/>
  <c r="AC215" i="67"/>
  <c r="AB215" i="67"/>
  <c r="AA215" i="67"/>
  <c r="Z215" i="67"/>
  <c r="Y215" i="67"/>
  <c r="X215" i="67"/>
  <c r="W215" i="67"/>
  <c r="V215" i="67"/>
  <c r="U215" i="67"/>
  <c r="T215" i="67"/>
  <c r="S215" i="67"/>
  <c r="R215" i="67"/>
  <c r="Q215" i="67"/>
  <c r="P215" i="67"/>
  <c r="O215" i="67"/>
  <c r="N215" i="67"/>
  <c r="M215" i="67"/>
  <c r="L215" i="67"/>
  <c r="K215" i="67"/>
  <c r="J215" i="67"/>
  <c r="I215" i="67"/>
  <c r="AM214" i="67"/>
  <c r="AL214" i="67"/>
  <c r="AK214" i="67"/>
  <c r="AJ214" i="67"/>
  <c r="AI214" i="67"/>
  <c r="AH214" i="67"/>
  <c r="AG214" i="67"/>
  <c r="AF214" i="67"/>
  <c r="AE214" i="67"/>
  <c r="AD214" i="67"/>
  <c r="AC214" i="67"/>
  <c r="AB214" i="67"/>
  <c r="AA214" i="67"/>
  <c r="Z214" i="67"/>
  <c r="Y214" i="67"/>
  <c r="X214" i="67"/>
  <c r="W214" i="67"/>
  <c r="V214" i="67"/>
  <c r="U214" i="67"/>
  <c r="T214" i="67"/>
  <c r="S214" i="67"/>
  <c r="R214" i="67"/>
  <c r="Q214" i="67"/>
  <c r="P214" i="67"/>
  <c r="O214" i="67"/>
  <c r="N214" i="67"/>
  <c r="M214" i="67"/>
  <c r="L214" i="67"/>
  <c r="K214" i="67"/>
  <c r="J214" i="67"/>
  <c r="I214" i="67"/>
  <c r="AM212" i="67"/>
  <c r="AL212" i="67"/>
  <c r="AK212" i="67"/>
  <c r="AJ212" i="67"/>
  <c r="AI212" i="67"/>
  <c r="AH212" i="67"/>
  <c r="AG212" i="67"/>
  <c r="AF212" i="67"/>
  <c r="AE212" i="67"/>
  <c r="AD212" i="67"/>
  <c r="AC212" i="67"/>
  <c r="AB212" i="67"/>
  <c r="AA212" i="67"/>
  <c r="Z212" i="67"/>
  <c r="Y212" i="67"/>
  <c r="X212" i="67"/>
  <c r="W212" i="67"/>
  <c r="V212" i="67"/>
  <c r="U212" i="67"/>
  <c r="T212" i="67"/>
  <c r="S212" i="67"/>
  <c r="R212" i="67"/>
  <c r="Q212" i="67"/>
  <c r="P212" i="67"/>
  <c r="O212" i="67"/>
  <c r="N212" i="67"/>
  <c r="M212" i="67"/>
  <c r="L212" i="67"/>
  <c r="K212" i="67"/>
  <c r="J212" i="67"/>
  <c r="I212" i="67"/>
  <c r="AM211" i="67"/>
  <c r="AL211" i="67"/>
  <c r="AK211" i="67"/>
  <c r="AJ211" i="67"/>
  <c r="AI211" i="67"/>
  <c r="AH211" i="67"/>
  <c r="AG211" i="67"/>
  <c r="AF211" i="67"/>
  <c r="AE211" i="67"/>
  <c r="AD211" i="67"/>
  <c r="AC211" i="67"/>
  <c r="AB211" i="67"/>
  <c r="AA211" i="67"/>
  <c r="Z211" i="67"/>
  <c r="Y211" i="67"/>
  <c r="X211" i="67"/>
  <c r="W211" i="67"/>
  <c r="V211" i="67"/>
  <c r="U211" i="67"/>
  <c r="T211" i="67"/>
  <c r="S211" i="67"/>
  <c r="R211" i="67"/>
  <c r="Q211" i="67"/>
  <c r="P211" i="67"/>
  <c r="O211" i="67"/>
  <c r="N211" i="67"/>
  <c r="M211" i="67"/>
  <c r="L211" i="67"/>
  <c r="K211" i="67"/>
  <c r="J211" i="67"/>
  <c r="I211" i="67"/>
  <c r="AM209" i="67"/>
  <c r="AL209" i="67"/>
  <c r="AK209" i="67"/>
  <c r="AJ209" i="67"/>
  <c r="AI209" i="67"/>
  <c r="AH209" i="67"/>
  <c r="AG209" i="67"/>
  <c r="AF209" i="67"/>
  <c r="AE209" i="67"/>
  <c r="AD209" i="67"/>
  <c r="AC209" i="67"/>
  <c r="AB209" i="67"/>
  <c r="AA209" i="67"/>
  <c r="Z209" i="67"/>
  <c r="Y209" i="67"/>
  <c r="X209" i="67"/>
  <c r="W209" i="67"/>
  <c r="V209" i="67"/>
  <c r="U209" i="67"/>
  <c r="T209" i="67"/>
  <c r="S209" i="67"/>
  <c r="R209" i="67"/>
  <c r="Q209" i="67"/>
  <c r="P209" i="67"/>
  <c r="O209" i="67"/>
  <c r="N209" i="67"/>
  <c r="M209" i="67"/>
  <c r="L209" i="67"/>
  <c r="K209" i="67"/>
  <c r="J209" i="67"/>
  <c r="I209" i="67"/>
  <c r="AM208" i="67"/>
  <c r="AL208" i="67"/>
  <c r="AK208" i="67"/>
  <c r="AJ208" i="67"/>
  <c r="AI208" i="67"/>
  <c r="AH208" i="67"/>
  <c r="AG208" i="67"/>
  <c r="AF208" i="67"/>
  <c r="AE208" i="67"/>
  <c r="AD208" i="67"/>
  <c r="AC208" i="67"/>
  <c r="AB208" i="67"/>
  <c r="AA208" i="67"/>
  <c r="Z208" i="67"/>
  <c r="Y208" i="67"/>
  <c r="X208" i="67"/>
  <c r="W208" i="67"/>
  <c r="V208" i="67"/>
  <c r="U208" i="67"/>
  <c r="T208" i="67"/>
  <c r="S208" i="67"/>
  <c r="R208" i="67"/>
  <c r="Q208" i="67"/>
  <c r="P208" i="67"/>
  <c r="O208" i="67"/>
  <c r="N208" i="67"/>
  <c r="M208" i="67"/>
  <c r="L208" i="67"/>
  <c r="K208" i="67"/>
  <c r="J208" i="67"/>
  <c r="I208" i="67"/>
  <c r="AM206" i="67"/>
  <c r="AL206" i="67"/>
  <c r="AK206" i="67"/>
  <c r="AJ206" i="67"/>
  <c r="AI206" i="67"/>
  <c r="AH206" i="67"/>
  <c r="AG206" i="67"/>
  <c r="AF206" i="67"/>
  <c r="AE206" i="67"/>
  <c r="AD206" i="67"/>
  <c r="AC206" i="67"/>
  <c r="AB206" i="67"/>
  <c r="AA206" i="67"/>
  <c r="Z206" i="67"/>
  <c r="Y206" i="67"/>
  <c r="X206" i="67"/>
  <c r="W206" i="67"/>
  <c r="V206" i="67"/>
  <c r="U206" i="67"/>
  <c r="T206" i="67"/>
  <c r="S206" i="67"/>
  <c r="R206" i="67"/>
  <c r="Q206" i="67"/>
  <c r="P206" i="67"/>
  <c r="O206" i="67"/>
  <c r="N206" i="67"/>
  <c r="M206" i="67"/>
  <c r="L206" i="67"/>
  <c r="K206" i="67"/>
  <c r="J206" i="67"/>
  <c r="I206" i="67"/>
  <c r="AM205" i="67"/>
  <c r="AL205" i="67"/>
  <c r="AK205" i="67"/>
  <c r="AJ205" i="67"/>
  <c r="AI205" i="67"/>
  <c r="AH205" i="67"/>
  <c r="AG205" i="67"/>
  <c r="AF205" i="67"/>
  <c r="AE205" i="67"/>
  <c r="AD205" i="67"/>
  <c r="AC205" i="67"/>
  <c r="AB205" i="67"/>
  <c r="AA205" i="67"/>
  <c r="Z205" i="67"/>
  <c r="Y205" i="67"/>
  <c r="X205" i="67"/>
  <c r="W205" i="67"/>
  <c r="V205" i="67"/>
  <c r="U205" i="67"/>
  <c r="T205" i="67"/>
  <c r="S205" i="67"/>
  <c r="R205" i="67"/>
  <c r="Q205" i="67"/>
  <c r="P205" i="67"/>
  <c r="O205" i="67"/>
  <c r="N205" i="67"/>
  <c r="M205" i="67"/>
  <c r="L205" i="67"/>
  <c r="K205" i="67"/>
  <c r="J205" i="67"/>
  <c r="I205" i="67"/>
  <c r="AM203" i="67"/>
  <c r="AL203" i="67"/>
  <c r="AK203" i="67"/>
  <c r="AJ203" i="67"/>
  <c r="AI203" i="67"/>
  <c r="AH203" i="67"/>
  <c r="AG203" i="67"/>
  <c r="AF203" i="67"/>
  <c r="AE203" i="67"/>
  <c r="AD203" i="67"/>
  <c r="AC203" i="67"/>
  <c r="AB203" i="67"/>
  <c r="AA203" i="67"/>
  <c r="Z203" i="67"/>
  <c r="Y203" i="67"/>
  <c r="X203" i="67"/>
  <c r="W203" i="67"/>
  <c r="V203" i="67"/>
  <c r="U203" i="67"/>
  <c r="T203" i="67"/>
  <c r="S203" i="67"/>
  <c r="R203" i="67"/>
  <c r="Q203" i="67"/>
  <c r="P203" i="67"/>
  <c r="O203" i="67"/>
  <c r="N203" i="67"/>
  <c r="M203" i="67"/>
  <c r="L203" i="67"/>
  <c r="K203" i="67"/>
  <c r="J203" i="67"/>
  <c r="I203" i="67"/>
  <c r="AM202" i="67"/>
  <c r="AL202" i="67"/>
  <c r="AK202" i="67"/>
  <c r="AJ202" i="67"/>
  <c r="AI202" i="67"/>
  <c r="AH202" i="67"/>
  <c r="AG202" i="67"/>
  <c r="AF202" i="67"/>
  <c r="AE202" i="67"/>
  <c r="AD202" i="67"/>
  <c r="AC202" i="67"/>
  <c r="AB202" i="67"/>
  <c r="AA202" i="67"/>
  <c r="Z202" i="67"/>
  <c r="Y202" i="67"/>
  <c r="X202" i="67"/>
  <c r="W202" i="67"/>
  <c r="V202" i="67"/>
  <c r="U202" i="67"/>
  <c r="T202" i="67"/>
  <c r="S202" i="67"/>
  <c r="R202" i="67"/>
  <c r="Q202" i="67"/>
  <c r="P202" i="67"/>
  <c r="O202" i="67"/>
  <c r="N202" i="67"/>
  <c r="M202" i="67"/>
  <c r="L202" i="67"/>
  <c r="K202" i="67"/>
  <c r="J202" i="67"/>
  <c r="I202" i="67"/>
  <c r="AM200" i="67"/>
  <c r="AL200" i="67"/>
  <c r="AK200" i="67"/>
  <c r="AJ200" i="67"/>
  <c r="AI200" i="67"/>
  <c r="AH200" i="67"/>
  <c r="AG200" i="67"/>
  <c r="AF200" i="67"/>
  <c r="AE200" i="67"/>
  <c r="AD200" i="67"/>
  <c r="AC200" i="67"/>
  <c r="AB200" i="67"/>
  <c r="AA200" i="67"/>
  <c r="Z200" i="67"/>
  <c r="Y200" i="67"/>
  <c r="X200" i="67"/>
  <c r="W200" i="67"/>
  <c r="V200" i="67"/>
  <c r="U200" i="67"/>
  <c r="T200" i="67"/>
  <c r="S200" i="67"/>
  <c r="R200" i="67"/>
  <c r="Q200" i="67"/>
  <c r="P200" i="67"/>
  <c r="O200" i="67"/>
  <c r="N200" i="67"/>
  <c r="M200" i="67"/>
  <c r="L200" i="67"/>
  <c r="K200" i="67"/>
  <c r="J200" i="67"/>
  <c r="I200" i="67"/>
  <c r="AM199" i="67"/>
  <c r="AL199" i="67"/>
  <c r="AK199" i="67"/>
  <c r="AJ199" i="67"/>
  <c r="AI199" i="67"/>
  <c r="AH199" i="67"/>
  <c r="AG199" i="67"/>
  <c r="AF199" i="67"/>
  <c r="AE199" i="67"/>
  <c r="AD199" i="67"/>
  <c r="AC199" i="67"/>
  <c r="AB199" i="67"/>
  <c r="AA199" i="67"/>
  <c r="Z199" i="67"/>
  <c r="Y199" i="67"/>
  <c r="X199" i="67"/>
  <c r="W199" i="67"/>
  <c r="V199" i="67"/>
  <c r="U199" i="67"/>
  <c r="T199" i="67"/>
  <c r="S199" i="67"/>
  <c r="R199" i="67"/>
  <c r="Q199" i="67"/>
  <c r="P199" i="67"/>
  <c r="O199" i="67"/>
  <c r="N199" i="67"/>
  <c r="M199" i="67"/>
  <c r="L199" i="67"/>
  <c r="K199" i="67"/>
  <c r="J199" i="67"/>
  <c r="I199" i="67"/>
  <c r="AM197" i="67"/>
  <c r="AL197" i="67"/>
  <c r="AK197" i="67"/>
  <c r="AJ197" i="67"/>
  <c r="AI197" i="67"/>
  <c r="AH197" i="67"/>
  <c r="AG197" i="67"/>
  <c r="AF197" i="67"/>
  <c r="AE197" i="67"/>
  <c r="AD197" i="67"/>
  <c r="AC197" i="67"/>
  <c r="AB197" i="67"/>
  <c r="AA197" i="67"/>
  <c r="Z197" i="67"/>
  <c r="Y197" i="67"/>
  <c r="X197" i="67"/>
  <c r="W197" i="67"/>
  <c r="V197" i="67"/>
  <c r="U197" i="67"/>
  <c r="T197" i="67"/>
  <c r="S197" i="67"/>
  <c r="R197" i="67"/>
  <c r="Q197" i="67"/>
  <c r="P197" i="67"/>
  <c r="O197" i="67"/>
  <c r="N197" i="67"/>
  <c r="M197" i="67"/>
  <c r="L197" i="67"/>
  <c r="K197" i="67"/>
  <c r="J197" i="67"/>
  <c r="I197" i="67"/>
  <c r="AM196" i="67"/>
  <c r="AL196" i="67"/>
  <c r="AK196" i="67"/>
  <c r="AJ196" i="67"/>
  <c r="AI196" i="67"/>
  <c r="AH196" i="67"/>
  <c r="AG196" i="67"/>
  <c r="AF196" i="67"/>
  <c r="AE196" i="67"/>
  <c r="AD196" i="67"/>
  <c r="AC196" i="67"/>
  <c r="AB196" i="67"/>
  <c r="AA196" i="67"/>
  <c r="Z196" i="67"/>
  <c r="Y196" i="67"/>
  <c r="X196" i="67"/>
  <c r="W196" i="67"/>
  <c r="V196" i="67"/>
  <c r="U196" i="67"/>
  <c r="T196" i="67"/>
  <c r="S196" i="67"/>
  <c r="R196" i="67"/>
  <c r="Q196" i="67"/>
  <c r="P196" i="67"/>
  <c r="O196" i="67"/>
  <c r="N196" i="67"/>
  <c r="M196" i="67"/>
  <c r="L196" i="67"/>
  <c r="K196" i="67"/>
  <c r="J196" i="67"/>
  <c r="I196" i="67"/>
  <c r="AM194" i="67"/>
  <c r="AL194" i="67"/>
  <c r="AK194" i="67"/>
  <c r="AJ194" i="67"/>
  <c r="AI194" i="67"/>
  <c r="AH194" i="67"/>
  <c r="AG194" i="67"/>
  <c r="AF194" i="67"/>
  <c r="AE194" i="67"/>
  <c r="AD194" i="67"/>
  <c r="AC194" i="67"/>
  <c r="AB194" i="67"/>
  <c r="AA194" i="67"/>
  <c r="Z194" i="67"/>
  <c r="Y194" i="67"/>
  <c r="X194" i="67"/>
  <c r="W194" i="67"/>
  <c r="V194" i="67"/>
  <c r="U194" i="67"/>
  <c r="T194" i="67"/>
  <c r="S194" i="67"/>
  <c r="R194" i="67"/>
  <c r="Q194" i="67"/>
  <c r="P194" i="67"/>
  <c r="O194" i="67"/>
  <c r="N194" i="67"/>
  <c r="M194" i="67"/>
  <c r="L194" i="67"/>
  <c r="K194" i="67"/>
  <c r="J194" i="67"/>
  <c r="I194" i="67"/>
  <c r="AM193" i="67"/>
  <c r="AL193" i="67"/>
  <c r="AK193" i="67"/>
  <c r="AJ193" i="67"/>
  <c r="AI193" i="67"/>
  <c r="AH193" i="67"/>
  <c r="AG193" i="67"/>
  <c r="AF193" i="67"/>
  <c r="AE193" i="67"/>
  <c r="AD193" i="67"/>
  <c r="AC193" i="67"/>
  <c r="AB193" i="67"/>
  <c r="AA193" i="67"/>
  <c r="Z193" i="67"/>
  <c r="Y193" i="67"/>
  <c r="X193" i="67"/>
  <c r="W193" i="67"/>
  <c r="V193" i="67"/>
  <c r="U193" i="67"/>
  <c r="T193" i="67"/>
  <c r="S193" i="67"/>
  <c r="R193" i="67"/>
  <c r="Q193" i="67"/>
  <c r="P193" i="67"/>
  <c r="O193" i="67"/>
  <c r="N193" i="67"/>
  <c r="M193" i="67"/>
  <c r="L193" i="67"/>
  <c r="K193" i="67"/>
  <c r="J193" i="67"/>
  <c r="I193" i="67"/>
  <c r="AM191" i="67"/>
  <c r="AL191" i="67"/>
  <c r="AK191" i="67"/>
  <c r="AJ191" i="67"/>
  <c r="AI191" i="67"/>
  <c r="AH191" i="67"/>
  <c r="AG191" i="67"/>
  <c r="AF191" i="67"/>
  <c r="AE191" i="67"/>
  <c r="AD191" i="67"/>
  <c r="AC191" i="67"/>
  <c r="AB191" i="67"/>
  <c r="AA191" i="67"/>
  <c r="Z191" i="67"/>
  <c r="Y191" i="67"/>
  <c r="X191" i="67"/>
  <c r="W191" i="67"/>
  <c r="V191" i="67"/>
  <c r="U191" i="67"/>
  <c r="T191" i="67"/>
  <c r="S191" i="67"/>
  <c r="R191" i="67"/>
  <c r="Q191" i="67"/>
  <c r="P191" i="67"/>
  <c r="O191" i="67"/>
  <c r="N191" i="67"/>
  <c r="M191" i="67"/>
  <c r="L191" i="67"/>
  <c r="K191" i="67"/>
  <c r="J191" i="67"/>
  <c r="I191" i="67"/>
  <c r="AM190" i="67"/>
  <c r="AL190" i="67"/>
  <c r="AK190" i="67"/>
  <c r="AJ190" i="67"/>
  <c r="AI190" i="67"/>
  <c r="AH190" i="67"/>
  <c r="AG190" i="67"/>
  <c r="AF190" i="67"/>
  <c r="AE190" i="67"/>
  <c r="AD190" i="67"/>
  <c r="AC190" i="67"/>
  <c r="AB190" i="67"/>
  <c r="AA190" i="67"/>
  <c r="Z190" i="67"/>
  <c r="Y190" i="67"/>
  <c r="X190" i="67"/>
  <c r="W190" i="67"/>
  <c r="V190" i="67"/>
  <c r="U190" i="67"/>
  <c r="T190" i="67"/>
  <c r="S190" i="67"/>
  <c r="R190" i="67"/>
  <c r="Q190" i="67"/>
  <c r="P190" i="67"/>
  <c r="O190" i="67"/>
  <c r="N190" i="67"/>
  <c r="M190" i="67"/>
  <c r="L190" i="67"/>
  <c r="K190" i="67"/>
  <c r="J190" i="67"/>
  <c r="I190" i="67"/>
  <c r="AM188" i="67"/>
  <c r="AL188" i="67"/>
  <c r="AK188" i="67"/>
  <c r="AJ188" i="67"/>
  <c r="AI188" i="67"/>
  <c r="AH188" i="67"/>
  <c r="AG188" i="67"/>
  <c r="AF188" i="67"/>
  <c r="AE188" i="67"/>
  <c r="AD188" i="67"/>
  <c r="AC188" i="67"/>
  <c r="AB188" i="67"/>
  <c r="AA188" i="67"/>
  <c r="Z188" i="67"/>
  <c r="Y188" i="67"/>
  <c r="X188" i="67"/>
  <c r="W188" i="67"/>
  <c r="V188" i="67"/>
  <c r="U188" i="67"/>
  <c r="T188" i="67"/>
  <c r="S188" i="67"/>
  <c r="R188" i="67"/>
  <c r="Q188" i="67"/>
  <c r="P188" i="67"/>
  <c r="O188" i="67"/>
  <c r="N188" i="67"/>
  <c r="M188" i="67"/>
  <c r="L188" i="67"/>
  <c r="K188" i="67"/>
  <c r="J188" i="67"/>
  <c r="I188" i="67"/>
  <c r="AM187" i="67"/>
  <c r="AL187" i="67"/>
  <c r="AK187" i="67"/>
  <c r="AJ187" i="67"/>
  <c r="AI187" i="67"/>
  <c r="AH187" i="67"/>
  <c r="AG187" i="67"/>
  <c r="AF187" i="67"/>
  <c r="AE187" i="67"/>
  <c r="AD187" i="67"/>
  <c r="AC187" i="67"/>
  <c r="AB187" i="67"/>
  <c r="AA187" i="67"/>
  <c r="Z187" i="67"/>
  <c r="Y187" i="67"/>
  <c r="X187" i="67"/>
  <c r="W187" i="67"/>
  <c r="V187" i="67"/>
  <c r="U187" i="67"/>
  <c r="T187" i="67"/>
  <c r="S187" i="67"/>
  <c r="R187" i="67"/>
  <c r="Q187" i="67"/>
  <c r="P187" i="67"/>
  <c r="O187" i="67"/>
  <c r="N187" i="67"/>
  <c r="M187" i="67"/>
  <c r="L187" i="67"/>
  <c r="K187" i="67"/>
  <c r="J187" i="67"/>
  <c r="I187" i="67"/>
  <c r="AM185" i="67"/>
  <c r="AL185" i="67"/>
  <c r="AK185" i="67"/>
  <c r="AJ185" i="67"/>
  <c r="AI185" i="67"/>
  <c r="AH185" i="67"/>
  <c r="AG185" i="67"/>
  <c r="AF185" i="67"/>
  <c r="AE185" i="67"/>
  <c r="AD185" i="67"/>
  <c r="AC185" i="67"/>
  <c r="AB185" i="67"/>
  <c r="AA185" i="67"/>
  <c r="Z185" i="67"/>
  <c r="Y185" i="67"/>
  <c r="X185" i="67"/>
  <c r="W185" i="67"/>
  <c r="V185" i="67"/>
  <c r="U185" i="67"/>
  <c r="T185" i="67"/>
  <c r="S185" i="67"/>
  <c r="R185" i="67"/>
  <c r="Q185" i="67"/>
  <c r="P185" i="67"/>
  <c r="O185" i="67"/>
  <c r="N185" i="67"/>
  <c r="M185" i="67"/>
  <c r="L185" i="67"/>
  <c r="K185" i="67"/>
  <c r="J185" i="67"/>
  <c r="I185" i="67"/>
  <c r="AM184" i="67"/>
  <c r="AL184" i="67"/>
  <c r="AK184" i="67"/>
  <c r="AJ184" i="67"/>
  <c r="AI184" i="67"/>
  <c r="AH184" i="67"/>
  <c r="AG184" i="67"/>
  <c r="AF184" i="67"/>
  <c r="AE184" i="67"/>
  <c r="AD184" i="67"/>
  <c r="AC184" i="67"/>
  <c r="AB184" i="67"/>
  <c r="AA184" i="67"/>
  <c r="Z184" i="67"/>
  <c r="Y184" i="67"/>
  <c r="X184" i="67"/>
  <c r="W184" i="67"/>
  <c r="V184" i="67"/>
  <c r="U184" i="67"/>
  <c r="T184" i="67"/>
  <c r="S184" i="67"/>
  <c r="R184" i="67"/>
  <c r="Q184" i="67"/>
  <c r="P184" i="67"/>
  <c r="O184" i="67"/>
  <c r="N184" i="67"/>
  <c r="M184" i="67"/>
  <c r="L184" i="67"/>
  <c r="K184" i="67"/>
  <c r="J184" i="67"/>
  <c r="I184" i="67"/>
  <c r="AM182" i="67"/>
  <c r="AL182" i="67"/>
  <c r="AK182" i="67"/>
  <c r="AJ182" i="67"/>
  <c r="AI182" i="67"/>
  <c r="AH182" i="67"/>
  <c r="AG182" i="67"/>
  <c r="AF182" i="67"/>
  <c r="AE182" i="67"/>
  <c r="AD182" i="67"/>
  <c r="AC182" i="67"/>
  <c r="AB182" i="67"/>
  <c r="AA182" i="67"/>
  <c r="Z182" i="67"/>
  <c r="Y182" i="67"/>
  <c r="X182" i="67"/>
  <c r="W182" i="67"/>
  <c r="V182" i="67"/>
  <c r="U182" i="67"/>
  <c r="T182" i="67"/>
  <c r="S182" i="67"/>
  <c r="R182" i="67"/>
  <c r="Q182" i="67"/>
  <c r="P182" i="67"/>
  <c r="O182" i="67"/>
  <c r="N182" i="67"/>
  <c r="M182" i="67"/>
  <c r="L182" i="67"/>
  <c r="K182" i="67"/>
  <c r="J182" i="67"/>
  <c r="I182" i="67"/>
  <c r="AM181" i="67"/>
  <c r="AL181" i="67"/>
  <c r="AK181" i="67"/>
  <c r="AJ181" i="67"/>
  <c r="AI181" i="67"/>
  <c r="AH181" i="67"/>
  <c r="AG181" i="67"/>
  <c r="AF181" i="67"/>
  <c r="AE181" i="67"/>
  <c r="AD181" i="67"/>
  <c r="AC181" i="67"/>
  <c r="AB181" i="67"/>
  <c r="AA181" i="67"/>
  <c r="Z181" i="67"/>
  <c r="Y181" i="67"/>
  <c r="X181" i="67"/>
  <c r="W181" i="67"/>
  <c r="V181" i="67"/>
  <c r="U181" i="67"/>
  <c r="T181" i="67"/>
  <c r="S181" i="67"/>
  <c r="R181" i="67"/>
  <c r="Q181" i="67"/>
  <c r="P181" i="67"/>
  <c r="O181" i="67"/>
  <c r="N181" i="67"/>
  <c r="M181" i="67"/>
  <c r="L181" i="67"/>
  <c r="K181" i="67"/>
  <c r="J181" i="67"/>
  <c r="I181" i="67"/>
  <c r="AM179" i="67"/>
  <c r="AL179" i="67"/>
  <c r="AK179" i="67"/>
  <c r="AJ179" i="67"/>
  <c r="AI179" i="67"/>
  <c r="AH179" i="67"/>
  <c r="AG179" i="67"/>
  <c r="AF179" i="67"/>
  <c r="AE179" i="67"/>
  <c r="AD179" i="67"/>
  <c r="AC179" i="67"/>
  <c r="AB179" i="67"/>
  <c r="AA179" i="67"/>
  <c r="Z179" i="67"/>
  <c r="Y179" i="67"/>
  <c r="X179" i="67"/>
  <c r="W179" i="67"/>
  <c r="V179" i="67"/>
  <c r="U179" i="67"/>
  <c r="T179" i="67"/>
  <c r="S179" i="67"/>
  <c r="R179" i="67"/>
  <c r="Q179" i="67"/>
  <c r="P179" i="67"/>
  <c r="O179" i="67"/>
  <c r="N179" i="67"/>
  <c r="M179" i="67"/>
  <c r="L179" i="67"/>
  <c r="K179" i="67"/>
  <c r="J179" i="67"/>
  <c r="I179" i="67"/>
  <c r="AM178" i="67"/>
  <c r="AL178" i="67"/>
  <c r="AK178" i="67"/>
  <c r="AJ178" i="67"/>
  <c r="AI178" i="67"/>
  <c r="AH178" i="67"/>
  <c r="AG178" i="67"/>
  <c r="AF178" i="67"/>
  <c r="AE178" i="67"/>
  <c r="AD178" i="67"/>
  <c r="AC178" i="67"/>
  <c r="AB178" i="67"/>
  <c r="AA178" i="67"/>
  <c r="Z178" i="67"/>
  <c r="Y178" i="67"/>
  <c r="X178" i="67"/>
  <c r="W178" i="67"/>
  <c r="V178" i="67"/>
  <c r="U178" i="67"/>
  <c r="T178" i="67"/>
  <c r="S178" i="67"/>
  <c r="R178" i="67"/>
  <c r="Q178" i="67"/>
  <c r="P178" i="67"/>
  <c r="O178" i="67"/>
  <c r="N178" i="67"/>
  <c r="M178" i="67"/>
  <c r="L178" i="67"/>
  <c r="K178" i="67"/>
  <c r="J178" i="67"/>
  <c r="I178" i="67"/>
  <c r="AM176" i="67"/>
  <c r="AL176" i="67"/>
  <c r="AK176" i="67"/>
  <c r="AJ176" i="67"/>
  <c r="AI176" i="67"/>
  <c r="AH176" i="67"/>
  <c r="AG176" i="67"/>
  <c r="AF176" i="67"/>
  <c r="AE176" i="67"/>
  <c r="AD176" i="67"/>
  <c r="AC176" i="67"/>
  <c r="AB176" i="67"/>
  <c r="AA176" i="67"/>
  <c r="Z176" i="67"/>
  <c r="Y176" i="67"/>
  <c r="X176" i="67"/>
  <c r="W176" i="67"/>
  <c r="V176" i="67"/>
  <c r="U176" i="67"/>
  <c r="T176" i="67"/>
  <c r="S176" i="67"/>
  <c r="R176" i="67"/>
  <c r="Q176" i="67"/>
  <c r="P176" i="67"/>
  <c r="O176" i="67"/>
  <c r="N176" i="67"/>
  <c r="M176" i="67"/>
  <c r="L176" i="67"/>
  <c r="K176" i="67"/>
  <c r="J176" i="67"/>
  <c r="I176" i="67"/>
  <c r="AM175" i="67"/>
  <c r="AL175" i="67"/>
  <c r="AK175" i="67"/>
  <c r="AJ175" i="67"/>
  <c r="AI175" i="67"/>
  <c r="AH175" i="67"/>
  <c r="AG175" i="67"/>
  <c r="AF175" i="67"/>
  <c r="AE175" i="67"/>
  <c r="AD175" i="67"/>
  <c r="AC175" i="67"/>
  <c r="AB175" i="67"/>
  <c r="AA175" i="67"/>
  <c r="Z175" i="67"/>
  <c r="Y175" i="67"/>
  <c r="X175" i="67"/>
  <c r="W175" i="67"/>
  <c r="V175" i="67"/>
  <c r="U175" i="67"/>
  <c r="T175" i="67"/>
  <c r="S175" i="67"/>
  <c r="R175" i="67"/>
  <c r="Q175" i="67"/>
  <c r="P175" i="67"/>
  <c r="O175" i="67"/>
  <c r="N175" i="67"/>
  <c r="M175" i="67"/>
  <c r="L175" i="67"/>
  <c r="K175" i="67"/>
  <c r="J175" i="67"/>
  <c r="I175" i="67"/>
  <c r="AM173" i="67"/>
  <c r="AL173" i="67"/>
  <c r="AK173" i="67"/>
  <c r="AJ173" i="67"/>
  <c r="AI173" i="67"/>
  <c r="AH173" i="67"/>
  <c r="AG173" i="67"/>
  <c r="AF173" i="67"/>
  <c r="AE173" i="67"/>
  <c r="AD173" i="67"/>
  <c r="AC173" i="67"/>
  <c r="AB173" i="67"/>
  <c r="AA173" i="67"/>
  <c r="Z173" i="67"/>
  <c r="Y173" i="67"/>
  <c r="X173" i="67"/>
  <c r="W173" i="67"/>
  <c r="V173" i="67"/>
  <c r="U173" i="67"/>
  <c r="T173" i="67"/>
  <c r="S173" i="67"/>
  <c r="R173" i="67"/>
  <c r="Q173" i="67"/>
  <c r="P173" i="67"/>
  <c r="O173" i="67"/>
  <c r="N173" i="67"/>
  <c r="M173" i="67"/>
  <c r="L173" i="67"/>
  <c r="K173" i="67"/>
  <c r="J173" i="67"/>
  <c r="I173" i="67"/>
  <c r="AM172" i="67"/>
  <c r="AL172" i="67"/>
  <c r="AK172" i="67"/>
  <c r="AJ172" i="67"/>
  <c r="AI172" i="67"/>
  <c r="AH172" i="67"/>
  <c r="AG172" i="67"/>
  <c r="AF172" i="67"/>
  <c r="AE172" i="67"/>
  <c r="AD172" i="67"/>
  <c r="AC172" i="67"/>
  <c r="AB172" i="67"/>
  <c r="AA172" i="67"/>
  <c r="Z172" i="67"/>
  <c r="Y172" i="67"/>
  <c r="X172" i="67"/>
  <c r="W172" i="67"/>
  <c r="V172" i="67"/>
  <c r="U172" i="67"/>
  <c r="T172" i="67"/>
  <c r="S172" i="67"/>
  <c r="R172" i="67"/>
  <c r="Q172" i="67"/>
  <c r="P172" i="67"/>
  <c r="O172" i="67"/>
  <c r="N172" i="67"/>
  <c r="M172" i="67"/>
  <c r="L172" i="67"/>
  <c r="K172" i="67"/>
  <c r="J172" i="67"/>
  <c r="I172" i="67"/>
  <c r="AM170" i="67"/>
  <c r="AL170" i="67"/>
  <c r="AK170" i="67"/>
  <c r="AJ170" i="67"/>
  <c r="AI170" i="67"/>
  <c r="AH170" i="67"/>
  <c r="AG170" i="67"/>
  <c r="AF170" i="67"/>
  <c r="AE170" i="67"/>
  <c r="AD170" i="67"/>
  <c r="AC170" i="67"/>
  <c r="AB170" i="67"/>
  <c r="AA170" i="67"/>
  <c r="Z170" i="67"/>
  <c r="Y170" i="67"/>
  <c r="X170" i="67"/>
  <c r="W170" i="67"/>
  <c r="V170" i="67"/>
  <c r="U170" i="67"/>
  <c r="T170" i="67"/>
  <c r="S170" i="67"/>
  <c r="R170" i="67"/>
  <c r="Q170" i="67"/>
  <c r="P170" i="67"/>
  <c r="O170" i="67"/>
  <c r="N170" i="67"/>
  <c r="M170" i="67"/>
  <c r="L170" i="67"/>
  <c r="K170" i="67"/>
  <c r="J170" i="67"/>
  <c r="I170" i="67"/>
  <c r="AM169" i="67"/>
  <c r="AL169" i="67"/>
  <c r="AK169" i="67"/>
  <c r="AJ169" i="67"/>
  <c r="AI169" i="67"/>
  <c r="AH169" i="67"/>
  <c r="AG169" i="67"/>
  <c r="AF169" i="67"/>
  <c r="AE169" i="67"/>
  <c r="AD169" i="67"/>
  <c r="AC169" i="67"/>
  <c r="AB169" i="67"/>
  <c r="AA169" i="67"/>
  <c r="Z169" i="67"/>
  <c r="Y169" i="67"/>
  <c r="X169" i="67"/>
  <c r="W169" i="67"/>
  <c r="V169" i="67"/>
  <c r="U169" i="67"/>
  <c r="T169" i="67"/>
  <c r="S169" i="67"/>
  <c r="R169" i="67"/>
  <c r="Q169" i="67"/>
  <c r="P169" i="67"/>
  <c r="O169" i="67"/>
  <c r="N169" i="67"/>
  <c r="M169" i="67"/>
  <c r="L169" i="67"/>
  <c r="K169" i="67"/>
  <c r="J169" i="67"/>
  <c r="I169" i="67"/>
  <c r="AM167" i="67"/>
  <c r="AL167" i="67"/>
  <c r="AK167" i="67"/>
  <c r="AJ167" i="67"/>
  <c r="AI167" i="67"/>
  <c r="AH167" i="67"/>
  <c r="AG167" i="67"/>
  <c r="AF167" i="67"/>
  <c r="AE167" i="67"/>
  <c r="AD167" i="67"/>
  <c r="AC167" i="67"/>
  <c r="AB167" i="67"/>
  <c r="AA167" i="67"/>
  <c r="Z167" i="67"/>
  <c r="Y167" i="67"/>
  <c r="X167" i="67"/>
  <c r="W167" i="67"/>
  <c r="V167" i="67"/>
  <c r="U167" i="67"/>
  <c r="T167" i="67"/>
  <c r="S167" i="67"/>
  <c r="R167" i="67"/>
  <c r="Q167" i="67"/>
  <c r="P167" i="67"/>
  <c r="O167" i="67"/>
  <c r="N167" i="67"/>
  <c r="M167" i="67"/>
  <c r="L167" i="67"/>
  <c r="K167" i="67"/>
  <c r="J167" i="67"/>
  <c r="I167" i="67"/>
  <c r="AM166" i="67"/>
  <c r="AL166" i="67"/>
  <c r="AK166" i="67"/>
  <c r="AJ166" i="67"/>
  <c r="AI166" i="67"/>
  <c r="AH166" i="67"/>
  <c r="AG166" i="67"/>
  <c r="AF166" i="67"/>
  <c r="AE166" i="67"/>
  <c r="AD166" i="67"/>
  <c r="AC166" i="67"/>
  <c r="AB166" i="67"/>
  <c r="AA166" i="67"/>
  <c r="Z166" i="67"/>
  <c r="Y166" i="67"/>
  <c r="X166" i="67"/>
  <c r="W166" i="67"/>
  <c r="V166" i="67"/>
  <c r="U166" i="67"/>
  <c r="T166" i="67"/>
  <c r="S166" i="67"/>
  <c r="R166" i="67"/>
  <c r="Q166" i="67"/>
  <c r="P166" i="67"/>
  <c r="O166" i="67"/>
  <c r="N166" i="67"/>
  <c r="M166" i="67"/>
  <c r="L166" i="67"/>
  <c r="K166" i="67"/>
  <c r="J166" i="67"/>
  <c r="I166" i="67"/>
  <c r="AM164" i="67"/>
  <c r="AL164" i="67"/>
  <c r="AK164" i="67"/>
  <c r="AJ164" i="67"/>
  <c r="AI164" i="67"/>
  <c r="AH164" i="67"/>
  <c r="AG164" i="67"/>
  <c r="AF164" i="67"/>
  <c r="AE164" i="67"/>
  <c r="AD164" i="67"/>
  <c r="AC164" i="67"/>
  <c r="AB164" i="67"/>
  <c r="AA164" i="67"/>
  <c r="Z164" i="67"/>
  <c r="Y164" i="67"/>
  <c r="X164" i="67"/>
  <c r="W164" i="67"/>
  <c r="V164" i="67"/>
  <c r="U164" i="67"/>
  <c r="T164" i="67"/>
  <c r="S164" i="67"/>
  <c r="R164" i="67"/>
  <c r="Q164" i="67"/>
  <c r="P164" i="67"/>
  <c r="O164" i="67"/>
  <c r="N164" i="67"/>
  <c r="M164" i="67"/>
  <c r="L164" i="67"/>
  <c r="K164" i="67"/>
  <c r="J164" i="67"/>
  <c r="I164" i="67"/>
  <c r="AM163" i="67"/>
  <c r="AL163" i="67"/>
  <c r="AK163" i="67"/>
  <c r="AJ163" i="67"/>
  <c r="AI163" i="67"/>
  <c r="AH163" i="67"/>
  <c r="AG163" i="67"/>
  <c r="AF163" i="67"/>
  <c r="AE163" i="67"/>
  <c r="AD163" i="67"/>
  <c r="AC163" i="67"/>
  <c r="AB163" i="67"/>
  <c r="AA163" i="67"/>
  <c r="Z163" i="67"/>
  <c r="Y163" i="67"/>
  <c r="X163" i="67"/>
  <c r="W163" i="67"/>
  <c r="V163" i="67"/>
  <c r="U163" i="67"/>
  <c r="T163" i="67"/>
  <c r="S163" i="67"/>
  <c r="R163" i="67"/>
  <c r="Q163" i="67"/>
  <c r="P163" i="67"/>
  <c r="O163" i="67"/>
  <c r="N163" i="67"/>
  <c r="M163" i="67"/>
  <c r="L163" i="67"/>
  <c r="K163" i="67"/>
  <c r="J163" i="67"/>
  <c r="I163" i="67"/>
  <c r="AM161" i="67"/>
  <c r="AL161" i="67"/>
  <c r="AK161" i="67"/>
  <c r="AJ161" i="67"/>
  <c r="AI161" i="67"/>
  <c r="AH161" i="67"/>
  <c r="AG161" i="67"/>
  <c r="AF161" i="67"/>
  <c r="AE161" i="67"/>
  <c r="AD161" i="67"/>
  <c r="AC161" i="67"/>
  <c r="AB161" i="67"/>
  <c r="AA161" i="67"/>
  <c r="Z161" i="67"/>
  <c r="Y161" i="67"/>
  <c r="X161" i="67"/>
  <c r="W161" i="67"/>
  <c r="V161" i="67"/>
  <c r="U161" i="67"/>
  <c r="T161" i="67"/>
  <c r="S161" i="67"/>
  <c r="R161" i="67"/>
  <c r="Q161" i="67"/>
  <c r="P161" i="67"/>
  <c r="O161" i="67"/>
  <c r="N161" i="67"/>
  <c r="M161" i="67"/>
  <c r="L161" i="67"/>
  <c r="K161" i="67"/>
  <c r="J161" i="67"/>
  <c r="I161" i="67"/>
  <c r="AM160" i="67"/>
  <c r="AL160" i="67"/>
  <c r="AK160" i="67"/>
  <c r="AJ160" i="67"/>
  <c r="AI160" i="67"/>
  <c r="AH160" i="67"/>
  <c r="AG160" i="67"/>
  <c r="AF160" i="67"/>
  <c r="AE160" i="67"/>
  <c r="AD160" i="67"/>
  <c r="AC160" i="67"/>
  <c r="AB160" i="67"/>
  <c r="AA160" i="67"/>
  <c r="Z160" i="67"/>
  <c r="Y160" i="67"/>
  <c r="X160" i="67"/>
  <c r="W160" i="67"/>
  <c r="V160" i="67"/>
  <c r="U160" i="67"/>
  <c r="T160" i="67"/>
  <c r="S160" i="67"/>
  <c r="R160" i="67"/>
  <c r="Q160" i="67"/>
  <c r="P160" i="67"/>
  <c r="O160" i="67"/>
  <c r="N160" i="67"/>
  <c r="M160" i="67"/>
  <c r="L160" i="67"/>
  <c r="K160" i="67"/>
  <c r="J160" i="67"/>
  <c r="I160" i="67"/>
  <c r="AM158" i="67"/>
  <c r="AL158" i="67"/>
  <c r="AK158" i="67"/>
  <c r="AJ158" i="67"/>
  <c r="AI158" i="67"/>
  <c r="AH158" i="67"/>
  <c r="AG158" i="67"/>
  <c r="AF158" i="67"/>
  <c r="AE158" i="67"/>
  <c r="AD158" i="67"/>
  <c r="AC158" i="67"/>
  <c r="AB158" i="67"/>
  <c r="AA158" i="67"/>
  <c r="Z158" i="67"/>
  <c r="Y158" i="67"/>
  <c r="X158" i="67"/>
  <c r="W158" i="67"/>
  <c r="V158" i="67"/>
  <c r="U158" i="67"/>
  <c r="T158" i="67"/>
  <c r="S158" i="67"/>
  <c r="R158" i="67"/>
  <c r="Q158" i="67"/>
  <c r="P158" i="67"/>
  <c r="O158" i="67"/>
  <c r="N158" i="67"/>
  <c r="M158" i="67"/>
  <c r="L158" i="67"/>
  <c r="K158" i="67"/>
  <c r="J158" i="67"/>
  <c r="I158" i="67"/>
  <c r="AM157" i="67"/>
  <c r="AL157" i="67"/>
  <c r="AK157" i="67"/>
  <c r="AJ157" i="67"/>
  <c r="AI157" i="67"/>
  <c r="AH157" i="67"/>
  <c r="AG157" i="67"/>
  <c r="AF157" i="67"/>
  <c r="AE157" i="67"/>
  <c r="AD157" i="67"/>
  <c r="AC157" i="67"/>
  <c r="AB157" i="67"/>
  <c r="AA157" i="67"/>
  <c r="Z157" i="67"/>
  <c r="Y157" i="67"/>
  <c r="X157" i="67"/>
  <c r="W157" i="67"/>
  <c r="V157" i="67"/>
  <c r="U157" i="67"/>
  <c r="T157" i="67"/>
  <c r="S157" i="67"/>
  <c r="R157" i="67"/>
  <c r="Q157" i="67"/>
  <c r="P157" i="67"/>
  <c r="O157" i="67"/>
  <c r="N157" i="67"/>
  <c r="M157" i="67"/>
  <c r="L157" i="67"/>
  <c r="K157" i="67"/>
  <c r="J157" i="67"/>
  <c r="I157" i="67"/>
  <c r="AM155" i="67"/>
  <c r="AL155" i="67"/>
  <c r="AK155" i="67"/>
  <c r="AJ155" i="67"/>
  <c r="AI155" i="67"/>
  <c r="AH155" i="67"/>
  <c r="AG155" i="67"/>
  <c r="AF155" i="67"/>
  <c r="AE155" i="67"/>
  <c r="AD155" i="67"/>
  <c r="AC155" i="67"/>
  <c r="AB155" i="67"/>
  <c r="AA155" i="67"/>
  <c r="Z155" i="67"/>
  <c r="Y155" i="67"/>
  <c r="X155" i="67"/>
  <c r="W155" i="67"/>
  <c r="V155" i="67"/>
  <c r="U155" i="67"/>
  <c r="T155" i="67"/>
  <c r="S155" i="67"/>
  <c r="R155" i="67"/>
  <c r="Q155" i="67"/>
  <c r="P155" i="67"/>
  <c r="O155" i="67"/>
  <c r="N155" i="67"/>
  <c r="M155" i="67"/>
  <c r="L155" i="67"/>
  <c r="K155" i="67"/>
  <c r="J155" i="67"/>
  <c r="I155" i="67"/>
  <c r="AM154" i="67"/>
  <c r="AL154" i="67"/>
  <c r="AK154" i="67"/>
  <c r="AJ154" i="67"/>
  <c r="AI154" i="67"/>
  <c r="AH154" i="67"/>
  <c r="AG154" i="67"/>
  <c r="AF154" i="67"/>
  <c r="AE154" i="67"/>
  <c r="AD154" i="67"/>
  <c r="AC154" i="67"/>
  <c r="AB154" i="67"/>
  <c r="AA154" i="67"/>
  <c r="Z154" i="67"/>
  <c r="Y154" i="67"/>
  <c r="X154" i="67"/>
  <c r="W154" i="67"/>
  <c r="V154" i="67"/>
  <c r="U154" i="67"/>
  <c r="T154" i="67"/>
  <c r="S154" i="67"/>
  <c r="R154" i="67"/>
  <c r="Q154" i="67"/>
  <c r="P154" i="67"/>
  <c r="O154" i="67"/>
  <c r="N154" i="67"/>
  <c r="M154" i="67"/>
  <c r="L154" i="67"/>
  <c r="K154" i="67"/>
  <c r="J154" i="67"/>
  <c r="I154" i="67"/>
  <c r="AM152" i="67"/>
  <c r="AL152" i="67"/>
  <c r="AK152" i="67"/>
  <c r="AJ152" i="67"/>
  <c r="AI152" i="67"/>
  <c r="AH152" i="67"/>
  <c r="AG152" i="67"/>
  <c r="AF152" i="67"/>
  <c r="AE152" i="67"/>
  <c r="AD152" i="67"/>
  <c r="AC152" i="67"/>
  <c r="AB152" i="67"/>
  <c r="AA152" i="67"/>
  <c r="Z152" i="67"/>
  <c r="Y152" i="67"/>
  <c r="X152" i="67"/>
  <c r="W152" i="67"/>
  <c r="V152" i="67"/>
  <c r="U152" i="67"/>
  <c r="T152" i="67"/>
  <c r="S152" i="67"/>
  <c r="R152" i="67"/>
  <c r="Q152" i="67"/>
  <c r="P152" i="67"/>
  <c r="O152" i="67"/>
  <c r="N152" i="67"/>
  <c r="M152" i="67"/>
  <c r="L152" i="67"/>
  <c r="K152" i="67"/>
  <c r="J152" i="67"/>
  <c r="I152" i="67"/>
  <c r="AM151" i="67"/>
  <c r="AL151" i="67"/>
  <c r="AK151" i="67"/>
  <c r="AJ151" i="67"/>
  <c r="AI151" i="67"/>
  <c r="AH151" i="67"/>
  <c r="AG151" i="67"/>
  <c r="AF151" i="67"/>
  <c r="AE151" i="67"/>
  <c r="AD151" i="67"/>
  <c r="AC151" i="67"/>
  <c r="AB151" i="67"/>
  <c r="AA151" i="67"/>
  <c r="Z151" i="67"/>
  <c r="Y151" i="67"/>
  <c r="X151" i="67"/>
  <c r="W151" i="67"/>
  <c r="V151" i="67"/>
  <c r="U151" i="67"/>
  <c r="T151" i="67"/>
  <c r="S151" i="67"/>
  <c r="R151" i="67"/>
  <c r="Q151" i="67"/>
  <c r="P151" i="67"/>
  <c r="O151" i="67"/>
  <c r="N151" i="67"/>
  <c r="M151" i="67"/>
  <c r="L151" i="67"/>
  <c r="K151" i="67"/>
  <c r="J151" i="67"/>
  <c r="I151" i="67"/>
  <c r="AM149" i="67"/>
  <c r="AL149" i="67"/>
  <c r="AK149" i="67"/>
  <c r="AJ149" i="67"/>
  <c r="AI149" i="67"/>
  <c r="AH149" i="67"/>
  <c r="AG149" i="67"/>
  <c r="AF149" i="67"/>
  <c r="AE149" i="67"/>
  <c r="AD149" i="67"/>
  <c r="AC149" i="67"/>
  <c r="AB149" i="67"/>
  <c r="AA149" i="67"/>
  <c r="Z149" i="67"/>
  <c r="Y149" i="67"/>
  <c r="X149" i="67"/>
  <c r="W149" i="67"/>
  <c r="V149" i="67"/>
  <c r="U149" i="67"/>
  <c r="T149" i="67"/>
  <c r="S149" i="67"/>
  <c r="R149" i="67"/>
  <c r="Q149" i="67"/>
  <c r="P149" i="67"/>
  <c r="O149" i="67"/>
  <c r="N149" i="67"/>
  <c r="M149" i="67"/>
  <c r="L149" i="67"/>
  <c r="K149" i="67"/>
  <c r="J149" i="67"/>
  <c r="I149" i="67"/>
  <c r="AM148" i="67"/>
  <c r="AL148" i="67"/>
  <c r="AK148" i="67"/>
  <c r="AJ148" i="67"/>
  <c r="AI148" i="67"/>
  <c r="AH148" i="67"/>
  <c r="AG148" i="67"/>
  <c r="AF148" i="67"/>
  <c r="AE148" i="67"/>
  <c r="AD148" i="67"/>
  <c r="AC148" i="67"/>
  <c r="AB148" i="67"/>
  <c r="AA148" i="67"/>
  <c r="Z148" i="67"/>
  <c r="Y148" i="67"/>
  <c r="X148" i="67"/>
  <c r="W148" i="67"/>
  <c r="V148" i="67"/>
  <c r="U148" i="67"/>
  <c r="T148" i="67"/>
  <c r="S148" i="67"/>
  <c r="R148" i="67"/>
  <c r="Q148" i="67"/>
  <c r="P148" i="67"/>
  <c r="O148" i="67"/>
  <c r="N148" i="67"/>
  <c r="M148" i="67"/>
  <c r="L148" i="67"/>
  <c r="K148" i="67"/>
  <c r="J148" i="67"/>
  <c r="I148" i="67"/>
  <c r="AM146" i="67"/>
  <c r="AL146" i="67"/>
  <c r="AK146" i="67"/>
  <c r="AJ146" i="67"/>
  <c r="AI146" i="67"/>
  <c r="AH146" i="67"/>
  <c r="AG146" i="67"/>
  <c r="AF146" i="67"/>
  <c r="AE146" i="67"/>
  <c r="AD146" i="67"/>
  <c r="AC146" i="67"/>
  <c r="AB146" i="67"/>
  <c r="AA146" i="67"/>
  <c r="Z146" i="67"/>
  <c r="Y146" i="67"/>
  <c r="X146" i="67"/>
  <c r="W146" i="67"/>
  <c r="V146" i="67"/>
  <c r="U146" i="67"/>
  <c r="T146" i="67"/>
  <c r="S146" i="67"/>
  <c r="R146" i="67"/>
  <c r="Q146" i="67"/>
  <c r="P146" i="67"/>
  <c r="O146" i="67"/>
  <c r="N146" i="67"/>
  <c r="M146" i="67"/>
  <c r="L146" i="67"/>
  <c r="K146" i="67"/>
  <c r="J146" i="67"/>
  <c r="I146" i="67"/>
  <c r="AM145" i="67"/>
  <c r="AL145" i="67"/>
  <c r="AK145" i="67"/>
  <c r="AJ145" i="67"/>
  <c r="AI145" i="67"/>
  <c r="AH145" i="67"/>
  <c r="AG145" i="67"/>
  <c r="AF145" i="67"/>
  <c r="AE145" i="67"/>
  <c r="AD145" i="67"/>
  <c r="AC145" i="67"/>
  <c r="AB145" i="67"/>
  <c r="AA145" i="67"/>
  <c r="Z145" i="67"/>
  <c r="Y145" i="67"/>
  <c r="X145" i="67"/>
  <c r="W145" i="67"/>
  <c r="V145" i="67"/>
  <c r="U145" i="67"/>
  <c r="T145" i="67"/>
  <c r="S145" i="67"/>
  <c r="R145" i="67"/>
  <c r="Q145" i="67"/>
  <c r="P145" i="67"/>
  <c r="O145" i="67"/>
  <c r="N145" i="67"/>
  <c r="M145" i="67"/>
  <c r="L145" i="67"/>
  <c r="K145" i="67"/>
  <c r="J145" i="67"/>
  <c r="I145" i="67"/>
  <c r="AM143" i="67"/>
  <c r="AL143" i="67"/>
  <c r="AK143" i="67"/>
  <c r="AJ143" i="67"/>
  <c r="AI143" i="67"/>
  <c r="AH143" i="67"/>
  <c r="AG143" i="67"/>
  <c r="AF143" i="67"/>
  <c r="AE143" i="67"/>
  <c r="AD143" i="67"/>
  <c r="AC143" i="67"/>
  <c r="AB143" i="67"/>
  <c r="AA143" i="67"/>
  <c r="Z143" i="67"/>
  <c r="Y143" i="67"/>
  <c r="X143" i="67"/>
  <c r="W143" i="67"/>
  <c r="V143" i="67"/>
  <c r="U143" i="67"/>
  <c r="T143" i="67"/>
  <c r="S143" i="67"/>
  <c r="R143" i="67"/>
  <c r="Q143" i="67"/>
  <c r="P143" i="67"/>
  <c r="O143" i="67"/>
  <c r="N143" i="67"/>
  <c r="M143" i="67"/>
  <c r="L143" i="67"/>
  <c r="K143" i="67"/>
  <c r="J143" i="67"/>
  <c r="I143" i="67"/>
  <c r="AM142" i="67"/>
  <c r="AL142" i="67"/>
  <c r="AK142" i="67"/>
  <c r="AJ142" i="67"/>
  <c r="AI142" i="67"/>
  <c r="AH142" i="67"/>
  <c r="AG142" i="67"/>
  <c r="AF142" i="67"/>
  <c r="AE142" i="67"/>
  <c r="AD142" i="67"/>
  <c r="AC142" i="67"/>
  <c r="AB142" i="67"/>
  <c r="AA142" i="67"/>
  <c r="Z142" i="67"/>
  <c r="Y142" i="67"/>
  <c r="X142" i="67"/>
  <c r="W142" i="67"/>
  <c r="V142" i="67"/>
  <c r="U142" i="67"/>
  <c r="T142" i="67"/>
  <c r="S142" i="67"/>
  <c r="R142" i="67"/>
  <c r="Q142" i="67"/>
  <c r="P142" i="67"/>
  <c r="O142" i="67"/>
  <c r="N142" i="67"/>
  <c r="M142" i="67"/>
  <c r="L142" i="67"/>
  <c r="K142" i="67"/>
  <c r="J142" i="67"/>
  <c r="I142" i="67"/>
  <c r="AM140" i="67"/>
  <c r="AL140" i="67"/>
  <c r="AK140" i="67"/>
  <c r="AJ140" i="67"/>
  <c r="AI140" i="67"/>
  <c r="AH140" i="67"/>
  <c r="AG140" i="67"/>
  <c r="AF140" i="67"/>
  <c r="AE140" i="67"/>
  <c r="AD140" i="67"/>
  <c r="AC140" i="67"/>
  <c r="AB140" i="67"/>
  <c r="AA140" i="67"/>
  <c r="Z140" i="67"/>
  <c r="Y140" i="67"/>
  <c r="X140" i="67"/>
  <c r="W140" i="67"/>
  <c r="V140" i="67"/>
  <c r="U140" i="67"/>
  <c r="T140" i="67"/>
  <c r="S140" i="67"/>
  <c r="R140" i="67"/>
  <c r="Q140" i="67"/>
  <c r="P140" i="67"/>
  <c r="O140" i="67"/>
  <c r="N140" i="67"/>
  <c r="M140" i="67"/>
  <c r="L140" i="67"/>
  <c r="K140" i="67"/>
  <c r="J140" i="67"/>
  <c r="I140" i="67"/>
  <c r="AM139" i="67"/>
  <c r="AL139" i="67"/>
  <c r="AK139" i="67"/>
  <c r="AJ139" i="67"/>
  <c r="AI139" i="67"/>
  <c r="AH139" i="67"/>
  <c r="AG139" i="67"/>
  <c r="AF139" i="67"/>
  <c r="AE139" i="67"/>
  <c r="AD139" i="67"/>
  <c r="AC139" i="67"/>
  <c r="AB139" i="67"/>
  <c r="AA139" i="67"/>
  <c r="Z139" i="67"/>
  <c r="Y139" i="67"/>
  <c r="X139" i="67"/>
  <c r="W139" i="67"/>
  <c r="V139" i="67"/>
  <c r="U139" i="67"/>
  <c r="T139" i="67"/>
  <c r="S139" i="67"/>
  <c r="R139" i="67"/>
  <c r="Q139" i="67"/>
  <c r="P139" i="67"/>
  <c r="O139" i="67"/>
  <c r="N139" i="67"/>
  <c r="M139" i="67"/>
  <c r="L139" i="67"/>
  <c r="K139" i="67"/>
  <c r="J139" i="67"/>
  <c r="I139" i="67"/>
  <c r="AM137" i="67"/>
  <c r="AL137" i="67"/>
  <c r="AK137" i="67"/>
  <c r="AJ137" i="67"/>
  <c r="AI137" i="67"/>
  <c r="AH137" i="67"/>
  <c r="AG137" i="67"/>
  <c r="AF137" i="67"/>
  <c r="AE137" i="67"/>
  <c r="AD137" i="67"/>
  <c r="AC137" i="67"/>
  <c r="AB137" i="67"/>
  <c r="AA137" i="67"/>
  <c r="Z137" i="67"/>
  <c r="Y137" i="67"/>
  <c r="X137" i="67"/>
  <c r="W137" i="67"/>
  <c r="V137" i="67"/>
  <c r="U137" i="67"/>
  <c r="T137" i="67"/>
  <c r="S137" i="67"/>
  <c r="R137" i="67"/>
  <c r="Q137" i="67"/>
  <c r="P137" i="67"/>
  <c r="O137" i="67"/>
  <c r="N137" i="67"/>
  <c r="M137" i="67"/>
  <c r="L137" i="67"/>
  <c r="K137" i="67"/>
  <c r="J137" i="67"/>
  <c r="I137" i="67"/>
  <c r="AM136" i="67"/>
  <c r="AL136" i="67"/>
  <c r="AK136" i="67"/>
  <c r="AJ136" i="67"/>
  <c r="AI136" i="67"/>
  <c r="AH136" i="67"/>
  <c r="AG136" i="67"/>
  <c r="AF136" i="67"/>
  <c r="AE136" i="67"/>
  <c r="AD136" i="67"/>
  <c r="AC136" i="67"/>
  <c r="AB136" i="67"/>
  <c r="AA136" i="67"/>
  <c r="Z136" i="67"/>
  <c r="Y136" i="67"/>
  <c r="X136" i="67"/>
  <c r="W136" i="67"/>
  <c r="V136" i="67"/>
  <c r="U136" i="67"/>
  <c r="T136" i="67"/>
  <c r="S136" i="67"/>
  <c r="R136" i="67"/>
  <c r="Q136" i="67"/>
  <c r="P136" i="67"/>
  <c r="O136" i="67"/>
  <c r="N136" i="67"/>
  <c r="M136" i="67"/>
  <c r="L136" i="67"/>
  <c r="K136" i="67"/>
  <c r="J136" i="67"/>
  <c r="I136" i="67"/>
  <c r="AM134" i="67"/>
  <c r="AL134" i="67"/>
  <c r="AK134" i="67"/>
  <c r="AJ134" i="67"/>
  <c r="AI134" i="67"/>
  <c r="AH134" i="67"/>
  <c r="AG134" i="67"/>
  <c r="AF134" i="67"/>
  <c r="AE134" i="67"/>
  <c r="AD134" i="67"/>
  <c r="AC134" i="67"/>
  <c r="AB134" i="67"/>
  <c r="AA134" i="67"/>
  <c r="Z134" i="67"/>
  <c r="Y134" i="67"/>
  <c r="X134" i="67"/>
  <c r="W134" i="67"/>
  <c r="V134" i="67"/>
  <c r="U134" i="67"/>
  <c r="T134" i="67"/>
  <c r="S134" i="67"/>
  <c r="R134" i="67"/>
  <c r="Q134" i="67"/>
  <c r="P134" i="67"/>
  <c r="O134" i="67"/>
  <c r="N134" i="67"/>
  <c r="M134" i="67"/>
  <c r="L134" i="67"/>
  <c r="K134" i="67"/>
  <c r="J134" i="67"/>
  <c r="I134" i="67"/>
  <c r="AM133" i="67"/>
  <c r="AL133" i="67"/>
  <c r="AK133" i="67"/>
  <c r="AJ133" i="67"/>
  <c r="AI133" i="67"/>
  <c r="AH133" i="67"/>
  <c r="AG133" i="67"/>
  <c r="AF133" i="67"/>
  <c r="AE133" i="67"/>
  <c r="AD133" i="67"/>
  <c r="AC133" i="67"/>
  <c r="AB133" i="67"/>
  <c r="AA133" i="67"/>
  <c r="Z133" i="67"/>
  <c r="Y133" i="67"/>
  <c r="X133" i="67"/>
  <c r="W133" i="67"/>
  <c r="V133" i="67"/>
  <c r="U133" i="67"/>
  <c r="T133" i="67"/>
  <c r="S133" i="67"/>
  <c r="R133" i="67"/>
  <c r="Q133" i="67"/>
  <c r="P133" i="67"/>
  <c r="O133" i="67"/>
  <c r="N133" i="67"/>
  <c r="M133" i="67"/>
  <c r="L133" i="67"/>
  <c r="K133" i="67"/>
  <c r="J133" i="67"/>
  <c r="I133" i="67"/>
  <c r="AM131" i="67"/>
  <c r="AL131" i="67"/>
  <c r="AK131" i="67"/>
  <c r="AJ131" i="67"/>
  <c r="AI131" i="67"/>
  <c r="AH131" i="67"/>
  <c r="AG131" i="67"/>
  <c r="AF131" i="67"/>
  <c r="AE131" i="67"/>
  <c r="AD131" i="67"/>
  <c r="AC131" i="67"/>
  <c r="AB131" i="67"/>
  <c r="AA131" i="67"/>
  <c r="Z131" i="67"/>
  <c r="Y131" i="67"/>
  <c r="X131" i="67"/>
  <c r="W131" i="67"/>
  <c r="V131" i="67"/>
  <c r="U131" i="67"/>
  <c r="T131" i="67"/>
  <c r="S131" i="67"/>
  <c r="R131" i="67"/>
  <c r="Q131" i="67"/>
  <c r="P131" i="67"/>
  <c r="O131" i="67"/>
  <c r="N131" i="67"/>
  <c r="M131" i="67"/>
  <c r="L131" i="67"/>
  <c r="K131" i="67"/>
  <c r="J131" i="67"/>
  <c r="I131" i="67"/>
  <c r="AM130" i="67"/>
  <c r="AL130" i="67"/>
  <c r="AK130" i="67"/>
  <c r="AJ130" i="67"/>
  <c r="AI130" i="67"/>
  <c r="AH130" i="67"/>
  <c r="AG130" i="67"/>
  <c r="AF130" i="67"/>
  <c r="AE130" i="67"/>
  <c r="AD130" i="67"/>
  <c r="AC130" i="67"/>
  <c r="AB130" i="67"/>
  <c r="AA130" i="67"/>
  <c r="Z130" i="67"/>
  <c r="Y130" i="67"/>
  <c r="X130" i="67"/>
  <c r="W130" i="67"/>
  <c r="V130" i="67"/>
  <c r="U130" i="67"/>
  <c r="T130" i="67"/>
  <c r="S130" i="67"/>
  <c r="R130" i="67"/>
  <c r="Q130" i="67"/>
  <c r="P130" i="67"/>
  <c r="O130" i="67"/>
  <c r="N130" i="67"/>
  <c r="M130" i="67"/>
  <c r="L130" i="67"/>
  <c r="K130" i="67"/>
  <c r="J130" i="67"/>
  <c r="I130" i="67"/>
  <c r="AM128" i="67"/>
  <c r="AL128" i="67"/>
  <c r="AK128" i="67"/>
  <c r="AJ128" i="67"/>
  <c r="AI128" i="67"/>
  <c r="AH128" i="67"/>
  <c r="AG128" i="67"/>
  <c r="AF128" i="67"/>
  <c r="AE128" i="67"/>
  <c r="AD128" i="67"/>
  <c r="AC128" i="67"/>
  <c r="AB128" i="67"/>
  <c r="AA128" i="67"/>
  <c r="Z128" i="67"/>
  <c r="Y128" i="67"/>
  <c r="X128" i="67"/>
  <c r="W128" i="67"/>
  <c r="V128" i="67"/>
  <c r="U128" i="67"/>
  <c r="T128" i="67"/>
  <c r="S128" i="67"/>
  <c r="R128" i="67"/>
  <c r="Q128" i="67"/>
  <c r="P128" i="67"/>
  <c r="O128" i="67"/>
  <c r="N128" i="67"/>
  <c r="M128" i="67"/>
  <c r="L128" i="67"/>
  <c r="K128" i="67"/>
  <c r="J128" i="67"/>
  <c r="I128" i="67"/>
  <c r="AM127" i="67"/>
  <c r="AL127" i="67"/>
  <c r="AK127" i="67"/>
  <c r="AJ127" i="67"/>
  <c r="AI127" i="67"/>
  <c r="AH127" i="67"/>
  <c r="AG127" i="67"/>
  <c r="AF127" i="67"/>
  <c r="AE127" i="67"/>
  <c r="AD127" i="67"/>
  <c r="AC127" i="67"/>
  <c r="AB127" i="67"/>
  <c r="AA127" i="67"/>
  <c r="Z127" i="67"/>
  <c r="Y127" i="67"/>
  <c r="X127" i="67"/>
  <c r="W127" i="67"/>
  <c r="V127" i="67"/>
  <c r="U127" i="67"/>
  <c r="T127" i="67"/>
  <c r="S127" i="67"/>
  <c r="R127" i="67"/>
  <c r="Q127" i="67"/>
  <c r="P127" i="67"/>
  <c r="O127" i="67"/>
  <c r="N127" i="67"/>
  <c r="M127" i="67"/>
  <c r="L127" i="67"/>
  <c r="K127" i="67"/>
  <c r="J127" i="67"/>
  <c r="I127" i="67"/>
  <c r="AM125" i="67"/>
  <c r="AL125" i="67"/>
  <c r="AK125" i="67"/>
  <c r="AJ125" i="67"/>
  <c r="AI125" i="67"/>
  <c r="AH125" i="67"/>
  <c r="AG125" i="67"/>
  <c r="AF125" i="67"/>
  <c r="AE125" i="67"/>
  <c r="AD125" i="67"/>
  <c r="AC125" i="67"/>
  <c r="AB125" i="67"/>
  <c r="AA125" i="67"/>
  <c r="Z125" i="67"/>
  <c r="Y125" i="67"/>
  <c r="X125" i="67"/>
  <c r="W125" i="67"/>
  <c r="V125" i="67"/>
  <c r="U125" i="67"/>
  <c r="T125" i="67"/>
  <c r="S125" i="67"/>
  <c r="R125" i="67"/>
  <c r="Q125" i="67"/>
  <c r="P125" i="67"/>
  <c r="O125" i="67"/>
  <c r="N125" i="67"/>
  <c r="M125" i="67"/>
  <c r="L125" i="67"/>
  <c r="K125" i="67"/>
  <c r="J125" i="67"/>
  <c r="I125" i="67"/>
  <c r="AM124" i="67"/>
  <c r="AL124" i="67"/>
  <c r="AK124" i="67"/>
  <c r="AJ124" i="67"/>
  <c r="AI124" i="67"/>
  <c r="AH124" i="67"/>
  <c r="AG124" i="67"/>
  <c r="AF124" i="67"/>
  <c r="AE124" i="67"/>
  <c r="AD124" i="67"/>
  <c r="AC124" i="67"/>
  <c r="AB124" i="67"/>
  <c r="AA124" i="67"/>
  <c r="Z124" i="67"/>
  <c r="Y124" i="67"/>
  <c r="X124" i="67"/>
  <c r="W124" i="67"/>
  <c r="V124" i="67"/>
  <c r="U124" i="67"/>
  <c r="T124" i="67"/>
  <c r="S124" i="67"/>
  <c r="R124" i="67"/>
  <c r="Q124" i="67"/>
  <c r="P124" i="67"/>
  <c r="O124" i="67"/>
  <c r="N124" i="67"/>
  <c r="M124" i="67"/>
  <c r="L124" i="67"/>
  <c r="K124" i="67"/>
  <c r="J124" i="67"/>
  <c r="I124" i="67"/>
  <c r="AM122" i="67"/>
  <c r="AL122" i="67"/>
  <c r="AK122" i="67"/>
  <c r="AJ122" i="67"/>
  <c r="AI122" i="67"/>
  <c r="AH122" i="67"/>
  <c r="AG122" i="67"/>
  <c r="AF122" i="67"/>
  <c r="AE122" i="67"/>
  <c r="AD122" i="67"/>
  <c r="AC122" i="67"/>
  <c r="AB122" i="67"/>
  <c r="AA122" i="67"/>
  <c r="Z122" i="67"/>
  <c r="Y122" i="67"/>
  <c r="X122" i="67"/>
  <c r="W122" i="67"/>
  <c r="V122" i="67"/>
  <c r="U122" i="67"/>
  <c r="T122" i="67"/>
  <c r="S122" i="67"/>
  <c r="R122" i="67"/>
  <c r="Q122" i="67"/>
  <c r="P122" i="67"/>
  <c r="O122" i="67"/>
  <c r="N122" i="67"/>
  <c r="M122" i="67"/>
  <c r="L122" i="67"/>
  <c r="K122" i="67"/>
  <c r="J122" i="67"/>
  <c r="I122" i="67"/>
  <c r="AM121" i="67"/>
  <c r="AL121" i="67"/>
  <c r="AK121" i="67"/>
  <c r="AJ121" i="67"/>
  <c r="AI121" i="67"/>
  <c r="AH121" i="67"/>
  <c r="AG121" i="67"/>
  <c r="AF121" i="67"/>
  <c r="AE121" i="67"/>
  <c r="AD121" i="67"/>
  <c r="AC121" i="67"/>
  <c r="AB121" i="67"/>
  <c r="AA121" i="67"/>
  <c r="Z121" i="67"/>
  <c r="Y121" i="67"/>
  <c r="X121" i="67"/>
  <c r="W121" i="67"/>
  <c r="V121" i="67"/>
  <c r="U121" i="67"/>
  <c r="T121" i="67"/>
  <c r="S121" i="67"/>
  <c r="R121" i="67"/>
  <c r="Q121" i="67"/>
  <c r="P121" i="67"/>
  <c r="O121" i="67"/>
  <c r="N121" i="67"/>
  <c r="M121" i="67"/>
  <c r="L121" i="67"/>
  <c r="K121" i="67"/>
  <c r="J121" i="67"/>
  <c r="I121" i="67"/>
  <c r="AM119" i="67"/>
  <c r="AL119" i="67"/>
  <c r="AK119" i="67"/>
  <c r="AJ119" i="67"/>
  <c r="AI119" i="67"/>
  <c r="AH119" i="67"/>
  <c r="AG119" i="67"/>
  <c r="AF119" i="67"/>
  <c r="AE119" i="67"/>
  <c r="AD119" i="67"/>
  <c r="AC119" i="67"/>
  <c r="AB119" i="67"/>
  <c r="AA119" i="67"/>
  <c r="Z119" i="67"/>
  <c r="Y119" i="67"/>
  <c r="X119" i="67"/>
  <c r="W119" i="67"/>
  <c r="V119" i="67"/>
  <c r="U119" i="67"/>
  <c r="T119" i="67"/>
  <c r="S119" i="67"/>
  <c r="R119" i="67"/>
  <c r="Q119" i="67"/>
  <c r="P119" i="67"/>
  <c r="O119" i="67"/>
  <c r="N119" i="67"/>
  <c r="M119" i="67"/>
  <c r="L119" i="67"/>
  <c r="K119" i="67"/>
  <c r="J119" i="67"/>
  <c r="I119" i="67"/>
  <c r="AM118" i="67"/>
  <c r="AL118" i="67"/>
  <c r="AK118" i="67"/>
  <c r="AJ118" i="67"/>
  <c r="AI118" i="67"/>
  <c r="AH118" i="67"/>
  <c r="AG118" i="67"/>
  <c r="AF118" i="67"/>
  <c r="AE118" i="67"/>
  <c r="AD118" i="67"/>
  <c r="AC118" i="67"/>
  <c r="AB118" i="67"/>
  <c r="AA118" i="67"/>
  <c r="Z118" i="67"/>
  <c r="Y118" i="67"/>
  <c r="X118" i="67"/>
  <c r="W118" i="67"/>
  <c r="V118" i="67"/>
  <c r="U118" i="67"/>
  <c r="T118" i="67"/>
  <c r="S118" i="67"/>
  <c r="R118" i="67"/>
  <c r="Q118" i="67"/>
  <c r="P118" i="67"/>
  <c r="O118" i="67"/>
  <c r="N118" i="67"/>
  <c r="M118" i="67"/>
  <c r="L118" i="67"/>
  <c r="K118" i="67"/>
  <c r="J118" i="67"/>
  <c r="I118" i="67"/>
  <c r="AM116" i="67"/>
  <c r="AL116" i="67"/>
  <c r="AK116" i="67"/>
  <c r="AJ116" i="67"/>
  <c r="AI116" i="67"/>
  <c r="AH116" i="67"/>
  <c r="AG116" i="67"/>
  <c r="AF116" i="67"/>
  <c r="AE116" i="67"/>
  <c r="AD116" i="67"/>
  <c r="AC116" i="67"/>
  <c r="AB116" i="67"/>
  <c r="AA116" i="67"/>
  <c r="Z116" i="67"/>
  <c r="Y116" i="67"/>
  <c r="X116" i="67"/>
  <c r="W116" i="67"/>
  <c r="V116" i="67"/>
  <c r="U116" i="67"/>
  <c r="T116" i="67"/>
  <c r="S116" i="67"/>
  <c r="R116" i="67"/>
  <c r="Q116" i="67"/>
  <c r="P116" i="67"/>
  <c r="O116" i="67"/>
  <c r="N116" i="67"/>
  <c r="M116" i="67"/>
  <c r="L116" i="67"/>
  <c r="K116" i="67"/>
  <c r="J116" i="67"/>
  <c r="I116" i="67"/>
  <c r="AM115" i="67"/>
  <c r="AL115" i="67"/>
  <c r="AK115" i="67"/>
  <c r="AJ115" i="67"/>
  <c r="AI115" i="67"/>
  <c r="AH115" i="67"/>
  <c r="AG115" i="67"/>
  <c r="AF115" i="67"/>
  <c r="AE115" i="67"/>
  <c r="AD115" i="67"/>
  <c r="AC115" i="67"/>
  <c r="AB115" i="67"/>
  <c r="AA115" i="67"/>
  <c r="Z115" i="67"/>
  <c r="Y115" i="67"/>
  <c r="X115" i="67"/>
  <c r="W115" i="67"/>
  <c r="V115" i="67"/>
  <c r="U115" i="67"/>
  <c r="T115" i="67"/>
  <c r="S115" i="67"/>
  <c r="R115" i="67"/>
  <c r="Q115" i="67"/>
  <c r="P115" i="67"/>
  <c r="O115" i="67"/>
  <c r="N115" i="67"/>
  <c r="M115" i="67"/>
  <c r="L115" i="67"/>
  <c r="K115" i="67"/>
  <c r="J115" i="67"/>
  <c r="I115" i="67"/>
  <c r="AM113" i="67"/>
  <c r="AL113" i="67"/>
  <c r="AK113" i="67"/>
  <c r="AJ113" i="67"/>
  <c r="AI113" i="67"/>
  <c r="AH113" i="67"/>
  <c r="AG113" i="67"/>
  <c r="AF113" i="67"/>
  <c r="AE113" i="67"/>
  <c r="AD113" i="67"/>
  <c r="AC113" i="67"/>
  <c r="AB113" i="67"/>
  <c r="AA113" i="67"/>
  <c r="Z113" i="67"/>
  <c r="Y113" i="67"/>
  <c r="X113" i="67"/>
  <c r="W113" i="67"/>
  <c r="V113" i="67"/>
  <c r="U113" i="67"/>
  <c r="T113" i="67"/>
  <c r="S113" i="67"/>
  <c r="R113" i="67"/>
  <c r="Q113" i="67"/>
  <c r="P113" i="67"/>
  <c r="O113" i="67"/>
  <c r="N113" i="67"/>
  <c r="M113" i="67"/>
  <c r="L113" i="67"/>
  <c r="K113" i="67"/>
  <c r="J113" i="67"/>
  <c r="I113" i="67"/>
  <c r="AM112" i="67"/>
  <c r="AL112" i="67"/>
  <c r="AK112" i="67"/>
  <c r="AJ112" i="67"/>
  <c r="AI112" i="67"/>
  <c r="AH112" i="67"/>
  <c r="AG112" i="67"/>
  <c r="AF112" i="67"/>
  <c r="AE112" i="67"/>
  <c r="AD112" i="67"/>
  <c r="AC112" i="67"/>
  <c r="AB112" i="67"/>
  <c r="AA112" i="67"/>
  <c r="Z112" i="67"/>
  <c r="Y112" i="67"/>
  <c r="X112" i="67"/>
  <c r="W112" i="67"/>
  <c r="V112" i="67"/>
  <c r="U112" i="67"/>
  <c r="T112" i="67"/>
  <c r="S112" i="67"/>
  <c r="R112" i="67"/>
  <c r="Q112" i="67"/>
  <c r="P112" i="67"/>
  <c r="O112" i="67"/>
  <c r="N112" i="67"/>
  <c r="M112" i="67"/>
  <c r="L112" i="67"/>
  <c r="K112" i="67"/>
  <c r="J112" i="67"/>
  <c r="I112" i="67"/>
  <c r="AM110" i="67"/>
  <c r="AL110" i="67"/>
  <c r="AK110" i="67"/>
  <c r="AJ110" i="67"/>
  <c r="AI110" i="67"/>
  <c r="AH110" i="67"/>
  <c r="AG110" i="67"/>
  <c r="AF110" i="67"/>
  <c r="AE110" i="67"/>
  <c r="AD110" i="67"/>
  <c r="AC110" i="67"/>
  <c r="AB110" i="67"/>
  <c r="AA110" i="67"/>
  <c r="Z110" i="67"/>
  <c r="Y110" i="67"/>
  <c r="X110" i="67"/>
  <c r="W110" i="67"/>
  <c r="V110" i="67"/>
  <c r="U110" i="67"/>
  <c r="T110" i="67"/>
  <c r="S110" i="67"/>
  <c r="R110" i="67"/>
  <c r="Q110" i="67"/>
  <c r="P110" i="67"/>
  <c r="O110" i="67"/>
  <c r="N110" i="67"/>
  <c r="M110" i="67"/>
  <c r="L110" i="67"/>
  <c r="K110" i="67"/>
  <c r="J110" i="67"/>
  <c r="I110" i="67"/>
  <c r="AM109" i="67"/>
  <c r="AL109" i="67"/>
  <c r="AK109" i="67"/>
  <c r="AJ109" i="67"/>
  <c r="AI109" i="67"/>
  <c r="AH109" i="67"/>
  <c r="AG109" i="67"/>
  <c r="AF109" i="67"/>
  <c r="AE109" i="67"/>
  <c r="AD109" i="67"/>
  <c r="AC109" i="67"/>
  <c r="AB109" i="67"/>
  <c r="AA109" i="67"/>
  <c r="Z109" i="67"/>
  <c r="Y109" i="67"/>
  <c r="X109" i="67"/>
  <c r="W109" i="67"/>
  <c r="V109" i="67"/>
  <c r="U109" i="67"/>
  <c r="T109" i="67"/>
  <c r="S109" i="67"/>
  <c r="R109" i="67"/>
  <c r="Q109" i="67"/>
  <c r="P109" i="67"/>
  <c r="O109" i="67"/>
  <c r="N109" i="67"/>
  <c r="M109" i="67"/>
  <c r="L109" i="67"/>
  <c r="K109" i="67"/>
  <c r="J109" i="67"/>
  <c r="I109" i="67"/>
  <c r="AM107" i="67"/>
  <c r="AL107" i="67"/>
  <c r="AK107" i="67"/>
  <c r="AJ107" i="67"/>
  <c r="AI107" i="67"/>
  <c r="AH107" i="67"/>
  <c r="AG107" i="67"/>
  <c r="AF107" i="67"/>
  <c r="AE107" i="67"/>
  <c r="AD107" i="67"/>
  <c r="AC107" i="67"/>
  <c r="AB107" i="67"/>
  <c r="AA107" i="67"/>
  <c r="Z107" i="67"/>
  <c r="Y107" i="67"/>
  <c r="X107" i="67"/>
  <c r="W107" i="67"/>
  <c r="V107" i="67"/>
  <c r="U107" i="67"/>
  <c r="T107" i="67"/>
  <c r="S107" i="67"/>
  <c r="R107" i="67"/>
  <c r="Q107" i="67"/>
  <c r="P107" i="67"/>
  <c r="O107" i="67"/>
  <c r="N107" i="67"/>
  <c r="M107" i="67"/>
  <c r="L107" i="67"/>
  <c r="K107" i="67"/>
  <c r="J107" i="67"/>
  <c r="I107" i="67"/>
  <c r="AM106" i="67"/>
  <c r="AL106" i="67"/>
  <c r="AK106" i="67"/>
  <c r="AJ106" i="67"/>
  <c r="AI106" i="67"/>
  <c r="AH106" i="67"/>
  <c r="AG106" i="67"/>
  <c r="AF106" i="67"/>
  <c r="AE106" i="67"/>
  <c r="AD106" i="67"/>
  <c r="AC106" i="67"/>
  <c r="AB106" i="67"/>
  <c r="AA106" i="67"/>
  <c r="Z106" i="67"/>
  <c r="Y106" i="67"/>
  <c r="X106" i="67"/>
  <c r="W106" i="67"/>
  <c r="V106" i="67"/>
  <c r="U106" i="67"/>
  <c r="T106" i="67"/>
  <c r="S106" i="67"/>
  <c r="R106" i="67"/>
  <c r="Q106" i="67"/>
  <c r="P106" i="67"/>
  <c r="O106" i="67"/>
  <c r="N106" i="67"/>
  <c r="M106" i="67"/>
  <c r="L106" i="67"/>
  <c r="K106" i="67"/>
  <c r="J106" i="67"/>
  <c r="I106" i="67"/>
  <c r="AM104" i="67"/>
  <c r="AL104" i="67"/>
  <c r="AK104" i="67"/>
  <c r="AJ104" i="67"/>
  <c r="AI104" i="67"/>
  <c r="AH104" i="67"/>
  <c r="AG104" i="67"/>
  <c r="AF104" i="67"/>
  <c r="AE104" i="67"/>
  <c r="AD104" i="67"/>
  <c r="AC104" i="67"/>
  <c r="AB104" i="67"/>
  <c r="AA104" i="67"/>
  <c r="Z104" i="67"/>
  <c r="Y104" i="67"/>
  <c r="X104" i="67"/>
  <c r="W104" i="67"/>
  <c r="V104" i="67"/>
  <c r="U104" i="67"/>
  <c r="T104" i="67"/>
  <c r="S104" i="67"/>
  <c r="R104" i="67"/>
  <c r="Q104" i="67"/>
  <c r="P104" i="67"/>
  <c r="O104" i="67"/>
  <c r="N104" i="67"/>
  <c r="M104" i="67"/>
  <c r="L104" i="67"/>
  <c r="K104" i="67"/>
  <c r="J104" i="67"/>
  <c r="I104" i="67"/>
  <c r="AM103" i="67"/>
  <c r="AL103" i="67"/>
  <c r="AK103" i="67"/>
  <c r="AJ103" i="67"/>
  <c r="AI103" i="67"/>
  <c r="AH103" i="67"/>
  <c r="AG103" i="67"/>
  <c r="AF103" i="67"/>
  <c r="AE103" i="67"/>
  <c r="AD103" i="67"/>
  <c r="AC103" i="67"/>
  <c r="AB103" i="67"/>
  <c r="AA103" i="67"/>
  <c r="Z103" i="67"/>
  <c r="Y103" i="67"/>
  <c r="X103" i="67"/>
  <c r="W103" i="67"/>
  <c r="V103" i="67"/>
  <c r="U103" i="67"/>
  <c r="T103" i="67"/>
  <c r="S103" i="67"/>
  <c r="R103" i="67"/>
  <c r="Q103" i="67"/>
  <c r="P103" i="67"/>
  <c r="O103" i="67"/>
  <c r="N103" i="67"/>
  <c r="M103" i="67"/>
  <c r="L103" i="67"/>
  <c r="K103" i="67"/>
  <c r="J103" i="67"/>
  <c r="I103" i="67"/>
  <c r="AM101" i="67"/>
  <c r="AL101" i="67"/>
  <c r="AK101" i="67"/>
  <c r="AJ101" i="67"/>
  <c r="AI101" i="67"/>
  <c r="AH101" i="67"/>
  <c r="AG101" i="67"/>
  <c r="AF101" i="67"/>
  <c r="AE101" i="67"/>
  <c r="AD101" i="67"/>
  <c r="AC101" i="67"/>
  <c r="AB101" i="67"/>
  <c r="AA101" i="67"/>
  <c r="Z101" i="67"/>
  <c r="Y101" i="67"/>
  <c r="X101" i="67"/>
  <c r="W101" i="67"/>
  <c r="V101" i="67"/>
  <c r="U101" i="67"/>
  <c r="T101" i="67"/>
  <c r="S101" i="67"/>
  <c r="R101" i="67"/>
  <c r="Q101" i="67"/>
  <c r="P101" i="67"/>
  <c r="O101" i="67"/>
  <c r="N101" i="67"/>
  <c r="M101" i="67"/>
  <c r="L101" i="67"/>
  <c r="K101" i="67"/>
  <c r="J101" i="67"/>
  <c r="I101" i="67"/>
  <c r="AM100" i="67"/>
  <c r="AL100" i="67"/>
  <c r="AK100" i="67"/>
  <c r="AJ100" i="67"/>
  <c r="AI100" i="67"/>
  <c r="AH100" i="67"/>
  <c r="AG100" i="67"/>
  <c r="AF100" i="67"/>
  <c r="AE100" i="67"/>
  <c r="AD100" i="67"/>
  <c r="AC100" i="67"/>
  <c r="AB100" i="67"/>
  <c r="AA100" i="67"/>
  <c r="Z100" i="67"/>
  <c r="Y100" i="67"/>
  <c r="X100" i="67"/>
  <c r="W100" i="67"/>
  <c r="V100" i="67"/>
  <c r="U100" i="67"/>
  <c r="T100" i="67"/>
  <c r="S100" i="67"/>
  <c r="R100" i="67"/>
  <c r="Q100" i="67"/>
  <c r="P100" i="67"/>
  <c r="O100" i="67"/>
  <c r="N100" i="67"/>
  <c r="M100" i="67"/>
  <c r="L100" i="67"/>
  <c r="K100" i="67"/>
  <c r="J100" i="67"/>
  <c r="I100" i="67"/>
  <c r="AM98" i="67"/>
  <c r="AL98" i="67"/>
  <c r="AK98" i="67"/>
  <c r="AJ98" i="67"/>
  <c r="AI98" i="67"/>
  <c r="AH98" i="67"/>
  <c r="AG98" i="67"/>
  <c r="AF98" i="67"/>
  <c r="AE98" i="67"/>
  <c r="AD98" i="67"/>
  <c r="AC98" i="67"/>
  <c r="AB98" i="67"/>
  <c r="AA98" i="67"/>
  <c r="Z98" i="67"/>
  <c r="Y98" i="67"/>
  <c r="X98" i="67"/>
  <c r="W98" i="67"/>
  <c r="V98" i="67"/>
  <c r="U98" i="67"/>
  <c r="T98" i="67"/>
  <c r="S98" i="67"/>
  <c r="R98" i="67"/>
  <c r="Q98" i="67"/>
  <c r="P98" i="67"/>
  <c r="O98" i="67"/>
  <c r="N98" i="67"/>
  <c r="M98" i="67"/>
  <c r="L98" i="67"/>
  <c r="K98" i="67"/>
  <c r="J98" i="67"/>
  <c r="I98" i="67"/>
  <c r="AM97" i="67"/>
  <c r="AL97" i="67"/>
  <c r="AK97" i="67"/>
  <c r="AJ97" i="67"/>
  <c r="AI97" i="67"/>
  <c r="AH97" i="67"/>
  <c r="AG97" i="67"/>
  <c r="AF97" i="67"/>
  <c r="AE97" i="67"/>
  <c r="AD97" i="67"/>
  <c r="AC97" i="67"/>
  <c r="AB97" i="67"/>
  <c r="AA97" i="67"/>
  <c r="Z97" i="67"/>
  <c r="Y97" i="67"/>
  <c r="X97" i="67"/>
  <c r="W97" i="67"/>
  <c r="V97" i="67"/>
  <c r="U97" i="67"/>
  <c r="T97" i="67"/>
  <c r="S97" i="67"/>
  <c r="R97" i="67"/>
  <c r="Q97" i="67"/>
  <c r="P97" i="67"/>
  <c r="O97" i="67"/>
  <c r="N97" i="67"/>
  <c r="M97" i="67"/>
  <c r="L97" i="67"/>
  <c r="K97" i="67"/>
  <c r="J97" i="67"/>
  <c r="I97" i="67"/>
  <c r="AM95" i="67"/>
  <c r="AL95" i="67"/>
  <c r="AK95" i="67"/>
  <c r="AJ95" i="67"/>
  <c r="AI95" i="67"/>
  <c r="AH95" i="67"/>
  <c r="AG95" i="67"/>
  <c r="AF95" i="67"/>
  <c r="AE95" i="67"/>
  <c r="AD95" i="67"/>
  <c r="AC95" i="67"/>
  <c r="AB95" i="67"/>
  <c r="AA95" i="67"/>
  <c r="Z95" i="67"/>
  <c r="Y95" i="67"/>
  <c r="X95" i="67"/>
  <c r="W95" i="67"/>
  <c r="V95" i="67"/>
  <c r="U95" i="67"/>
  <c r="T95" i="67"/>
  <c r="S95" i="67"/>
  <c r="R95" i="67"/>
  <c r="Q95" i="67"/>
  <c r="P95" i="67"/>
  <c r="O95" i="67"/>
  <c r="N95" i="67"/>
  <c r="M95" i="67"/>
  <c r="L95" i="67"/>
  <c r="K95" i="67"/>
  <c r="J95" i="67"/>
  <c r="I95" i="67"/>
  <c r="AM94" i="67"/>
  <c r="AL94" i="67"/>
  <c r="AK94" i="67"/>
  <c r="AJ94" i="67"/>
  <c r="AI94" i="67"/>
  <c r="AH94" i="67"/>
  <c r="AG94" i="67"/>
  <c r="AF94" i="67"/>
  <c r="AE94" i="67"/>
  <c r="AD94" i="67"/>
  <c r="AC94" i="67"/>
  <c r="AB94" i="67"/>
  <c r="AA94" i="67"/>
  <c r="Z94" i="67"/>
  <c r="Y94" i="67"/>
  <c r="X94" i="67"/>
  <c r="W94" i="67"/>
  <c r="V94" i="67"/>
  <c r="U94" i="67"/>
  <c r="T94" i="67"/>
  <c r="S94" i="67"/>
  <c r="R94" i="67"/>
  <c r="Q94" i="67"/>
  <c r="P94" i="67"/>
  <c r="O94" i="67"/>
  <c r="N94" i="67"/>
  <c r="M94" i="67"/>
  <c r="L94" i="67"/>
  <c r="K94" i="67"/>
  <c r="J94" i="67"/>
  <c r="I94" i="67"/>
  <c r="AM92" i="67"/>
  <c r="AL92" i="67"/>
  <c r="AK92" i="67"/>
  <c r="AJ92" i="67"/>
  <c r="AI92" i="67"/>
  <c r="AH92" i="67"/>
  <c r="AG92" i="67"/>
  <c r="AF92" i="67"/>
  <c r="AE92" i="67"/>
  <c r="AD92" i="67"/>
  <c r="AC92" i="67"/>
  <c r="AB92" i="67"/>
  <c r="AA92" i="67"/>
  <c r="Z92" i="67"/>
  <c r="Y92" i="67"/>
  <c r="X92" i="67"/>
  <c r="W92" i="67"/>
  <c r="V92" i="67"/>
  <c r="U92" i="67"/>
  <c r="T92" i="67"/>
  <c r="S92" i="67"/>
  <c r="R92" i="67"/>
  <c r="Q92" i="67"/>
  <c r="P92" i="67"/>
  <c r="O92" i="67"/>
  <c r="N92" i="67"/>
  <c r="M92" i="67"/>
  <c r="L92" i="67"/>
  <c r="K92" i="67"/>
  <c r="J92" i="67"/>
  <c r="I92" i="67"/>
  <c r="AM91" i="67"/>
  <c r="AL91" i="67"/>
  <c r="AK91" i="67"/>
  <c r="AJ91" i="67"/>
  <c r="AI91" i="67"/>
  <c r="AH91" i="67"/>
  <c r="AG91" i="67"/>
  <c r="AF91" i="67"/>
  <c r="AE91" i="67"/>
  <c r="AD91" i="67"/>
  <c r="AC91" i="67"/>
  <c r="AB91" i="67"/>
  <c r="AA91" i="67"/>
  <c r="Z91" i="67"/>
  <c r="Y91" i="67"/>
  <c r="X91" i="67"/>
  <c r="W91" i="67"/>
  <c r="V91" i="67"/>
  <c r="U91" i="67"/>
  <c r="T91" i="67"/>
  <c r="S91" i="67"/>
  <c r="R91" i="67"/>
  <c r="Q91" i="67"/>
  <c r="P91" i="67"/>
  <c r="O91" i="67"/>
  <c r="N91" i="67"/>
  <c r="M91" i="67"/>
  <c r="L91" i="67"/>
  <c r="K91" i="67"/>
  <c r="J91" i="67"/>
  <c r="I91" i="67"/>
  <c r="AM89" i="67"/>
  <c r="AL89" i="67"/>
  <c r="AK89" i="67"/>
  <c r="AJ89" i="67"/>
  <c r="AI89" i="67"/>
  <c r="AH89" i="67"/>
  <c r="AG89" i="67"/>
  <c r="AF89" i="67"/>
  <c r="AE89" i="67"/>
  <c r="AD89" i="67"/>
  <c r="AC89" i="67"/>
  <c r="AB89" i="67"/>
  <c r="AA89" i="67"/>
  <c r="Z89" i="67"/>
  <c r="Y89" i="67"/>
  <c r="X89" i="67"/>
  <c r="W89" i="67"/>
  <c r="V89" i="67"/>
  <c r="U89" i="67"/>
  <c r="T89" i="67"/>
  <c r="S89" i="67"/>
  <c r="R89" i="67"/>
  <c r="Q89" i="67"/>
  <c r="P89" i="67"/>
  <c r="O89" i="67"/>
  <c r="N89" i="67"/>
  <c r="M89" i="67"/>
  <c r="L89" i="67"/>
  <c r="K89" i="67"/>
  <c r="J89" i="67"/>
  <c r="I89" i="67"/>
  <c r="AM88" i="67"/>
  <c r="AL88" i="67"/>
  <c r="AK88" i="67"/>
  <c r="AJ88" i="67"/>
  <c r="AI88" i="67"/>
  <c r="AH88" i="67"/>
  <c r="AG88" i="67"/>
  <c r="AF88" i="67"/>
  <c r="AE88" i="67"/>
  <c r="AD88" i="67"/>
  <c r="AC88" i="67"/>
  <c r="AB88" i="67"/>
  <c r="AA88" i="67"/>
  <c r="Z88" i="67"/>
  <c r="Y88" i="67"/>
  <c r="X88" i="67"/>
  <c r="W88" i="67"/>
  <c r="V88" i="67"/>
  <c r="U88" i="67"/>
  <c r="T88" i="67"/>
  <c r="S88" i="67"/>
  <c r="R88" i="67"/>
  <c r="Q88" i="67"/>
  <c r="P88" i="67"/>
  <c r="O88" i="67"/>
  <c r="N88" i="67"/>
  <c r="M88" i="67"/>
  <c r="L88" i="67"/>
  <c r="K88" i="67"/>
  <c r="J88" i="67"/>
  <c r="I88"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AM83" i="67"/>
  <c r="AL83" i="67"/>
  <c r="AK83" i="67"/>
  <c r="AJ83" i="67"/>
  <c r="AI83" i="67"/>
  <c r="AH83" i="67"/>
  <c r="AG83" i="67"/>
  <c r="AF83" i="67"/>
  <c r="AE83" i="67"/>
  <c r="AD83" i="67"/>
  <c r="AC83" i="67"/>
  <c r="AB83" i="67"/>
  <c r="AA83" i="67"/>
  <c r="Z83" i="67"/>
  <c r="Y83" i="67"/>
  <c r="X83" i="67"/>
  <c r="W83" i="67"/>
  <c r="V83" i="67"/>
  <c r="U83" i="67"/>
  <c r="T83" i="67"/>
  <c r="S83" i="67"/>
  <c r="R83" i="67"/>
  <c r="Q83" i="67"/>
  <c r="P83" i="67"/>
  <c r="O83" i="67"/>
  <c r="N83" i="67"/>
  <c r="M83" i="67"/>
  <c r="L83" i="67"/>
  <c r="K83" i="67"/>
  <c r="J83" i="67"/>
  <c r="I83" i="67"/>
  <c r="AM82" i="67"/>
  <c r="AL82" i="67"/>
  <c r="AK82" i="67"/>
  <c r="AJ82" i="67"/>
  <c r="AI82" i="67"/>
  <c r="AH82" i="67"/>
  <c r="AG82" i="67"/>
  <c r="AF82" i="67"/>
  <c r="AE82" i="67"/>
  <c r="AD82" i="67"/>
  <c r="AC82" i="67"/>
  <c r="AB82" i="67"/>
  <c r="AA82" i="67"/>
  <c r="Z82" i="67"/>
  <c r="Y82" i="67"/>
  <c r="X82" i="67"/>
  <c r="W82" i="67"/>
  <c r="V82" i="67"/>
  <c r="U82" i="67"/>
  <c r="T82" i="67"/>
  <c r="S82" i="67"/>
  <c r="R82" i="67"/>
  <c r="Q82" i="67"/>
  <c r="P82" i="67"/>
  <c r="O82" i="67"/>
  <c r="N82" i="67"/>
  <c r="M82" i="67"/>
  <c r="L82" i="67"/>
  <c r="K82" i="67"/>
  <c r="J82" i="67"/>
  <c r="I82" i="67"/>
  <c r="AM80" i="67"/>
  <c r="AL80" i="67"/>
  <c r="AK80" i="67"/>
  <c r="AJ80" i="67"/>
  <c r="AI80" i="67"/>
  <c r="AH80" i="67"/>
  <c r="AG80" i="67"/>
  <c r="AF80" i="67"/>
  <c r="AE80" i="67"/>
  <c r="AD80" i="67"/>
  <c r="AC80" i="67"/>
  <c r="AB80" i="67"/>
  <c r="AA80" i="67"/>
  <c r="Z80" i="67"/>
  <c r="Y80" i="67"/>
  <c r="X80" i="67"/>
  <c r="W80" i="67"/>
  <c r="V80" i="67"/>
  <c r="U80" i="67"/>
  <c r="T80" i="67"/>
  <c r="S80" i="67"/>
  <c r="R80" i="67"/>
  <c r="Q80" i="67"/>
  <c r="P80" i="67"/>
  <c r="O80" i="67"/>
  <c r="N80" i="67"/>
  <c r="M80" i="67"/>
  <c r="L80" i="67"/>
  <c r="K80" i="67"/>
  <c r="J80" i="67"/>
  <c r="I80" i="67"/>
  <c r="AM79" i="67"/>
  <c r="AL79" i="67"/>
  <c r="AK79" i="67"/>
  <c r="AJ79" i="67"/>
  <c r="AI79" i="67"/>
  <c r="AH79" i="67"/>
  <c r="AG79" i="67"/>
  <c r="AF79" i="67"/>
  <c r="AE79" i="67"/>
  <c r="AD79" i="67"/>
  <c r="AC79" i="67"/>
  <c r="AB79" i="67"/>
  <c r="AA79" i="67"/>
  <c r="Z79" i="67"/>
  <c r="Y79" i="67"/>
  <c r="X79" i="67"/>
  <c r="W79" i="67"/>
  <c r="V79" i="67"/>
  <c r="U79" i="67"/>
  <c r="T79" i="67"/>
  <c r="S79" i="67"/>
  <c r="R79" i="67"/>
  <c r="Q79" i="67"/>
  <c r="P79" i="67"/>
  <c r="O79" i="67"/>
  <c r="N79" i="67"/>
  <c r="M79" i="67"/>
  <c r="L79" i="67"/>
  <c r="K79" i="67"/>
  <c r="J79" i="67"/>
  <c r="I79" i="67"/>
  <c r="AM77" i="67"/>
  <c r="AL77" i="67"/>
  <c r="AK77" i="67"/>
  <c r="AJ77" i="67"/>
  <c r="AI77" i="67"/>
  <c r="AH77" i="67"/>
  <c r="AG77" i="67"/>
  <c r="AF77" i="67"/>
  <c r="AE77" i="67"/>
  <c r="AD77" i="67"/>
  <c r="AC77" i="67"/>
  <c r="AB77" i="67"/>
  <c r="AA77" i="67"/>
  <c r="Z77" i="67"/>
  <c r="Y77" i="67"/>
  <c r="X77" i="67"/>
  <c r="W77" i="67"/>
  <c r="V77" i="67"/>
  <c r="U77" i="67"/>
  <c r="T77" i="67"/>
  <c r="S77" i="67"/>
  <c r="R77" i="67"/>
  <c r="Q77" i="67"/>
  <c r="P77" i="67"/>
  <c r="O77" i="67"/>
  <c r="N77" i="67"/>
  <c r="M77" i="67"/>
  <c r="L77" i="67"/>
  <c r="K77" i="67"/>
  <c r="J77" i="67"/>
  <c r="I77" i="67"/>
  <c r="AM76" i="67"/>
  <c r="AL76" i="67"/>
  <c r="AK76" i="67"/>
  <c r="AJ76" i="67"/>
  <c r="AI76" i="67"/>
  <c r="AH76" i="67"/>
  <c r="AG76" i="67"/>
  <c r="AF76" i="67"/>
  <c r="AE76" i="67"/>
  <c r="AD76" i="67"/>
  <c r="AC76" i="67"/>
  <c r="AB76" i="67"/>
  <c r="AA76" i="67"/>
  <c r="Z76" i="67"/>
  <c r="Y76" i="67"/>
  <c r="X76" i="67"/>
  <c r="W76" i="67"/>
  <c r="V76" i="67"/>
  <c r="U76" i="67"/>
  <c r="T76" i="67"/>
  <c r="S76" i="67"/>
  <c r="R76" i="67"/>
  <c r="Q76" i="67"/>
  <c r="P76" i="67"/>
  <c r="O76" i="67"/>
  <c r="N76" i="67"/>
  <c r="M76" i="67"/>
  <c r="L76" i="67"/>
  <c r="K76" i="67"/>
  <c r="J76" i="67"/>
  <c r="I76" i="67"/>
  <c r="AM74" i="67"/>
  <c r="AL74" i="67"/>
  <c r="AK74" i="67"/>
  <c r="AJ74" i="67"/>
  <c r="AI74" i="67"/>
  <c r="AH74" i="67"/>
  <c r="AG74" i="67"/>
  <c r="AF74" i="67"/>
  <c r="AE74" i="67"/>
  <c r="AD74" i="67"/>
  <c r="AC74" i="67"/>
  <c r="AB74" i="67"/>
  <c r="AA74" i="67"/>
  <c r="Z74" i="67"/>
  <c r="Y74" i="67"/>
  <c r="X74" i="67"/>
  <c r="W74" i="67"/>
  <c r="V74" i="67"/>
  <c r="U74" i="67"/>
  <c r="T74" i="67"/>
  <c r="S74" i="67"/>
  <c r="R74" i="67"/>
  <c r="Q74" i="67"/>
  <c r="P74" i="67"/>
  <c r="O74" i="67"/>
  <c r="N74" i="67"/>
  <c r="M74" i="67"/>
  <c r="L74" i="67"/>
  <c r="K74" i="67"/>
  <c r="J74" i="67"/>
  <c r="I74" i="67"/>
  <c r="AM73" i="67"/>
  <c r="AL73" i="67"/>
  <c r="AK73" i="67"/>
  <c r="AJ73" i="67"/>
  <c r="AI73" i="67"/>
  <c r="AH73" i="67"/>
  <c r="AG73" i="67"/>
  <c r="AF73" i="67"/>
  <c r="AE73" i="67"/>
  <c r="AD73" i="67"/>
  <c r="AC73" i="67"/>
  <c r="AB73" i="67"/>
  <c r="AA73" i="67"/>
  <c r="Z73" i="67"/>
  <c r="Y73" i="67"/>
  <c r="X73" i="67"/>
  <c r="W73" i="67"/>
  <c r="V73" i="67"/>
  <c r="U73" i="67"/>
  <c r="T73" i="67"/>
  <c r="S73" i="67"/>
  <c r="R73" i="67"/>
  <c r="Q73" i="67"/>
  <c r="P73" i="67"/>
  <c r="O73" i="67"/>
  <c r="N73" i="67"/>
  <c r="M73" i="67"/>
  <c r="L73" i="67"/>
  <c r="K73" i="67"/>
  <c r="J73" i="67"/>
  <c r="I73" i="67"/>
  <c r="AM71" i="67"/>
  <c r="AL71" i="67"/>
  <c r="AK71" i="67"/>
  <c r="AJ71" i="67"/>
  <c r="AI71" i="67"/>
  <c r="AH71" i="67"/>
  <c r="AG71" i="67"/>
  <c r="AF71" i="67"/>
  <c r="AE71" i="67"/>
  <c r="AD71" i="67"/>
  <c r="AC71" i="67"/>
  <c r="AB71" i="67"/>
  <c r="AA71" i="67"/>
  <c r="Z71" i="67"/>
  <c r="Y71" i="67"/>
  <c r="X71" i="67"/>
  <c r="W71" i="67"/>
  <c r="V71" i="67"/>
  <c r="U71" i="67"/>
  <c r="T71" i="67"/>
  <c r="S71" i="67"/>
  <c r="R71" i="67"/>
  <c r="Q71" i="67"/>
  <c r="P71" i="67"/>
  <c r="O71" i="67"/>
  <c r="N71" i="67"/>
  <c r="M71" i="67"/>
  <c r="L71" i="67"/>
  <c r="K71" i="67"/>
  <c r="J71" i="67"/>
  <c r="I71" i="67"/>
  <c r="AM70" i="67"/>
  <c r="AL70" i="67"/>
  <c r="AK70" i="67"/>
  <c r="AJ70" i="67"/>
  <c r="AI70" i="67"/>
  <c r="AH70" i="67"/>
  <c r="AG70" i="67"/>
  <c r="AF70" i="67"/>
  <c r="AE70" i="67"/>
  <c r="AD70" i="67"/>
  <c r="AC70" i="67"/>
  <c r="AB70" i="67"/>
  <c r="AA70" i="67"/>
  <c r="Z70" i="67"/>
  <c r="Y70" i="67"/>
  <c r="X70" i="67"/>
  <c r="W70" i="67"/>
  <c r="V70" i="67"/>
  <c r="U70" i="67"/>
  <c r="T70" i="67"/>
  <c r="S70" i="67"/>
  <c r="R70" i="67"/>
  <c r="Q70" i="67"/>
  <c r="P70" i="67"/>
  <c r="O70" i="67"/>
  <c r="N70" i="67"/>
  <c r="M70" i="67"/>
  <c r="L70" i="67"/>
  <c r="K70" i="67"/>
  <c r="J70" i="67"/>
  <c r="I70" i="67"/>
  <c r="AM68" i="67"/>
  <c r="AL68" i="67"/>
  <c r="AK68" i="67"/>
  <c r="AJ68" i="67"/>
  <c r="AI68" i="67"/>
  <c r="AH68" i="67"/>
  <c r="AG68" i="67"/>
  <c r="AF68" i="67"/>
  <c r="AE68" i="67"/>
  <c r="AD68" i="67"/>
  <c r="AC68" i="67"/>
  <c r="AB68" i="67"/>
  <c r="AA68" i="67"/>
  <c r="Z68" i="67"/>
  <c r="Y68" i="67"/>
  <c r="X68" i="67"/>
  <c r="W68" i="67"/>
  <c r="V68" i="67"/>
  <c r="U68" i="67"/>
  <c r="T68" i="67"/>
  <c r="S68" i="67"/>
  <c r="R68" i="67"/>
  <c r="Q68" i="67"/>
  <c r="P68" i="67"/>
  <c r="O68" i="67"/>
  <c r="N68" i="67"/>
  <c r="M68" i="67"/>
  <c r="L68" i="67"/>
  <c r="K68" i="67"/>
  <c r="J68" i="67"/>
  <c r="I68" i="67"/>
  <c r="AM67" i="67"/>
  <c r="AL67" i="67"/>
  <c r="AK67" i="67"/>
  <c r="AJ67" i="67"/>
  <c r="AI67" i="67"/>
  <c r="AH67" i="67"/>
  <c r="AG67" i="67"/>
  <c r="AF67" i="67"/>
  <c r="AE67" i="67"/>
  <c r="AD67" i="67"/>
  <c r="AC67" i="67"/>
  <c r="AB67" i="67"/>
  <c r="AA67" i="67"/>
  <c r="Z67" i="67"/>
  <c r="Y67" i="67"/>
  <c r="X67" i="67"/>
  <c r="W67" i="67"/>
  <c r="V67" i="67"/>
  <c r="U67" i="67"/>
  <c r="T67" i="67"/>
  <c r="S67" i="67"/>
  <c r="R67" i="67"/>
  <c r="Q67" i="67"/>
  <c r="P67" i="67"/>
  <c r="O67" i="67"/>
  <c r="N67" i="67"/>
  <c r="M67" i="67"/>
  <c r="L67" i="67"/>
  <c r="K67" i="67"/>
  <c r="J67" i="67"/>
  <c r="I67" i="67"/>
  <c r="AM65" i="67"/>
  <c r="AL65" i="67"/>
  <c r="AK65" i="67"/>
  <c r="AJ65" i="67"/>
  <c r="AI65" i="67"/>
  <c r="AH65" i="67"/>
  <c r="AG65" i="67"/>
  <c r="AF65" i="67"/>
  <c r="AE65" i="67"/>
  <c r="AD65" i="67"/>
  <c r="AC65" i="67"/>
  <c r="AB65" i="67"/>
  <c r="AA65" i="67"/>
  <c r="Z65" i="67"/>
  <c r="Y65" i="67"/>
  <c r="X65" i="67"/>
  <c r="W65" i="67"/>
  <c r="V65" i="67"/>
  <c r="U65" i="67"/>
  <c r="T65" i="67"/>
  <c r="S65" i="67"/>
  <c r="R65" i="67"/>
  <c r="Q65" i="67"/>
  <c r="P65" i="67"/>
  <c r="O65" i="67"/>
  <c r="N65" i="67"/>
  <c r="M65" i="67"/>
  <c r="L65" i="67"/>
  <c r="K65" i="67"/>
  <c r="J65" i="67"/>
  <c r="I65" i="67"/>
  <c r="AM64" i="67"/>
  <c r="AL64" i="67"/>
  <c r="AK64" i="67"/>
  <c r="AJ64" i="67"/>
  <c r="AI64" i="67"/>
  <c r="AH64" i="67"/>
  <c r="AG64" i="67"/>
  <c r="AF64" i="67"/>
  <c r="AE64" i="67"/>
  <c r="AD64" i="67"/>
  <c r="AC64" i="67"/>
  <c r="AB64" i="67"/>
  <c r="AA64" i="67"/>
  <c r="Z64" i="67"/>
  <c r="Y64" i="67"/>
  <c r="X64" i="67"/>
  <c r="W64" i="67"/>
  <c r="V64" i="67"/>
  <c r="U64" i="67"/>
  <c r="T64" i="67"/>
  <c r="S64" i="67"/>
  <c r="R64" i="67"/>
  <c r="Q64" i="67"/>
  <c r="P64" i="67"/>
  <c r="O64" i="67"/>
  <c r="N64" i="67"/>
  <c r="M64" i="67"/>
  <c r="L64" i="67"/>
  <c r="K64" i="67"/>
  <c r="J64" i="67"/>
  <c r="I64" i="67"/>
  <c r="AM62" i="67"/>
  <c r="AL62" i="67"/>
  <c r="AK62" i="67"/>
  <c r="AJ62" i="67"/>
  <c r="AI62" i="67"/>
  <c r="AH62" i="67"/>
  <c r="AG62" i="67"/>
  <c r="AF62" i="67"/>
  <c r="AE62" i="67"/>
  <c r="AD62" i="67"/>
  <c r="AC62" i="67"/>
  <c r="AB62" i="67"/>
  <c r="AA62" i="67"/>
  <c r="Z62" i="67"/>
  <c r="Y62" i="67"/>
  <c r="X62" i="67"/>
  <c r="W62" i="67"/>
  <c r="V62" i="67"/>
  <c r="U62" i="67"/>
  <c r="T62" i="67"/>
  <c r="S62" i="67"/>
  <c r="R62" i="67"/>
  <c r="Q62" i="67"/>
  <c r="P62" i="67"/>
  <c r="O62" i="67"/>
  <c r="N62" i="67"/>
  <c r="M62" i="67"/>
  <c r="L62" i="67"/>
  <c r="K62" i="67"/>
  <c r="J62" i="67"/>
  <c r="I62" i="67"/>
  <c r="AM61" i="67"/>
  <c r="AL61" i="67"/>
  <c r="AK61" i="67"/>
  <c r="AJ61" i="67"/>
  <c r="AI61" i="67"/>
  <c r="AH61" i="67"/>
  <c r="AG61" i="67"/>
  <c r="AF61" i="67"/>
  <c r="AE61" i="67"/>
  <c r="AD61" i="67"/>
  <c r="AC61" i="67"/>
  <c r="AB61" i="67"/>
  <c r="AA61" i="67"/>
  <c r="Z61" i="67"/>
  <c r="Y61" i="67"/>
  <c r="X61" i="67"/>
  <c r="W61" i="67"/>
  <c r="V61" i="67"/>
  <c r="U61" i="67"/>
  <c r="T61" i="67"/>
  <c r="S61" i="67"/>
  <c r="R61" i="67"/>
  <c r="Q61" i="67"/>
  <c r="P61" i="67"/>
  <c r="O61" i="67"/>
  <c r="N61" i="67"/>
  <c r="M61" i="67"/>
  <c r="L61" i="67"/>
  <c r="K61" i="67"/>
  <c r="J61" i="67"/>
  <c r="I61" i="67"/>
  <c r="AM59" i="67"/>
  <c r="AL59" i="67"/>
  <c r="AK59" i="67"/>
  <c r="AJ59" i="67"/>
  <c r="AI59" i="67"/>
  <c r="AH59" i="67"/>
  <c r="AG59" i="67"/>
  <c r="AF59" i="67"/>
  <c r="AE59" i="67"/>
  <c r="AD59" i="67"/>
  <c r="AC59" i="67"/>
  <c r="AB59" i="67"/>
  <c r="AA59" i="67"/>
  <c r="Z59" i="67"/>
  <c r="Y59" i="67"/>
  <c r="X59" i="67"/>
  <c r="W59" i="67"/>
  <c r="V59" i="67"/>
  <c r="U59" i="67"/>
  <c r="T59" i="67"/>
  <c r="S59" i="67"/>
  <c r="R59" i="67"/>
  <c r="Q59" i="67"/>
  <c r="P59" i="67"/>
  <c r="O59" i="67"/>
  <c r="N59" i="67"/>
  <c r="M59" i="67"/>
  <c r="L59" i="67"/>
  <c r="K59" i="67"/>
  <c r="J59" i="67"/>
  <c r="I59" i="67"/>
  <c r="AM58" i="67"/>
  <c r="AL58" i="67"/>
  <c r="AK58" i="67"/>
  <c r="AJ58" i="67"/>
  <c r="AI58" i="67"/>
  <c r="AH58" i="67"/>
  <c r="AG58" i="67"/>
  <c r="AF58" i="67"/>
  <c r="AE58" i="67"/>
  <c r="AD58" i="67"/>
  <c r="AC58" i="67"/>
  <c r="AB58" i="67"/>
  <c r="AA58" i="67"/>
  <c r="Z58" i="67"/>
  <c r="Y58" i="67"/>
  <c r="X58" i="67"/>
  <c r="W58" i="67"/>
  <c r="V58" i="67"/>
  <c r="U58" i="67"/>
  <c r="T58" i="67"/>
  <c r="S58" i="67"/>
  <c r="R58" i="67"/>
  <c r="Q58" i="67"/>
  <c r="P58" i="67"/>
  <c r="O58" i="67"/>
  <c r="N58" i="67"/>
  <c r="M58" i="67"/>
  <c r="L58" i="67"/>
  <c r="K58" i="67"/>
  <c r="J58" i="67"/>
  <c r="I58" i="67"/>
  <c r="AM56" i="67"/>
  <c r="AL56" i="67"/>
  <c r="AK56" i="67"/>
  <c r="AJ56" i="67"/>
  <c r="AI56" i="67"/>
  <c r="AH56" i="67"/>
  <c r="AG56" i="67"/>
  <c r="AF56" i="67"/>
  <c r="AE56" i="67"/>
  <c r="AD56" i="67"/>
  <c r="AC56" i="67"/>
  <c r="AB56" i="67"/>
  <c r="AA56" i="67"/>
  <c r="Z56" i="67"/>
  <c r="Y56" i="67"/>
  <c r="X56" i="67"/>
  <c r="W56" i="67"/>
  <c r="V56" i="67"/>
  <c r="U56" i="67"/>
  <c r="T56" i="67"/>
  <c r="S56" i="67"/>
  <c r="R56" i="67"/>
  <c r="Q56" i="67"/>
  <c r="P56" i="67"/>
  <c r="O56" i="67"/>
  <c r="N56" i="67"/>
  <c r="M56" i="67"/>
  <c r="L56" i="67"/>
  <c r="K56" i="67"/>
  <c r="J56" i="67"/>
  <c r="I56" i="67"/>
  <c r="AM55" i="67"/>
  <c r="AL55" i="67"/>
  <c r="AK55" i="67"/>
  <c r="AJ55" i="67"/>
  <c r="AI55" i="67"/>
  <c r="AH55" i="67"/>
  <c r="AG55" i="67"/>
  <c r="AF55" i="67"/>
  <c r="AE55" i="67"/>
  <c r="AD55" i="67"/>
  <c r="AC55" i="67"/>
  <c r="AB55" i="67"/>
  <c r="AA55" i="67"/>
  <c r="Z55" i="67"/>
  <c r="Y55" i="67"/>
  <c r="X55" i="67"/>
  <c r="W55" i="67"/>
  <c r="V55" i="67"/>
  <c r="U55" i="67"/>
  <c r="T55" i="67"/>
  <c r="S55" i="67"/>
  <c r="R55" i="67"/>
  <c r="Q55" i="67"/>
  <c r="P55" i="67"/>
  <c r="O55" i="67"/>
  <c r="N55" i="67"/>
  <c r="M55" i="67"/>
  <c r="L55" i="67"/>
  <c r="K55" i="67"/>
  <c r="J55" i="67"/>
  <c r="I55" i="67"/>
  <c r="AM53" i="67"/>
  <c r="AL53" i="67"/>
  <c r="AK53" i="67"/>
  <c r="AJ53" i="67"/>
  <c r="AI53" i="67"/>
  <c r="AH53" i="67"/>
  <c r="AG53" i="67"/>
  <c r="AF53" i="67"/>
  <c r="AE53" i="67"/>
  <c r="AD53" i="67"/>
  <c r="AC53" i="67"/>
  <c r="AB53" i="67"/>
  <c r="AA53" i="67"/>
  <c r="Z53" i="67"/>
  <c r="Y53" i="67"/>
  <c r="X53" i="67"/>
  <c r="W53" i="67"/>
  <c r="V53" i="67"/>
  <c r="U53" i="67"/>
  <c r="T53" i="67"/>
  <c r="S53" i="67"/>
  <c r="R53" i="67"/>
  <c r="Q53" i="67"/>
  <c r="P53" i="67"/>
  <c r="O53" i="67"/>
  <c r="N53" i="67"/>
  <c r="M53" i="67"/>
  <c r="L53" i="67"/>
  <c r="K53" i="67"/>
  <c r="J53" i="67"/>
  <c r="I53" i="67"/>
  <c r="AM52" i="67"/>
  <c r="AL52" i="67"/>
  <c r="AK52" i="67"/>
  <c r="AJ52" i="67"/>
  <c r="AI52" i="67"/>
  <c r="AH52" i="67"/>
  <c r="AG52" i="67"/>
  <c r="AF52" i="67"/>
  <c r="AE52" i="67"/>
  <c r="AD52" i="67"/>
  <c r="AC52" i="67"/>
  <c r="AB52" i="67"/>
  <c r="AA52" i="67"/>
  <c r="Z52" i="67"/>
  <c r="Y52" i="67"/>
  <c r="X52" i="67"/>
  <c r="W52" i="67"/>
  <c r="V52" i="67"/>
  <c r="U52" i="67"/>
  <c r="T52" i="67"/>
  <c r="S52" i="67"/>
  <c r="R52" i="67"/>
  <c r="Q52" i="67"/>
  <c r="P52" i="67"/>
  <c r="O52" i="67"/>
  <c r="N52" i="67"/>
  <c r="M52" i="67"/>
  <c r="L52" i="67"/>
  <c r="K52" i="67"/>
  <c r="J52" i="67"/>
  <c r="I52" i="67"/>
  <c r="AM50" i="67"/>
  <c r="AL50" i="67"/>
  <c r="AK50" i="67"/>
  <c r="AJ50" i="67"/>
  <c r="AI50" i="67"/>
  <c r="AH50" i="67"/>
  <c r="AG50" i="67"/>
  <c r="AF50" i="67"/>
  <c r="AE50" i="67"/>
  <c r="AD50" i="67"/>
  <c r="AC50" i="67"/>
  <c r="AB50" i="67"/>
  <c r="AA50" i="67"/>
  <c r="Z50" i="67"/>
  <c r="Y50" i="67"/>
  <c r="X50" i="67"/>
  <c r="W50" i="67"/>
  <c r="V50" i="67"/>
  <c r="U50" i="67"/>
  <c r="T50" i="67"/>
  <c r="S50" i="67"/>
  <c r="R50" i="67"/>
  <c r="Q50" i="67"/>
  <c r="P50" i="67"/>
  <c r="O50" i="67"/>
  <c r="N50" i="67"/>
  <c r="M50" i="67"/>
  <c r="L50" i="67"/>
  <c r="K50" i="67"/>
  <c r="J50" i="67"/>
  <c r="I50" i="67"/>
  <c r="AM49" i="67"/>
  <c r="AL49" i="67"/>
  <c r="AK49" i="67"/>
  <c r="AJ49" i="67"/>
  <c r="AI49" i="67"/>
  <c r="AH49" i="67"/>
  <c r="AG49" i="67"/>
  <c r="AF49" i="67"/>
  <c r="AE49" i="67"/>
  <c r="AD49" i="67"/>
  <c r="AC49" i="67"/>
  <c r="AB49" i="67"/>
  <c r="AA49" i="67"/>
  <c r="Z49" i="67"/>
  <c r="Y49" i="67"/>
  <c r="X49" i="67"/>
  <c r="W49" i="67"/>
  <c r="V49" i="67"/>
  <c r="U49" i="67"/>
  <c r="T49" i="67"/>
  <c r="S49" i="67"/>
  <c r="R49" i="67"/>
  <c r="Q49" i="67"/>
  <c r="P49" i="67"/>
  <c r="O49" i="67"/>
  <c r="N49" i="67"/>
  <c r="M49" i="67"/>
  <c r="L49" i="67"/>
  <c r="K49" i="67"/>
  <c r="J49" i="67"/>
  <c r="I49" i="67"/>
  <c r="AM47" i="67"/>
  <c r="AL47" i="67"/>
  <c r="AK47" i="67"/>
  <c r="AJ47" i="67"/>
  <c r="AI47" i="67"/>
  <c r="AH47" i="67"/>
  <c r="AG47" i="67"/>
  <c r="AF47" i="67"/>
  <c r="AE47" i="67"/>
  <c r="AD47" i="67"/>
  <c r="AC47" i="67"/>
  <c r="AB47" i="67"/>
  <c r="AA47" i="67"/>
  <c r="Z47" i="67"/>
  <c r="Y47" i="67"/>
  <c r="X47" i="67"/>
  <c r="W47" i="67"/>
  <c r="V47" i="67"/>
  <c r="U47" i="67"/>
  <c r="T47" i="67"/>
  <c r="S47" i="67"/>
  <c r="R47" i="67"/>
  <c r="Q47" i="67"/>
  <c r="P47" i="67"/>
  <c r="O47" i="67"/>
  <c r="N47" i="67"/>
  <c r="M47" i="67"/>
  <c r="L47" i="67"/>
  <c r="K47" i="67"/>
  <c r="J47" i="67"/>
  <c r="I47" i="67"/>
  <c r="AM46" i="67"/>
  <c r="AL46" i="67"/>
  <c r="AK46" i="67"/>
  <c r="AJ46" i="67"/>
  <c r="AI46" i="67"/>
  <c r="AH46" i="67"/>
  <c r="AG46" i="67"/>
  <c r="AF46" i="67"/>
  <c r="AE46" i="67"/>
  <c r="AD46" i="67"/>
  <c r="AC46" i="67"/>
  <c r="AB46" i="67"/>
  <c r="AA46" i="67"/>
  <c r="Z46" i="67"/>
  <c r="Y46" i="67"/>
  <c r="X46" i="67"/>
  <c r="W46" i="67"/>
  <c r="V46" i="67"/>
  <c r="U46" i="67"/>
  <c r="T46" i="67"/>
  <c r="S46" i="67"/>
  <c r="R46" i="67"/>
  <c r="Q46" i="67"/>
  <c r="P46" i="67"/>
  <c r="O46" i="67"/>
  <c r="N46" i="67"/>
  <c r="M46" i="67"/>
  <c r="L46" i="67"/>
  <c r="K46" i="67"/>
  <c r="J46" i="67"/>
  <c r="I46" i="67"/>
  <c r="AM44" i="67"/>
  <c r="AL44" i="67"/>
  <c r="AK44" i="67"/>
  <c r="AJ44" i="67"/>
  <c r="AI44" i="67"/>
  <c r="AH44" i="67"/>
  <c r="AG44" i="67"/>
  <c r="AF44" i="67"/>
  <c r="AE44" i="67"/>
  <c r="AD44" i="67"/>
  <c r="AC44" i="67"/>
  <c r="AB44" i="67"/>
  <c r="AA44" i="67"/>
  <c r="Z44" i="67"/>
  <c r="Y44" i="67"/>
  <c r="X44" i="67"/>
  <c r="W44" i="67"/>
  <c r="V44" i="67"/>
  <c r="U44" i="67"/>
  <c r="T44" i="67"/>
  <c r="S44" i="67"/>
  <c r="R44" i="67"/>
  <c r="Q44" i="67"/>
  <c r="P44" i="67"/>
  <c r="O44" i="67"/>
  <c r="N44" i="67"/>
  <c r="M44" i="67"/>
  <c r="L44" i="67"/>
  <c r="K44" i="67"/>
  <c r="J44" i="67"/>
  <c r="I44" i="67"/>
  <c r="AM43" i="67"/>
  <c r="AL43" i="67"/>
  <c r="AK43" i="67"/>
  <c r="AJ43" i="67"/>
  <c r="AI43" i="67"/>
  <c r="AH43" i="67"/>
  <c r="AG43" i="67"/>
  <c r="AF43" i="67"/>
  <c r="AE43" i="67"/>
  <c r="AD43" i="67"/>
  <c r="AC43" i="67"/>
  <c r="AB43" i="67"/>
  <c r="AA43" i="67"/>
  <c r="Z43" i="67"/>
  <c r="Y43" i="67"/>
  <c r="X43" i="67"/>
  <c r="W43" i="67"/>
  <c r="V43" i="67"/>
  <c r="U43" i="67"/>
  <c r="T43" i="67"/>
  <c r="S43" i="67"/>
  <c r="R43" i="67"/>
  <c r="Q43" i="67"/>
  <c r="P43" i="67"/>
  <c r="O43" i="67"/>
  <c r="N43" i="67"/>
  <c r="M43" i="67"/>
  <c r="L43" i="67"/>
  <c r="K43" i="67"/>
  <c r="J43" i="67"/>
  <c r="I43" i="67"/>
  <c r="AM41" i="67"/>
  <c r="AL41" i="67"/>
  <c r="AK41" i="67"/>
  <c r="AJ41" i="67"/>
  <c r="AI41" i="67"/>
  <c r="AH41" i="67"/>
  <c r="AG41" i="67"/>
  <c r="AF41" i="67"/>
  <c r="AE41" i="67"/>
  <c r="AD41" i="67"/>
  <c r="AC41" i="67"/>
  <c r="AB41" i="67"/>
  <c r="AA41" i="67"/>
  <c r="Z41" i="67"/>
  <c r="Y41" i="67"/>
  <c r="X41" i="67"/>
  <c r="W41" i="67"/>
  <c r="V41" i="67"/>
  <c r="U41" i="67"/>
  <c r="T41" i="67"/>
  <c r="S41" i="67"/>
  <c r="R41" i="67"/>
  <c r="Q41" i="67"/>
  <c r="P41" i="67"/>
  <c r="O41" i="67"/>
  <c r="N41" i="67"/>
  <c r="M41" i="67"/>
  <c r="L41" i="67"/>
  <c r="K41" i="67"/>
  <c r="J41" i="67"/>
  <c r="I41" i="67"/>
  <c r="AM40" i="67"/>
  <c r="AL40" i="67"/>
  <c r="AK40" i="67"/>
  <c r="AJ40" i="67"/>
  <c r="AI40" i="67"/>
  <c r="AH40" i="67"/>
  <c r="AG40" i="67"/>
  <c r="AF40" i="67"/>
  <c r="AE40" i="67"/>
  <c r="AD40" i="67"/>
  <c r="AC40" i="67"/>
  <c r="AB40" i="67"/>
  <c r="AA40" i="67"/>
  <c r="Z40" i="67"/>
  <c r="Y40" i="67"/>
  <c r="X40" i="67"/>
  <c r="W40" i="67"/>
  <c r="V40" i="67"/>
  <c r="U40" i="67"/>
  <c r="T40" i="67"/>
  <c r="S40" i="67"/>
  <c r="R40" i="67"/>
  <c r="Q40" i="67"/>
  <c r="P40" i="67"/>
  <c r="O40" i="67"/>
  <c r="N40" i="67"/>
  <c r="M40" i="67"/>
  <c r="L40" i="67"/>
  <c r="K40" i="67"/>
  <c r="J40" i="67"/>
  <c r="I40" i="67"/>
  <c r="AM38" i="67"/>
  <c r="AL38" i="67"/>
  <c r="AK38" i="67"/>
  <c r="AJ38" i="67"/>
  <c r="AI38" i="67"/>
  <c r="AH38" i="67"/>
  <c r="AG38" i="67"/>
  <c r="AF38" i="67"/>
  <c r="AE38" i="67"/>
  <c r="AD38" i="67"/>
  <c r="AC38" i="67"/>
  <c r="AB38" i="67"/>
  <c r="AA38" i="67"/>
  <c r="Z38" i="67"/>
  <c r="Y38" i="67"/>
  <c r="X38" i="67"/>
  <c r="W38" i="67"/>
  <c r="V38" i="67"/>
  <c r="U38" i="67"/>
  <c r="T38" i="67"/>
  <c r="S38" i="67"/>
  <c r="R38" i="67"/>
  <c r="Q38" i="67"/>
  <c r="P38" i="67"/>
  <c r="O38" i="67"/>
  <c r="N38" i="67"/>
  <c r="M38" i="67"/>
  <c r="L38" i="67"/>
  <c r="K38" i="67"/>
  <c r="J38" i="67"/>
  <c r="I38" i="67"/>
  <c r="AM37" i="67"/>
  <c r="AL37" i="67"/>
  <c r="AK37" i="67"/>
  <c r="AJ37" i="67"/>
  <c r="AI37" i="67"/>
  <c r="AH37" i="67"/>
  <c r="AG37" i="67"/>
  <c r="AF37" i="67"/>
  <c r="AE37" i="67"/>
  <c r="AD37" i="67"/>
  <c r="AC37" i="67"/>
  <c r="AB37" i="67"/>
  <c r="AA37" i="67"/>
  <c r="Z37" i="67"/>
  <c r="Y37" i="67"/>
  <c r="X37" i="67"/>
  <c r="W37" i="67"/>
  <c r="V37" i="67"/>
  <c r="U37" i="67"/>
  <c r="T37" i="67"/>
  <c r="S37" i="67"/>
  <c r="R37" i="67"/>
  <c r="Q37" i="67"/>
  <c r="P37" i="67"/>
  <c r="O37" i="67"/>
  <c r="N37" i="67"/>
  <c r="M37" i="67"/>
  <c r="L37" i="67"/>
  <c r="K37" i="67"/>
  <c r="J37" i="67"/>
  <c r="I37" i="67"/>
  <c r="AM35" i="67"/>
  <c r="AL35" i="67"/>
  <c r="AK35" i="67"/>
  <c r="AJ35" i="67"/>
  <c r="AI35" i="67"/>
  <c r="AH35" i="67"/>
  <c r="AG35" i="67"/>
  <c r="AF35" i="67"/>
  <c r="AE35" i="67"/>
  <c r="AD35" i="67"/>
  <c r="AC35" i="67"/>
  <c r="AB35" i="67"/>
  <c r="AA35" i="67"/>
  <c r="Z35" i="67"/>
  <c r="Y35" i="67"/>
  <c r="X35" i="67"/>
  <c r="W35" i="67"/>
  <c r="V35" i="67"/>
  <c r="U35" i="67"/>
  <c r="T35" i="67"/>
  <c r="S35" i="67"/>
  <c r="R35" i="67"/>
  <c r="Q35" i="67"/>
  <c r="P35" i="67"/>
  <c r="O35" i="67"/>
  <c r="N35" i="67"/>
  <c r="M35" i="67"/>
  <c r="L35" i="67"/>
  <c r="K35" i="67"/>
  <c r="J35" i="67"/>
  <c r="I35" i="67"/>
  <c r="AM34" i="67"/>
  <c r="AL34" i="67"/>
  <c r="AK34" i="67"/>
  <c r="AJ34" i="67"/>
  <c r="AI34" i="67"/>
  <c r="AH34" i="67"/>
  <c r="AG34" i="67"/>
  <c r="AF34" i="67"/>
  <c r="AE34" i="67"/>
  <c r="AD34" i="67"/>
  <c r="AC34" i="67"/>
  <c r="AB34" i="67"/>
  <c r="AA34" i="67"/>
  <c r="Z34" i="67"/>
  <c r="Y34" i="67"/>
  <c r="X34" i="67"/>
  <c r="W34" i="67"/>
  <c r="V34" i="67"/>
  <c r="U34" i="67"/>
  <c r="T34" i="67"/>
  <c r="S34" i="67"/>
  <c r="R34" i="67"/>
  <c r="Q34" i="67"/>
  <c r="P34" i="67"/>
  <c r="O34" i="67"/>
  <c r="N34" i="67"/>
  <c r="M34" i="67"/>
  <c r="L34" i="67"/>
  <c r="K34" i="67"/>
  <c r="J34" i="67"/>
  <c r="I34" i="67"/>
  <c r="AM32" i="67"/>
  <c r="AL32" i="67"/>
  <c r="AK32" i="67"/>
  <c r="AJ32" i="67"/>
  <c r="AI32" i="67"/>
  <c r="AH32" i="67"/>
  <c r="AG32" i="67"/>
  <c r="AF32" i="67"/>
  <c r="AE32" i="67"/>
  <c r="AD32" i="67"/>
  <c r="AC32" i="67"/>
  <c r="AB32" i="67"/>
  <c r="AA32" i="67"/>
  <c r="Z32" i="67"/>
  <c r="Y32" i="67"/>
  <c r="X32" i="67"/>
  <c r="W32" i="67"/>
  <c r="V32" i="67"/>
  <c r="U32" i="67"/>
  <c r="T32" i="67"/>
  <c r="S32" i="67"/>
  <c r="R32" i="67"/>
  <c r="Q32" i="67"/>
  <c r="P32" i="67"/>
  <c r="O32" i="67"/>
  <c r="N32" i="67"/>
  <c r="M32" i="67"/>
  <c r="L32" i="67"/>
  <c r="K32" i="67"/>
  <c r="J32" i="67"/>
  <c r="I32" i="67"/>
  <c r="AM31" i="67"/>
  <c r="AL31"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AM29" i="67"/>
  <c r="AL29" i="67"/>
  <c r="AK29" i="67"/>
  <c r="AJ29" i="67"/>
  <c r="AI29" i="67"/>
  <c r="AH29" i="67"/>
  <c r="AG29" i="67"/>
  <c r="AF29" i="67"/>
  <c r="AE29" i="67"/>
  <c r="AD29" i="67"/>
  <c r="AC29" i="67"/>
  <c r="AB29" i="67"/>
  <c r="AA29" i="67"/>
  <c r="Z29" i="67"/>
  <c r="Y29" i="67"/>
  <c r="X29" i="67"/>
  <c r="W29" i="67"/>
  <c r="V29" i="67"/>
  <c r="U29" i="67"/>
  <c r="T29" i="67"/>
  <c r="S29" i="67"/>
  <c r="R29" i="67"/>
  <c r="Q29" i="67"/>
  <c r="P29" i="67"/>
  <c r="O29" i="67"/>
  <c r="N29" i="67"/>
  <c r="M29" i="67"/>
  <c r="L29" i="67"/>
  <c r="K29" i="67"/>
  <c r="J29" i="67"/>
  <c r="I29" i="67"/>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O28" i="67"/>
  <c r="N28" i="67"/>
  <c r="M28" i="67"/>
  <c r="L28" i="67"/>
  <c r="K28" i="67"/>
  <c r="J28" i="67"/>
  <c r="I28"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O26" i="67"/>
  <c r="N26" i="67"/>
  <c r="M26" i="67"/>
  <c r="L26" i="67"/>
  <c r="K26" i="67"/>
  <c r="J26" i="67"/>
  <c r="I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O25" i="67"/>
  <c r="N25" i="67"/>
  <c r="M25" i="67"/>
  <c r="L25" i="67"/>
  <c r="K25" i="67"/>
  <c r="J25" i="67"/>
  <c r="I25" i="67"/>
  <c r="AJ23" i="67"/>
  <c r="AI23" i="67"/>
  <c r="AH23" i="67"/>
  <c r="AG23" i="67"/>
  <c r="AF23" i="67"/>
  <c r="AE23" i="67"/>
  <c r="AD23" i="67"/>
  <c r="AC23" i="67"/>
  <c r="AB23" i="67"/>
  <c r="AA23" i="67"/>
  <c r="Z23" i="67"/>
  <c r="Y23" i="67"/>
  <c r="X23" i="67"/>
  <c r="W23" i="67"/>
  <c r="V23" i="67"/>
  <c r="U23" i="67"/>
  <c r="T23" i="67"/>
  <c r="S23" i="67"/>
  <c r="R23" i="67"/>
  <c r="Q23" i="67"/>
  <c r="P23" i="67"/>
  <c r="O23" i="67"/>
  <c r="N23" i="67"/>
  <c r="M23" i="67"/>
  <c r="L23" i="67"/>
  <c r="K23" i="67"/>
  <c r="J23" i="67"/>
  <c r="I23" i="67"/>
  <c r="AL23" i="67" s="1"/>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AK21" i="67"/>
  <c r="AN16" i="67"/>
  <c r="AH15" i="67"/>
  <c r="M15" i="67"/>
  <c r="J15" i="67"/>
  <c r="H15" i="67"/>
  <c r="J14" i="67"/>
  <c r="F14" i="67"/>
  <c r="E14" i="67"/>
  <c r="AR12" i="67"/>
  <c r="AS15" i="67" s="1"/>
  <c r="AP12" i="67"/>
  <c r="AP14" i="67" s="1"/>
  <c r="AN12" i="67"/>
  <c r="AO14" i="67" s="1"/>
  <c r="AH12" i="67"/>
  <c r="AH16" i="67" s="1"/>
  <c r="AB12" i="67"/>
  <c r="AE15" i="67" s="1"/>
  <c r="V12" i="67"/>
  <c r="Y14" i="67" s="1"/>
  <c r="P12" i="67"/>
  <c r="J12" i="67"/>
  <c r="J16" i="67" s="1"/>
  <c r="G12" i="67"/>
  <c r="E12" i="67"/>
  <c r="F15" i="67" s="1"/>
  <c r="AR11" i="67"/>
  <c r="AP11" i="67"/>
  <c r="AN11" i="67"/>
  <c r="AH11" i="67"/>
  <c r="AB11" i="67"/>
  <c r="V11" i="67"/>
  <c r="P11" i="67"/>
  <c r="J11" i="67"/>
  <c r="G11" i="67"/>
  <c r="E11" i="67"/>
  <c r="AN4" i="67"/>
  <c r="AM320" i="66"/>
  <c r="AL320" i="66"/>
  <c r="AK320" i="66"/>
  <c r="AJ320" i="66"/>
  <c r="AI320" i="66"/>
  <c r="AH320" i="66"/>
  <c r="AG320" i="66"/>
  <c r="AF320" i="66"/>
  <c r="AE320" i="66"/>
  <c r="AD320" i="66"/>
  <c r="AC320" i="66"/>
  <c r="AB320" i="66"/>
  <c r="AA320" i="66"/>
  <c r="Z320" i="66"/>
  <c r="Y320" i="66"/>
  <c r="X320" i="66"/>
  <c r="W320" i="66"/>
  <c r="V320" i="66"/>
  <c r="U320" i="66"/>
  <c r="T320" i="66"/>
  <c r="S320" i="66"/>
  <c r="R320" i="66"/>
  <c r="Q320" i="66"/>
  <c r="P320" i="66"/>
  <c r="O320" i="66"/>
  <c r="N320" i="66"/>
  <c r="M320" i="66"/>
  <c r="L320" i="66"/>
  <c r="K320" i="66"/>
  <c r="J320" i="66"/>
  <c r="I320" i="66"/>
  <c r="AM319" i="66"/>
  <c r="AL319" i="66"/>
  <c r="AK319" i="66"/>
  <c r="AJ319" i="66"/>
  <c r="AI319" i="66"/>
  <c r="AH319" i="66"/>
  <c r="AG319" i="66"/>
  <c r="AF319" i="66"/>
  <c r="AE319" i="66"/>
  <c r="AD319" i="66"/>
  <c r="AC319" i="66"/>
  <c r="AB319" i="66"/>
  <c r="AA319" i="66"/>
  <c r="Z319" i="66"/>
  <c r="Y319" i="66"/>
  <c r="X319" i="66"/>
  <c r="W319" i="66"/>
  <c r="V319" i="66"/>
  <c r="U319" i="66"/>
  <c r="T319" i="66"/>
  <c r="S319" i="66"/>
  <c r="R319" i="66"/>
  <c r="Q319" i="66"/>
  <c r="P319" i="66"/>
  <c r="O319" i="66"/>
  <c r="N319" i="66"/>
  <c r="M319" i="66"/>
  <c r="L319" i="66"/>
  <c r="K319" i="66"/>
  <c r="J319" i="66"/>
  <c r="I319" i="66"/>
  <c r="AM317" i="66"/>
  <c r="AL317" i="66"/>
  <c r="AK317" i="66"/>
  <c r="AJ317" i="66"/>
  <c r="AI317" i="66"/>
  <c r="AH317" i="66"/>
  <c r="AG317" i="66"/>
  <c r="AF317" i="66"/>
  <c r="AE317" i="66"/>
  <c r="AD317" i="66"/>
  <c r="AC317" i="66"/>
  <c r="AB317" i="66"/>
  <c r="AA317" i="66"/>
  <c r="Z317" i="66"/>
  <c r="Y317" i="66"/>
  <c r="X317" i="66"/>
  <c r="W317" i="66"/>
  <c r="V317" i="66"/>
  <c r="U317" i="66"/>
  <c r="T317" i="66"/>
  <c r="S317" i="66"/>
  <c r="R317" i="66"/>
  <c r="Q317" i="66"/>
  <c r="P317" i="66"/>
  <c r="O317" i="66"/>
  <c r="N317" i="66"/>
  <c r="M317" i="66"/>
  <c r="L317" i="66"/>
  <c r="K317" i="66"/>
  <c r="J317" i="66"/>
  <c r="I317" i="66"/>
  <c r="AM316" i="66"/>
  <c r="AL316" i="66"/>
  <c r="AK316" i="66"/>
  <c r="AJ316" i="66"/>
  <c r="AI316" i="66"/>
  <c r="AH316" i="66"/>
  <c r="AG316" i="66"/>
  <c r="AF316" i="66"/>
  <c r="AE316" i="66"/>
  <c r="AD316" i="66"/>
  <c r="AC316" i="66"/>
  <c r="AB316" i="66"/>
  <c r="AA316" i="66"/>
  <c r="Z316" i="66"/>
  <c r="Y316" i="66"/>
  <c r="X316" i="66"/>
  <c r="W316" i="66"/>
  <c r="V316" i="66"/>
  <c r="U316" i="66"/>
  <c r="T316" i="66"/>
  <c r="S316" i="66"/>
  <c r="R316" i="66"/>
  <c r="Q316" i="66"/>
  <c r="P316" i="66"/>
  <c r="O316" i="66"/>
  <c r="N316" i="66"/>
  <c r="M316" i="66"/>
  <c r="L316" i="66"/>
  <c r="K316" i="66"/>
  <c r="J316" i="66"/>
  <c r="I316" i="66"/>
  <c r="AM314" i="66"/>
  <c r="AL314" i="66"/>
  <c r="AK314" i="66"/>
  <c r="AJ314" i="66"/>
  <c r="AI314" i="66"/>
  <c r="AH314" i="66"/>
  <c r="AG314" i="66"/>
  <c r="AF314" i="66"/>
  <c r="AE314" i="66"/>
  <c r="AD314" i="66"/>
  <c r="AC314" i="66"/>
  <c r="AB314" i="66"/>
  <c r="AA314" i="66"/>
  <c r="Z314" i="66"/>
  <c r="Y314" i="66"/>
  <c r="X314" i="66"/>
  <c r="W314" i="66"/>
  <c r="V314" i="66"/>
  <c r="U314" i="66"/>
  <c r="T314" i="66"/>
  <c r="S314" i="66"/>
  <c r="R314" i="66"/>
  <c r="Q314" i="66"/>
  <c r="P314" i="66"/>
  <c r="O314" i="66"/>
  <c r="N314" i="66"/>
  <c r="M314" i="66"/>
  <c r="L314" i="66"/>
  <c r="K314" i="66"/>
  <c r="J314" i="66"/>
  <c r="I314" i="66"/>
  <c r="AM313" i="66"/>
  <c r="AL313" i="66"/>
  <c r="AK313" i="66"/>
  <c r="AJ313" i="66"/>
  <c r="AI313" i="66"/>
  <c r="AH313" i="66"/>
  <c r="AG313" i="66"/>
  <c r="AF313" i="66"/>
  <c r="AE313" i="66"/>
  <c r="AD313" i="66"/>
  <c r="AC313" i="66"/>
  <c r="AB313" i="66"/>
  <c r="AA313" i="66"/>
  <c r="Z313" i="66"/>
  <c r="Y313" i="66"/>
  <c r="X313" i="66"/>
  <c r="W313" i="66"/>
  <c r="V313" i="66"/>
  <c r="U313" i="66"/>
  <c r="T313" i="66"/>
  <c r="S313" i="66"/>
  <c r="R313" i="66"/>
  <c r="Q313" i="66"/>
  <c r="P313" i="66"/>
  <c r="O313" i="66"/>
  <c r="N313" i="66"/>
  <c r="M313" i="66"/>
  <c r="L313" i="66"/>
  <c r="K313" i="66"/>
  <c r="J313" i="66"/>
  <c r="I313" i="66"/>
  <c r="AM311" i="66"/>
  <c r="AL311" i="66"/>
  <c r="AK311" i="66"/>
  <c r="AJ311" i="66"/>
  <c r="AI311" i="66"/>
  <c r="AH311" i="66"/>
  <c r="AG311" i="66"/>
  <c r="AF311" i="66"/>
  <c r="AE311" i="66"/>
  <c r="AD311" i="66"/>
  <c r="AC311" i="66"/>
  <c r="AB311" i="66"/>
  <c r="AA311" i="66"/>
  <c r="Z311" i="66"/>
  <c r="Y311" i="66"/>
  <c r="X311" i="66"/>
  <c r="W311" i="66"/>
  <c r="V311" i="66"/>
  <c r="U311" i="66"/>
  <c r="T311" i="66"/>
  <c r="S311" i="66"/>
  <c r="R311" i="66"/>
  <c r="Q311" i="66"/>
  <c r="P311" i="66"/>
  <c r="O311" i="66"/>
  <c r="N311" i="66"/>
  <c r="M311" i="66"/>
  <c r="L311" i="66"/>
  <c r="K311" i="66"/>
  <c r="J311" i="66"/>
  <c r="I311" i="66"/>
  <c r="AM310" i="66"/>
  <c r="AL310" i="66"/>
  <c r="AK310" i="66"/>
  <c r="AJ310" i="66"/>
  <c r="AI310" i="66"/>
  <c r="AH310" i="66"/>
  <c r="AG310" i="66"/>
  <c r="AF310" i="66"/>
  <c r="AE310" i="66"/>
  <c r="AD310" i="66"/>
  <c r="AC310" i="66"/>
  <c r="AB310" i="66"/>
  <c r="AA310" i="66"/>
  <c r="Z310" i="66"/>
  <c r="Y310" i="66"/>
  <c r="X310" i="66"/>
  <c r="W310" i="66"/>
  <c r="V310" i="66"/>
  <c r="U310" i="66"/>
  <c r="T310" i="66"/>
  <c r="S310" i="66"/>
  <c r="R310" i="66"/>
  <c r="Q310" i="66"/>
  <c r="P310" i="66"/>
  <c r="O310" i="66"/>
  <c r="N310" i="66"/>
  <c r="M310" i="66"/>
  <c r="L310" i="66"/>
  <c r="K310" i="66"/>
  <c r="J310" i="66"/>
  <c r="I310" i="66"/>
  <c r="AM308" i="66"/>
  <c r="AL308" i="66"/>
  <c r="AK308" i="66"/>
  <c r="AJ308" i="66"/>
  <c r="AI308" i="66"/>
  <c r="AH308" i="66"/>
  <c r="AG308" i="66"/>
  <c r="AF308" i="66"/>
  <c r="AE308" i="66"/>
  <c r="AD308" i="66"/>
  <c r="AC308" i="66"/>
  <c r="AB308" i="66"/>
  <c r="AA308" i="66"/>
  <c r="Z308" i="66"/>
  <c r="Y308" i="66"/>
  <c r="X308" i="66"/>
  <c r="W308" i="66"/>
  <c r="V308" i="66"/>
  <c r="U308" i="66"/>
  <c r="T308" i="66"/>
  <c r="S308" i="66"/>
  <c r="R308" i="66"/>
  <c r="Q308" i="66"/>
  <c r="P308" i="66"/>
  <c r="O308" i="66"/>
  <c r="N308" i="66"/>
  <c r="M308" i="66"/>
  <c r="L308" i="66"/>
  <c r="K308" i="66"/>
  <c r="J308" i="66"/>
  <c r="I308" i="66"/>
  <c r="AM307" i="66"/>
  <c r="AL307" i="66"/>
  <c r="AK307" i="66"/>
  <c r="AJ307" i="66"/>
  <c r="AI307" i="66"/>
  <c r="AH307" i="66"/>
  <c r="AG307" i="66"/>
  <c r="AF307" i="66"/>
  <c r="AE307" i="66"/>
  <c r="AD307" i="66"/>
  <c r="AC307" i="66"/>
  <c r="AB307" i="66"/>
  <c r="AA307" i="66"/>
  <c r="Z307" i="66"/>
  <c r="Y307" i="66"/>
  <c r="X307" i="66"/>
  <c r="W307" i="66"/>
  <c r="V307" i="66"/>
  <c r="U307" i="66"/>
  <c r="T307" i="66"/>
  <c r="S307" i="66"/>
  <c r="R307" i="66"/>
  <c r="Q307" i="66"/>
  <c r="P307" i="66"/>
  <c r="O307" i="66"/>
  <c r="N307" i="66"/>
  <c r="M307" i="66"/>
  <c r="L307" i="66"/>
  <c r="K307" i="66"/>
  <c r="J307" i="66"/>
  <c r="I307" i="66"/>
  <c r="AM305" i="66"/>
  <c r="AL305" i="66"/>
  <c r="AK305" i="66"/>
  <c r="AJ305" i="66"/>
  <c r="AI305" i="66"/>
  <c r="AH305" i="66"/>
  <c r="AG305" i="66"/>
  <c r="AF305" i="66"/>
  <c r="AE305" i="66"/>
  <c r="AD305" i="66"/>
  <c r="AC305" i="66"/>
  <c r="AB305" i="66"/>
  <c r="AA305" i="66"/>
  <c r="Z305" i="66"/>
  <c r="Y305" i="66"/>
  <c r="X305" i="66"/>
  <c r="W305" i="66"/>
  <c r="V305" i="66"/>
  <c r="U305" i="66"/>
  <c r="T305" i="66"/>
  <c r="S305" i="66"/>
  <c r="R305" i="66"/>
  <c r="Q305" i="66"/>
  <c r="P305" i="66"/>
  <c r="O305" i="66"/>
  <c r="N305" i="66"/>
  <c r="M305" i="66"/>
  <c r="L305" i="66"/>
  <c r="K305" i="66"/>
  <c r="J305" i="66"/>
  <c r="I305" i="66"/>
  <c r="AM304" i="66"/>
  <c r="AL304" i="66"/>
  <c r="AK304" i="66"/>
  <c r="AJ304" i="66"/>
  <c r="AI304" i="66"/>
  <c r="AH304" i="66"/>
  <c r="AG304" i="66"/>
  <c r="AF304" i="66"/>
  <c r="AE304" i="66"/>
  <c r="AD304" i="66"/>
  <c r="AC304" i="66"/>
  <c r="AB304" i="66"/>
  <c r="AA304" i="66"/>
  <c r="Z304" i="66"/>
  <c r="Y304" i="66"/>
  <c r="X304" i="66"/>
  <c r="W304" i="66"/>
  <c r="V304" i="66"/>
  <c r="U304" i="66"/>
  <c r="T304" i="66"/>
  <c r="S304" i="66"/>
  <c r="R304" i="66"/>
  <c r="Q304" i="66"/>
  <c r="P304" i="66"/>
  <c r="O304" i="66"/>
  <c r="N304" i="66"/>
  <c r="M304" i="66"/>
  <c r="L304" i="66"/>
  <c r="K304" i="66"/>
  <c r="J304" i="66"/>
  <c r="I304" i="66"/>
  <c r="AM302" i="66"/>
  <c r="AL302" i="66"/>
  <c r="AK302" i="66"/>
  <c r="AJ302" i="66"/>
  <c r="AI302" i="66"/>
  <c r="AH302" i="66"/>
  <c r="AG302" i="66"/>
  <c r="AF302" i="66"/>
  <c r="AE302" i="66"/>
  <c r="AD302" i="66"/>
  <c r="AC302" i="66"/>
  <c r="AB302" i="66"/>
  <c r="AA302" i="66"/>
  <c r="Z302" i="66"/>
  <c r="Y302" i="66"/>
  <c r="X302" i="66"/>
  <c r="W302" i="66"/>
  <c r="V302" i="66"/>
  <c r="U302" i="66"/>
  <c r="T302" i="66"/>
  <c r="S302" i="66"/>
  <c r="R302" i="66"/>
  <c r="Q302" i="66"/>
  <c r="P302" i="66"/>
  <c r="O302" i="66"/>
  <c r="N302" i="66"/>
  <c r="M302" i="66"/>
  <c r="L302" i="66"/>
  <c r="K302" i="66"/>
  <c r="J302" i="66"/>
  <c r="I302" i="66"/>
  <c r="AM301" i="66"/>
  <c r="AL301" i="66"/>
  <c r="AK301" i="66"/>
  <c r="AJ301" i="66"/>
  <c r="AI301" i="66"/>
  <c r="AH301" i="66"/>
  <c r="AG301" i="66"/>
  <c r="AF301" i="66"/>
  <c r="AE301" i="66"/>
  <c r="AD301" i="66"/>
  <c r="AC301" i="66"/>
  <c r="AB301" i="66"/>
  <c r="AA301" i="66"/>
  <c r="Z301" i="66"/>
  <c r="Y301" i="66"/>
  <c r="X301" i="66"/>
  <c r="W301" i="66"/>
  <c r="V301" i="66"/>
  <c r="U301" i="66"/>
  <c r="T301" i="66"/>
  <c r="S301" i="66"/>
  <c r="R301" i="66"/>
  <c r="Q301" i="66"/>
  <c r="P301" i="66"/>
  <c r="O301" i="66"/>
  <c r="N301" i="66"/>
  <c r="M301" i="66"/>
  <c r="L301" i="66"/>
  <c r="K301" i="66"/>
  <c r="J301" i="66"/>
  <c r="I301" i="66"/>
  <c r="AM299" i="66"/>
  <c r="AL299" i="66"/>
  <c r="AK299" i="66"/>
  <c r="AJ299" i="66"/>
  <c r="AI299" i="66"/>
  <c r="AH299" i="66"/>
  <c r="AG299" i="66"/>
  <c r="AF299" i="66"/>
  <c r="AE299" i="66"/>
  <c r="AD299" i="66"/>
  <c r="AC299" i="66"/>
  <c r="AB299" i="66"/>
  <c r="AA299" i="66"/>
  <c r="Z299" i="66"/>
  <c r="Y299" i="66"/>
  <c r="X299" i="66"/>
  <c r="W299" i="66"/>
  <c r="V299" i="66"/>
  <c r="U299" i="66"/>
  <c r="T299" i="66"/>
  <c r="S299" i="66"/>
  <c r="R299" i="66"/>
  <c r="Q299" i="66"/>
  <c r="P299" i="66"/>
  <c r="O299" i="66"/>
  <c r="N299" i="66"/>
  <c r="M299" i="66"/>
  <c r="L299" i="66"/>
  <c r="K299" i="66"/>
  <c r="J299" i="66"/>
  <c r="I299" i="66"/>
  <c r="AM298" i="66"/>
  <c r="AL298" i="66"/>
  <c r="AK298" i="66"/>
  <c r="AJ298" i="66"/>
  <c r="AI298" i="66"/>
  <c r="AH298" i="66"/>
  <c r="AG298" i="66"/>
  <c r="AF298" i="66"/>
  <c r="AE298" i="66"/>
  <c r="AD298" i="66"/>
  <c r="AC298" i="66"/>
  <c r="AB298" i="66"/>
  <c r="AA298" i="66"/>
  <c r="Z298" i="66"/>
  <c r="Y298" i="66"/>
  <c r="X298" i="66"/>
  <c r="W298" i="66"/>
  <c r="V298" i="66"/>
  <c r="U298" i="66"/>
  <c r="T298" i="66"/>
  <c r="S298" i="66"/>
  <c r="R298" i="66"/>
  <c r="Q298" i="66"/>
  <c r="P298" i="66"/>
  <c r="O298" i="66"/>
  <c r="N298" i="66"/>
  <c r="M298" i="66"/>
  <c r="L298" i="66"/>
  <c r="K298" i="66"/>
  <c r="J298" i="66"/>
  <c r="I298" i="66"/>
  <c r="AM296" i="66"/>
  <c r="AL296" i="66"/>
  <c r="AK296" i="66"/>
  <c r="AJ296" i="66"/>
  <c r="AI296" i="66"/>
  <c r="AH296" i="66"/>
  <c r="AG296" i="66"/>
  <c r="AF296" i="66"/>
  <c r="AE296" i="66"/>
  <c r="AD296" i="66"/>
  <c r="AC296" i="66"/>
  <c r="AB296" i="66"/>
  <c r="AA296" i="66"/>
  <c r="Z296" i="66"/>
  <c r="Y296" i="66"/>
  <c r="X296" i="66"/>
  <c r="W296" i="66"/>
  <c r="V296" i="66"/>
  <c r="U296" i="66"/>
  <c r="T296" i="66"/>
  <c r="S296" i="66"/>
  <c r="R296" i="66"/>
  <c r="Q296" i="66"/>
  <c r="P296" i="66"/>
  <c r="O296" i="66"/>
  <c r="N296" i="66"/>
  <c r="M296" i="66"/>
  <c r="L296" i="66"/>
  <c r="K296" i="66"/>
  <c r="J296" i="66"/>
  <c r="I296" i="66"/>
  <c r="AM295" i="66"/>
  <c r="AL295" i="66"/>
  <c r="AK295" i="66"/>
  <c r="AJ295" i="66"/>
  <c r="AI295" i="66"/>
  <c r="AH295" i="66"/>
  <c r="AG295" i="66"/>
  <c r="AF295" i="66"/>
  <c r="AE295" i="66"/>
  <c r="AD295" i="66"/>
  <c r="AC295" i="66"/>
  <c r="AB295" i="66"/>
  <c r="AA295" i="66"/>
  <c r="Z295" i="66"/>
  <c r="Y295" i="66"/>
  <c r="X295" i="66"/>
  <c r="W295" i="66"/>
  <c r="V295" i="66"/>
  <c r="U295" i="66"/>
  <c r="T295" i="66"/>
  <c r="S295" i="66"/>
  <c r="R295" i="66"/>
  <c r="Q295" i="66"/>
  <c r="P295" i="66"/>
  <c r="O295" i="66"/>
  <c r="N295" i="66"/>
  <c r="M295" i="66"/>
  <c r="L295" i="66"/>
  <c r="K295" i="66"/>
  <c r="J295" i="66"/>
  <c r="I295" i="66"/>
  <c r="AM293" i="66"/>
  <c r="AL293" i="66"/>
  <c r="AK293" i="66"/>
  <c r="AJ293" i="66"/>
  <c r="AI293" i="66"/>
  <c r="AH293" i="66"/>
  <c r="AG293" i="66"/>
  <c r="AF293" i="66"/>
  <c r="AE293" i="66"/>
  <c r="AD293" i="66"/>
  <c r="AC293" i="66"/>
  <c r="AB293" i="66"/>
  <c r="AA293" i="66"/>
  <c r="Z293" i="66"/>
  <c r="Y293" i="66"/>
  <c r="X293" i="66"/>
  <c r="W293" i="66"/>
  <c r="V293" i="66"/>
  <c r="U293" i="66"/>
  <c r="T293" i="66"/>
  <c r="S293" i="66"/>
  <c r="R293" i="66"/>
  <c r="Q293" i="66"/>
  <c r="P293" i="66"/>
  <c r="O293" i="66"/>
  <c r="N293" i="66"/>
  <c r="M293" i="66"/>
  <c r="L293" i="66"/>
  <c r="K293" i="66"/>
  <c r="J293" i="66"/>
  <c r="I293" i="66"/>
  <c r="AM292" i="66"/>
  <c r="AL292" i="66"/>
  <c r="AK292" i="66"/>
  <c r="AJ292" i="66"/>
  <c r="AI292" i="66"/>
  <c r="AH292" i="66"/>
  <c r="AG292" i="66"/>
  <c r="AF292" i="66"/>
  <c r="AE292" i="66"/>
  <c r="AD292" i="66"/>
  <c r="AC292" i="66"/>
  <c r="AB292" i="66"/>
  <c r="AA292" i="66"/>
  <c r="Z292" i="66"/>
  <c r="Y292" i="66"/>
  <c r="X292" i="66"/>
  <c r="W292" i="66"/>
  <c r="V292" i="66"/>
  <c r="U292" i="66"/>
  <c r="T292" i="66"/>
  <c r="S292" i="66"/>
  <c r="R292" i="66"/>
  <c r="Q292" i="66"/>
  <c r="P292" i="66"/>
  <c r="O292" i="66"/>
  <c r="N292" i="66"/>
  <c r="M292" i="66"/>
  <c r="L292" i="66"/>
  <c r="K292" i="66"/>
  <c r="J292" i="66"/>
  <c r="I292" i="66"/>
  <c r="AM290" i="66"/>
  <c r="AL290" i="66"/>
  <c r="AK290" i="66"/>
  <c r="AJ290" i="66"/>
  <c r="AI290" i="66"/>
  <c r="AH290" i="66"/>
  <c r="AG290" i="66"/>
  <c r="AF290" i="66"/>
  <c r="AE290" i="66"/>
  <c r="AD290" i="66"/>
  <c r="AC290" i="66"/>
  <c r="AB290" i="66"/>
  <c r="AA290" i="66"/>
  <c r="Z290" i="66"/>
  <c r="Y290" i="66"/>
  <c r="X290" i="66"/>
  <c r="W290" i="66"/>
  <c r="V290" i="66"/>
  <c r="U290" i="66"/>
  <c r="T290" i="66"/>
  <c r="S290" i="66"/>
  <c r="R290" i="66"/>
  <c r="Q290" i="66"/>
  <c r="P290" i="66"/>
  <c r="O290" i="66"/>
  <c r="N290" i="66"/>
  <c r="M290" i="66"/>
  <c r="L290" i="66"/>
  <c r="K290" i="66"/>
  <c r="J290" i="66"/>
  <c r="I290" i="66"/>
  <c r="AM289" i="66"/>
  <c r="AL289" i="66"/>
  <c r="AK289" i="66"/>
  <c r="AJ289" i="66"/>
  <c r="AI289" i="66"/>
  <c r="AH289" i="66"/>
  <c r="AG289" i="66"/>
  <c r="AF289" i="66"/>
  <c r="AE289" i="66"/>
  <c r="AD289" i="66"/>
  <c r="AC289" i="66"/>
  <c r="AB289" i="66"/>
  <c r="AA289" i="66"/>
  <c r="Z289" i="66"/>
  <c r="Y289" i="66"/>
  <c r="X289" i="66"/>
  <c r="W289" i="66"/>
  <c r="V289" i="66"/>
  <c r="U289" i="66"/>
  <c r="T289" i="66"/>
  <c r="S289" i="66"/>
  <c r="R289" i="66"/>
  <c r="Q289" i="66"/>
  <c r="P289" i="66"/>
  <c r="O289" i="66"/>
  <c r="N289" i="66"/>
  <c r="M289" i="66"/>
  <c r="L289" i="66"/>
  <c r="K289" i="66"/>
  <c r="J289" i="66"/>
  <c r="I289" i="66"/>
  <c r="AM287" i="66"/>
  <c r="AL287" i="66"/>
  <c r="AK287" i="66"/>
  <c r="AJ287" i="66"/>
  <c r="AI287" i="66"/>
  <c r="AH287" i="66"/>
  <c r="AG287" i="66"/>
  <c r="AF287" i="66"/>
  <c r="AE287" i="66"/>
  <c r="AD287" i="66"/>
  <c r="AC287" i="66"/>
  <c r="AB287" i="66"/>
  <c r="AA287" i="66"/>
  <c r="Z287" i="66"/>
  <c r="Y287" i="66"/>
  <c r="X287" i="66"/>
  <c r="W287" i="66"/>
  <c r="V287" i="66"/>
  <c r="U287" i="66"/>
  <c r="T287" i="66"/>
  <c r="S287" i="66"/>
  <c r="R287" i="66"/>
  <c r="Q287" i="66"/>
  <c r="P287" i="66"/>
  <c r="O287" i="66"/>
  <c r="N287" i="66"/>
  <c r="M287" i="66"/>
  <c r="L287" i="66"/>
  <c r="K287" i="66"/>
  <c r="J287" i="66"/>
  <c r="I287" i="66"/>
  <c r="AM286" i="66"/>
  <c r="AL286" i="66"/>
  <c r="AK286" i="66"/>
  <c r="AJ286" i="66"/>
  <c r="AI286" i="66"/>
  <c r="AH286" i="66"/>
  <c r="AG286" i="66"/>
  <c r="AF286" i="66"/>
  <c r="AE286" i="66"/>
  <c r="AD286" i="66"/>
  <c r="AC286" i="66"/>
  <c r="AB286" i="66"/>
  <c r="AA286" i="66"/>
  <c r="Z286" i="66"/>
  <c r="Y286" i="66"/>
  <c r="X286" i="66"/>
  <c r="W286" i="66"/>
  <c r="V286" i="66"/>
  <c r="U286" i="66"/>
  <c r="T286" i="66"/>
  <c r="S286" i="66"/>
  <c r="R286" i="66"/>
  <c r="Q286" i="66"/>
  <c r="P286" i="66"/>
  <c r="O286" i="66"/>
  <c r="N286" i="66"/>
  <c r="M286" i="66"/>
  <c r="L286" i="66"/>
  <c r="K286" i="66"/>
  <c r="J286" i="66"/>
  <c r="I286" i="66"/>
  <c r="AM284" i="66"/>
  <c r="AL284" i="66"/>
  <c r="AK284" i="66"/>
  <c r="AJ284" i="66"/>
  <c r="AI284" i="66"/>
  <c r="AH284" i="66"/>
  <c r="AG284" i="66"/>
  <c r="AF284" i="66"/>
  <c r="AE284" i="66"/>
  <c r="AD284" i="66"/>
  <c r="AC284" i="66"/>
  <c r="AB284" i="66"/>
  <c r="AA284" i="66"/>
  <c r="Z284" i="66"/>
  <c r="Y284" i="66"/>
  <c r="X284" i="66"/>
  <c r="W284" i="66"/>
  <c r="V284" i="66"/>
  <c r="U284" i="66"/>
  <c r="T284" i="66"/>
  <c r="S284" i="66"/>
  <c r="R284" i="66"/>
  <c r="Q284" i="66"/>
  <c r="P284" i="66"/>
  <c r="O284" i="66"/>
  <c r="N284" i="66"/>
  <c r="M284" i="66"/>
  <c r="L284" i="66"/>
  <c r="K284" i="66"/>
  <c r="J284" i="66"/>
  <c r="I284" i="66"/>
  <c r="AM283" i="66"/>
  <c r="AL283" i="66"/>
  <c r="AK283" i="66"/>
  <c r="AJ283" i="66"/>
  <c r="AI283" i="66"/>
  <c r="AH283" i="66"/>
  <c r="AG283" i="66"/>
  <c r="AF283" i="66"/>
  <c r="AE283" i="66"/>
  <c r="AD283" i="66"/>
  <c r="AC283" i="66"/>
  <c r="AB283" i="66"/>
  <c r="AA283" i="66"/>
  <c r="Z283" i="66"/>
  <c r="Y283" i="66"/>
  <c r="X283" i="66"/>
  <c r="W283" i="66"/>
  <c r="V283" i="66"/>
  <c r="U283" i="66"/>
  <c r="T283" i="66"/>
  <c r="S283" i="66"/>
  <c r="R283" i="66"/>
  <c r="Q283" i="66"/>
  <c r="P283" i="66"/>
  <c r="O283" i="66"/>
  <c r="N283" i="66"/>
  <c r="M283" i="66"/>
  <c r="L283" i="66"/>
  <c r="K283" i="66"/>
  <c r="J283" i="66"/>
  <c r="I283" i="66"/>
  <c r="AM281" i="66"/>
  <c r="AL281" i="66"/>
  <c r="AK281" i="66"/>
  <c r="AJ281" i="66"/>
  <c r="AI281" i="66"/>
  <c r="AH281" i="66"/>
  <c r="AG281" i="66"/>
  <c r="AF281" i="66"/>
  <c r="AE281" i="66"/>
  <c r="AD281" i="66"/>
  <c r="AC281" i="66"/>
  <c r="AB281" i="66"/>
  <c r="AA281" i="66"/>
  <c r="Z281" i="66"/>
  <c r="Y281" i="66"/>
  <c r="X281" i="66"/>
  <c r="W281" i="66"/>
  <c r="V281" i="66"/>
  <c r="U281" i="66"/>
  <c r="T281" i="66"/>
  <c r="S281" i="66"/>
  <c r="R281" i="66"/>
  <c r="Q281" i="66"/>
  <c r="P281" i="66"/>
  <c r="O281" i="66"/>
  <c r="N281" i="66"/>
  <c r="M281" i="66"/>
  <c r="L281" i="66"/>
  <c r="K281" i="66"/>
  <c r="J281" i="66"/>
  <c r="I281" i="66"/>
  <c r="AM280" i="66"/>
  <c r="AL280" i="66"/>
  <c r="AK280" i="66"/>
  <c r="AJ280" i="66"/>
  <c r="AI280" i="66"/>
  <c r="AH280" i="66"/>
  <c r="AG280" i="66"/>
  <c r="AF280" i="66"/>
  <c r="AE280" i="66"/>
  <c r="AD280" i="66"/>
  <c r="AC280" i="66"/>
  <c r="AB280" i="66"/>
  <c r="AA280" i="66"/>
  <c r="Z280" i="66"/>
  <c r="Y280" i="66"/>
  <c r="X280" i="66"/>
  <c r="W280" i="66"/>
  <c r="V280" i="66"/>
  <c r="U280" i="66"/>
  <c r="T280" i="66"/>
  <c r="S280" i="66"/>
  <c r="R280" i="66"/>
  <c r="Q280" i="66"/>
  <c r="P280" i="66"/>
  <c r="O280" i="66"/>
  <c r="N280" i="66"/>
  <c r="M280" i="66"/>
  <c r="L280" i="66"/>
  <c r="K280" i="66"/>
  <c r="J280" i="66"/>
  <c r="I280" i="66"/>
  <c r="AM278" i="66"/>
  <c r="AL278" i="66"/>
  <c r="AK278" i="66"/>
  <c r="AJ278" i="66"/>
  <c r="AI278" i="66"/>
  <c r="AH278" i="66"/>
  <c r="AG278" i="66"/>
  <c r="AF278" i="66"/>
  <c r="AE278" i="66"/>
  <c r="AD278" i="66"/>
  <c r="AC278" i="66"/>
  <c r="AB278" i="66"/>
  <c r="AA278" i="66"/>
  <c r="Z278" i="66"/>
  <c r="Y278" i="66"/>
  <c r="X278" i="66"/>
  <c r="W278" i="66"/>
  <c r="V278" i="66"/>
  <c r="U278" i="66"/>
  <c r="T278" i="66"/>
  <c r="S278" i="66"/>
  <c r="R278" i="66"/>
  <c r="Q278" i="66"/>
  <c r="P278" i="66"/>
  <c r="O278" i="66"/>
  <c r="N278" i="66"/>
  <c r="M278" i="66"/>
  <c r="L278" i="66"/>
  <c r="K278" i="66"/>
  <c r="J278" i="66"/>
  <c r="I278" i="66"/>
  <c r="AM277" i="66"/>
  <c r="AL277" i="66"/>
  <c r="AK277" i="66"/>
  <c r="AJ277" i="66"/>
  <c r="AI277" i="66"/>
  <c r="AH277" i="66"/>
  <c r="AG277" i="66"/>
  <c r="AF277" i="66"/>
  <c r="AE277" i="66"/>
  <c r="AD277" i="66"/>
  <c r="AC277" i="66"/>
  <c r="AB277" i="66"/>
  <c r="AA277" i="66"/>
  <c r="Z277" i="66"/>
  <c r="Y277" i="66"/>
  <c r="X277" i="66"/>
  <c r="W277" i="66"/>
  <c r="V277" i="66"/>
  <c r="U277" i="66"/>
  <c r="T277" i="66"/>
  <c r="S277" i="66"/>
  <c r="R277" i="66"/>
  <c r="Q277" i="66"/>
  <c r="P277" i="66"/>
  <c r="O277" i="66"/>
  <c r="N277" i="66"/>
  <c r="M277" i="66"/>
  <c r="L277" i="66"/>
  <c r="K277" i="66"/>
  <c r="J277" i="66"/>
  <c r="I277" i="66"/>
  <c r="AM275" i="66"/>
  <c r="AL275" i="66"/>
  <c r="AK275" i="66"/>
  <c r="AJ275" i="66"/>
  <c r="AI275" i="66"/>
  <c r="AH275" i="66"/>
  <c r="AG275" i="66"/>
  <c r="AF275" i="66"/>
  <c r="AE275" i="66"/>
  <c r="AD275" i="66"/>
  <c r="AC275" i="66"/>
  <c r="AB275" i="66"/>
  <c r="AA275" i="66"/>
  <c r="Z275" i="66"/>
  <c r="Y275" i="66"/>
  <c r="X275" i="66"/>
  <c r="W275" i="66"/>
  <c r="V275" i="66"/>
  <c r="U275" i="66"/>
  <c r="T275" i="66"/>
  <c r="S275" i="66"/>
  <c r="R275" i="66"/>
  <c r="Q275" i="66"/>
  <c r="P275" i="66"/>
  <c r="O275" i="66"/>
  <c r="N275" i="66"/>
  <c r="M275" i="66"/>
  <c r="L275" i="66"/>
  <c r="K275" i="66"/>
  <c r="J275" i="66"/>
  <c r="I275" i="66"/>
  <c r="AM274" i="66"/>
  <c r="AL274" i="66"/>
  <c r="AK274" i="66"/>
  <c r="AJ274" i="66"/>
  <c r="AI274" i="66"/>
  <c r="AH274" i="66"/>
  <c r="AG274" i="66"/>
  <c r="AF274" i="66"/>
  <c r="AE274" i="66"/>
  <c r="AD274" i="66"/>
  <c r="AC274" i="66"/>
  <c r="AB274" i="66"/>
  <c r="AA274" i="66"/>
  <c r="Z274" i="66"/>
  <c r="Y274" i="66"/>
  <c r="X274" i="66"/>
  <c r="W274" i="66"/>
  <c r="V274" i="66"/>
  <c r="U274" i="66"/>
  <c r="T274" i="66"/>
  <c r="S274" i="66"/>
  <c r="R274" i="66"/>
  <c r="Q274" i="66"/>
  <c r="P274" i="66"/>
  <c r="O274" i="66"/>
  <c r="N274" i="66"/>
  <c r="M274" i="66"/>
  <c r="L274" i="66"/>
  <c r="K274" i="66"/>
  <c r="J274" i="66"/>
  <c r="I274" i="66"/>
  <c r="AM272" i="66"/>
  <c r="AL272" i="66"/>
  <c r="AK272" i="66"/>
  <c r="AJ272" i="66"/>
  <c r="AI272" i="66"/>
  <c r="AH272" i="66"/>
  <c r="AG272" i="66"/>
  <c r="AF272" i="66"/>
  <c r="AE272" i="66"/>
  <c r="AD272" i="66"/>
  <c r="AC272" i="66"/>
  <c r="AB272" i="66"/>
  <c r="AA272" i="66"/>
  <c r="Z272" i="66"/>
  <c r="Y272" i="66"/>
  <c r="X272" i="66"/>
  <c r="W272" i="66"/>
  <c r="V272" i="66"/>
  <c r="U272" i="66"/>
  <c r="T272" i="66"/>
  <c r="S272" i="66"/>
  <c r="R272" i="66"/>
  <c r="Q272" i="66"/>
  <c r="P272" i="66"/>
  <c r="O272" i="66"/>
  <c r="N272" i="66"/>
  <c r="M272" i="66"/>
  <c r="L272" i="66"/>
  <c r="K272" i="66"/>
  <c r="J272" i="66"/>
  <c r="I272" i="66"/>
  <c r="AM271" i="66"/>
  <c r="AL271" i="66"/>
  <c r="AK271" i="66"/>
  <c r="AJ271" i="66"/>
  <c r="AI271" i="66"/>
  <c r="AH271" i="66"/>
  <c r="AG271" i="66"/>
  <c r="AF271" i="66"/>
  <c r="AE271" i="66"/>
  <c r="AD271" i="66"/>
  <c r="AC271" i="66"/>
  <c r="AB271" i="66"/>
  <c r="AA271" i="66"/>
  <c r="Z271" i="66"/>
  <c r="Y271" i="66"/>
  <c r="X271" i="66"/>
  <c r="W271" i="66"/>
  <c r="V271" i="66"/>
  <c r="U271" i="66"/>
  <c r="T271" i="66"/>
  <c r="S271" i="66"/>
  <c r="R271" i="66"/>
  <c r="Q271" i="66"/>
  <c r="P271" i="66"/>
  <c r="O271" i="66"/>
  <c r="N271" i="66"/>
  <c r="M271" i="66"/>
  <c r="L271" i="66"/>
  <c r="K271" i="66"/>
  <c r="J271" i="66"/>
  <c r="I271" i="66"/>
  <c r="AM269" i="66"/>
  <c r="AL269" i="66"/>
  <c r="AK269" i="66"/>
  <c r="AJ269" i="66"/>
  <c r="AI269" i="66"/>
  <c r="AH269" i="66"/>
  <c r="AG269" i="66"/>
  <c r="AF269" i="66"/>
  <c r="AE269" i="66"/>
  <c r="AD269" i="66"/>
  <c r="AC269" i="66"/>
  <c r="AB269" i="66"/>
  <c r="AA269" i="66"/>
  <c r="Z269" i="66"/>
  <c r="Y269" i="66"/>
  <c r="X269" i="66"/>
  <c r="W269" i="66"/>
  <c r="V269" i="66"/>
  <c r="U269" i="66"/>
  <c r="T269" i="66"/>
  <c r="S269" i="66"/>
  <c r="R269" i="66"/>
  <c r="Q269" i="66"/>
  <c r="P269" i="66"/>
  <c r="O269" i="66"/>
  <c r="N269" i="66"/>
  <c r="M269" i="66"/>
  <c r="L269" i="66"/>
  <c r="K269" i="66"/>
  <c r="J269" i="66"/>
  <c r="I269" i="66"/>
  <c r="AM268" i="66"/>
  <c r="AL268" i="66"/>
  <c r="AK268" i="66"/>
  <c r="AJ268" i="66"/>
  <c r="AI268" i="66"/>
  <c r="AH268" i="66"/>
  <c r="AG268" i="66"/>
  <c r="AF268" i="66"/>
  <c r="AE268" i="66"/>
  <c r="AD268" i="66"/>
  <c r="AC268" i="66"/>
  <c r="AB268" i="66"/>
  <c r="AA268" i="66"/>
  <c r="Z268" i="66"/>
  <c r="Y268" i="66"/>
  <c r="X268" i="66"/>
  <c r="W268" i="66"/>
  <c r="V268" i="66"/>
  <c r="U268" i="66"/>
  <c r="T268" i="66"/>
  <c r="S268" i="66"/>
  <c r="R268" i="66"/>
  <c r="Q268" i="66"/>
  <c r="P268" i="66"/>
  <c r="O268" i="66"/>
  <c r="N268" i="66"/>
  <c r="M268" i="66"/>
  <c r="L268" i="66"/>
  <c r="K268" i="66"/>
  <c r="J268" i="66"/>
  <c r="I268" i="66"/>
  <c r="AM266" i="66"/>
  <c r="AL266" i="66"/>
  <c r="AK266" i="66"/>
  <c r="AJ266" i="66"/>
  <c r="AI266" i="66"/>
  <c r="AH266" i="66"/>
  <c r="AG266" i="66"/>
  <c r="AF266" i="66"/>
  <c r="AE266" i="66"/>
  <c r="AD266" i="66"/>
  <c r="AC266" i="66"/>
  <c r="AB266" i="66"/>
  <c r="AA266" i="66"/>
  <c r="Z266" i="66"/>
  <c r="Y266" i="66"/>
  <c r="X266" i="66"/>
  <c r="W266" i="66"/>
  <c r="V266" i="66"/>
  <c r="U266" i="66"/>
  <c r="T266" i="66"/>
  <c r="S266" i="66"/>
  <c r="R266" i="66"/>
  <c r="Q266" i="66"/>
  <c r="P266" i="66"/>
  <c r="O266" i="66"/>
  <c r="N266" i="66"/>
  <c r="M266" i="66"/>
  <c r="L266" i="66"/>
  <c r="K266" i="66"/>
  <c r="J266" i="66"/>
  <c r="I266" i="66"/>
  <c r="AM265" i="66"/>
  <c r="AL265" i="66"/>
  <c r="AK265" i="66"/>
  <c r="AJ265" i="66"/>
  <c r="AI265" i="66"/>
  <c r="AH265" i="66"/>
  <c r="AG265" i="66"/>
  <c r="AF265" i="66"/>
  <c r="AE265" i="66"/>
  <c r="AD265" i="66"/>
  <c r="AC265" i="66"/>
  <c r="AB265" i="66"/>
  <c r="AA265" i="66"/>
  <c r="Z265" i="66"/>
  <c r="Y265" i="66"/>
  <c r="X265" i="66"/>
  <c r="W265" i="66"/>
  <c r="V265" i="66"/>
  <c r="U265" i="66"/>
  <c r="T265" i="66"/>
  <c r="S265" i="66"/>
  <c r="R265" i="66"/>
  <c r="Q265" i="66"/>
  <c r="P265" i="66"/>
  <c r="O265" i="66"/>
  <c r="N265" i="66"/>
  <c r="M265" i="66"/>
  <c r="L265" i="66"/>
  <c r="K265" i="66"/>
  <c r="J265" i="66"/>
  <c r="I265" i="66"/>
  <c r="AM263" i="66"/>
  <c r="AL263" i="66"/>
  <c r="AK263" i="66"/>
  <c r="AJ263" i="66"/>
  <c r="AI263" i="66"/>
  <c r="AH263" i="66"/>
  <c r="AG263" i="66"/>
  <c r="AF263" i="66"/>
  <c r="AE263" i="66"/>
  <c r="AD263" i="66"/>
  <c r="AC263" i="66"/>
  <c r="AB263" i="66"/>
  <c r="AA263" i="66"/>
  <c r="Z263" i="66"/>
  <c r="Y263" i="66"/>
  <c r="X263" i="66"/>
  <c r="W263" i="66"/>
  <c r="V263" i="66"/>
  <c r="U263" i="66"/>
  <c r="T263" i="66"/>
  <c r="S263" i="66"/>
  <c r="R263" i="66"/>
  <c r="Q263" i="66"/>
  <c r="P263" i="66"/>
  <c r="O263" i="66"/>
  <c r="N263" i="66"/>
  <c r="M263" i="66"/>
  <c r="L263" i="66"/>
  <c r="K263" i="66"/>
  <c r="J263" i="66"/>
  <c r="I263" i="66"/>
  <c r="AM262" i="66"/>
  <c r="AL262" i="66"/>
  <c r="AK262" i="66"/>
  <c r="AJ262" i="66"/>
  <c r="AI262" i="66"/>
  <c r="AH262" i="66"/>
  <c r="AG262" i="66"/>
  <c r="AF262" i="66"/>
  <c r="AE262" i="66"/>
  <c r="AD262" i="66"/>
  <c r="AC262" i="66"/>
  <c r="AB262" i="66"/>
  <c r="AA262" i="66"/>
  <c r="Z262" i="66"/>
  <c r="Y262" i="66"/>
  <c r="X262" i="66"/>
  <c r="W262" i="66"/>
  <c r="V262" i="66"/>
  <c r="U262" i="66"/>
  <c r="T262" i="66"/>
  <c r="S262" i="66"/>
  <c r="R262" i="66"/>
  <c r="Q262" i="66"/>
  <c r="P262" i="66"/>
  <c r="O262" i="66"/>
  <c r="N262" i="66"/>
  <c r="M262" i="66"/>
  <c r="L262" i="66"/>
  <c r="K262" i="66"/>
  <c r="J262" i="66"/>
  <c r="I262" i="66"/>
  <c r="AM260" i="66"/>
  <c r="AL260" i="66"/>
  <c r="AK260" i="66"/>
  <c r="AJ260" i="66"/>
  <c r="AI260" i="66"/>
  <c r="AH260" i="66"/>
  <c r="AG260" i="66"/>
  <c r="AF260" i="66"/>
  <c r="AE260" i="66"/>
  <c r="AD260" i="66"/>
  <c r="AC260" i="66"/>
  <c r="AB260" i="66"/>
  <c r="AA260" i="66"/>
  <c r="Z260" i="66"/>
  <c r="Y260" i="66"/>
  <c r="X260" i="66"/>
  <c r="W260" i="66"/>
  <c r="V260" i="66"/>
  <c r="U260" i="66"/>
  <c r="T260" i="66"/>
  <c r="S260" i="66"/>
  <c r="R260" i="66"/>
  <c r="Q260" i="66"/>
  <c r="P260" i="66"/>
  <c r="O260" i="66"/>
  <c r="N260" i="66"/>
  <c r="M260" i="66"/>
  <c r="L260" i="66"/>
  <c r="K260" i="66"/>
  <c r="J260" i="66"/>
  <c r="I260" i="66"/>
  <c r="AM259" i="66"/>
  <c r="AL259" i="66"/>
  <c r="AK259" i="66"/>
  <c r="AJ259" i="66"/>
  <c r="AI259" i="66"/>
  <c r="AH259" i="66"/>
  <c r="AG259" i="66"/>
  <c r="AF259" i="66"/>
  <c r="AE259" i="66"/>
  <c r="AD259" i="66"/>
  <c r="AC259" i="66"/>
  <c r="AB259" i="66"/>
  <c r="AA259" i="66"/>
  <c r="Z259" i="66"/>
  <c r="Y259" i="66"/>
  <c r="X259" i="66"/>
  <c r="W259" i="66"/>
  <c r="V259" i="66"/>
  <c r="U259" i="66"/>
  <c r="T259" i="66"/>
  <c r="S259" i="66"/>
  <c r="R259" i="66"/>
  <c r="Q259" i="66"/>
  <c r="P259" i="66"/>
  <c r="O259" i="66"/>
  <c r="N259" i="66"/>
  <c r="M259" i="66"/>
  <c r="L259" i="66"/>
  <c r="K259" i="66"/>
  <c r="J259" i="66"/>
  <c r="I259" i="66"/>
  <c r="AM257" i="66"/>
  <c r="AL257" i="66"/>
  <c r="AK257" i="66"/>
  <c r="AJ257" i="66"/>
  <c r="AI257" i="66"/>
  <c r="AH257" i="66"/>
  <c r="AG257" i="66"/>
  <c r="AF257" i="66"/>
  <c r="AE257" i="66"/>
  <c r="AD257" i="66"/>
  <c r="AC257" i="66"/>
  <c r="AB257" i="66"/>
  <c r="AA257" i="66"/>
  <c r="Z257" i="66"/>
  <c r="Y257" i="66"/>
  <c r="X257" i="66"/>
  <c r="W257" i="66"/>
  <c r="V257" i="66"/>
  <c r="U257" i="66"/>
  <c r="T257" i="66"/>
  <c r="S257" i="66"/>
  <c r="R257" i="66"/>
  <c r="Q257" i="66"/>
  <c r="P257" i="66"/>
  <c r="O257" i="66"/>
  <c r="N257" i="66"/>
  <c r="M257" i="66"/>
  <c r="L257" i="66"/>
  <c r="K257" i="66"/>
  <c r="J257" i="66"/>
  <c r="I257" i="66"/>
  <c r="AM256" i="66"/>
  <c r="AL256" i="66"/>
  <c r="AK256" i="66"/>
  <c r="AJ256" i="66"/>
  <c r="AI256" i="66"/>
  <c r="AH256" i="66"/>
  <c r="AG256" i="66"/>
  <c r="AF256" i="66"/>
  <c r="AE256" i="66"/>
  <c r="AD256" i="66"/>
  <c r="AC256" i="66"/>
  <c r="AB256" i="66"/>
  <c r="AA256" i="66"/>
  <c r="Z256" i="66"/>
  <c r="Y256" i="66"/>
  <c r="X256" i="66"/>
  <c r="W256" i="66"/>
  <c r="V256" i="66"/>
  <c r="U256" i="66"/>
  <c r="T256" i="66"/>
  <c r="S256" i="66"/>
  <c r="R256" i="66"/>
  <c r="Q256" i="66"/>
  <c r="P256" i="66"/>
  <c r="O256" i="66"/>
  <c r="N256" i="66"/>
  <c r="M256" i="66"/>
  <c r="L256" i="66"/>
  <c r="K256" i="66"/>
  <c r="J256" i="66"/>
  <c r="I256" i="66"/>
  <c r="AM254" i="66"/>
  <c r="AL254" i="66"/>
  <c r="AK254" i="66"/>
  <c r="AJ254" i="66"/>
  <c r="AI254" i="66"/>
  <c r="AH254" i="66"/>
  <c r="AG254" i="66"/>
  <c r="AF254" i="66"/>
  <c r="AE254" i="66"/>
  <c r="AD254" i="66"/>
  <c r="AC254" i="66"/>
  <c r="AB254" i="66"/>
  <c r="AA254" i="66"/>
  <c r="Z254" i="66"/>
  <c r="Y254" i="66"/>
  <c r="X254" i="66"/>
  <c r="W254" i="66"/>
  <c r="V254" i="66"/>
  <c r="U254" i="66"/>
  <c r="T254" i="66"/>
  <c r="S254" i="66"/>
  <c r="R254" i="66"/>
  <c r="Q254" i="66"/>
  <c r="P254" i="66"/>
  <c r="O254" i="66"/>
  <c r="N254" i="66"/>
  <c r="M254" i="66"/>
  <c r="L254" i="66"/>
  <c r="K254" i="66"/>
  <c r="J254" i="66"/>
  <c r="I254" i="66"/>
  <c r="AM253" i="66"/>
  <c r="AL253" i="66"/>
  <c r="AK253" i="66"/>
  <c r="AJ253" i="66"/>
  <c r="AI253" i="66"/>
  <c r="AH253" i="66"/>
  <c r="AG253" i="66"/>
  <c r="AF253" i="66"/>
  <c r="AE253" i="66"/>
  <c r="AD253" i="66"/>
  <c r="AC253" i="66"/>
  <c r="AB253" i="66"/>
  <c r="AA253" i="66"/>
  <c r="Z253" i="66"/>
  <c r="Y253" i="66"/>
  <c r="X253" i="66"/>
  <c r="W253" i="66"/>
  <c r="V253" i="66"/>
  <c r="U253" i="66"/>
  <c r="T253" i="66"/>
  <c r="S253" i="66"/>
  <c r="R253" i="66"/>
  <c r="Q253" i="66"/>
  <c r="P253" i="66"/>
  <c r="O253" i="66"/>
  <c r="N253" i="66"/>
  <c r="M253" i="66"/>
  <c r="L253" i="66"/>
  <c r="K253" i="66"/>
  <c r="J253" i="66"/>
  <c r="I253" i="66"/>
  <c r="AM251" i="66"/>
  <c r="AL251" i="66"/>
  <c r="AK251" i="66"/>
  <c r="AJ251" i="66"/>
  <c r="AI251" i="66"/>
  <c r="AH251" i="66"/>
  <c r="AG251" i="66"/>
  <c r="AF251" i="66"/>
  <c r="AE251" i="66"/>
  <c r="AD251" i="66"/>
  <c r="AC251" i="66"/>
  <c r="AB251" i="66"/>
  <c r="AA251" i="66"/>
  <c r="Z251" i="66"/>
  <c r="Y251" i="66"/>
  <c r="X251" i="66"/>
  <c r="W251" i="66"/>
  <c r="V251" i="66"/>
  <c r="U251" i="66"/>
  <c r="T251" i="66"/>
  <c r="S251" i="66"/>
  <c r="R251" i="66"/>
  <c r="Q251" i="66"/>
  <c r="P251" i="66"/>
  <c r="O251" i="66"/>
  <c r="N251" i="66"/>
  <c r="M251" i="66"/>
  <c r="L251" i="66"/>
  <c r="K251" i="66"/>
  <c r="J251" i="66"/>
  <c r="I251" i="66"/>
  <c r="AM250" i="66"/>
  <c r="AL250" i="66"/>
  <c r="AK250" i="66"/>
  <c r="AJ250" i="66"/>
  <c r="AI250" i="66"/>
  <c r="AH250" i="66"/>
  <c r="AG250" i="66"/>
  <c r="AF250" i="66"/>
  <c r="AE250" i="66"/>
  <c r="AD250" i="66"/>
  <c r="AC250" i="66"/>
  <c r="AB250" i="66"/>
  <c r="AA250" i="66"/>
  <c r="Z250" i="66"/>
  <c r="Y250" i="66"/>
  <c r="X250" i="66"/>
  <c r="W250" i="66"/>
  <c r="V250" i="66"/>
  <c r="U250" i="66"/>
  <c r="T250" i="66"/>
  <c r="S250" i="66"/>
  <c r="R250" i="66"/>
  <c r="Q250" i="66"/>
  <c r="P250" i="66"/>
  <c r="O250" i="66"/>
  <c r="N250" i="66"/>
  <c r="M250" i="66"/>
  <c r="L250" i="66"/>
  <c r="K250" i="66"/>
  <c r="J250" i="66"/>
  <c r="I250" i="66"/>
  <c r="AM248" i="66"/>
  <c r="AL248" i="66"/>
  <c r="AK248" i="66"/>
  <c r="AJ248" i="66"/>
  <c r="AI248" i="66"/>
  <c r="AH248" i="66"/>
  <c r="AG248" i="66"/>
  <c r="AF248" i="66"/>
  <c r="AE248" i="66"/>
  <c r="AD248" i="66"/>
  <c r="AC248" i="66"/>
  <c r="AB248" i="66"/>
  <c r="AA248" i="66"/>
  <c r="Z248" i="66"/>
  <c r="Y248" i="66"/>
  <c r="X248" i="66"/>
  <c r="W248" i="66"/>
  <c r="V248" i="66"/>
  <c r="U248" i="66"/>
  <c r="T248" i="66"/>
  <c r="S248" i="66"/>
  <c r="R248" i="66"/>
  <c r="Q248" i="66"/>
  <c r="P248" i="66"/>
  <c r="O248" i="66"/>
  <c r="N248" i="66"/>
  <c r="M248" i="66"/>
  <c r="L248" i="66"/>
  <c r="K248" i="66"/>
  <c r="J248" i="66"/>
  <c r="I248" i="66"/>
  <c r="AM247" i="66"/>
  <c r="AL247" i="66"/>
  <c r="AK247" i="66"/>
  <c r="AJ247" i="66"/>
  <c r="AI247" i="66"/>
  <c r="AH247" i="66"/>
  <c r="AG247" i="66"/>
  <c r="AF247" i="66"/>
  <c r="AE247" i="66"/>
  <c r="AD247" i="66"/>
  <c r="AC247" i="66"/>
  <c r="AB247" i="66"/>
  <c r="AA247" i="66"/>
  <c r="Z247" i="66"/>
  <c r="Y247" i="66"/>
  <c r="X247" i="66"/>
  <c r="W247" i="66"/>
  <c r="V247" i="66"/>
  <c r="U247" i="66"/>
  <c r="T247" i="66"/>
  <c r="S247" i="66"/>
  <c r="R247" i="66"/>
  <c r="Q247" i="66"/>
  <c r="P247" i="66"/>
  <c r="O247" i="66"/>
  <c r="N247" i="66"/>
  <c r="M247" i="66"/>
  <c r="L247" i="66"/>
  <c r="K247" i="66"/>
  <c r="J247" i="66"/>
  <c r="I247" i="66"/>
  <c r="AM245" i="66"/>
  <c r="AL245" i="66"/>
  <c r="AK245" i="66"/>
  <c r="AJ245" i="66"/>
  <c r="AI245" i="66"/>
  <c r="AH245" i="66"/>
  <c r="AG245" i="66"/>
  <c r="AF245" i="66"/>
  <c r="AE245" i="66"/>
  <c r="AD245" i="66"/>
  <c r="AC245" i="66"/>
  <c r="AB245" i="66"/>
  <c r="AA245" i="66"/>
  <c r="Z245" i="66"/>
  <c r="Y245" i="66"/>
  <c r="X245" i="66"/>
  <c r="W245" i="66"/>
  <c r="V245" i="66"/>
  <c r="U245" i="66"/>
  <c r="T245" i="66"/>
  <c r="S245" i="66"/>
  <c r="R245" i="66"/>
  <c r="Q245" i="66"/>
  <c r="P245" i="66"/>
  <c r="O245" i="66"/>
  <c r="N245" i="66"/>
  <c r="M245" i="66"/>
  <c r="L245" i="66"/>
  <c r="K245" i="66"/>
  <c r="J245" i="66"/>
  <c r="I245" i="66"/>
  <c r="AM244" i="66"/>
  <c r="AL244" i="66"/>
  <c r="AK244" i="66"/>
  <c r="AJ244" i="66"/>
  <c r="AI244" i="66"/>
  <c r="AH244" i="66"/>
  <c r="AG244" i="66"/>
  <c r="AF244" i="66"/>
  <c r="AE244" i="66"/>
  <c r="AD244" i="66"/>
  <c r="AC244" i="66"/>
  <c r="AB244" i="66"/>
  <c r="AA244" i="66"/>
  <c r="Z244" i="66"/>
  <c r="Y244" i="66"/>
  <c r="X244" i="66"/>
  <c r="W244" i="66"/>
  <c r="V244" i="66"/>
  <c r="U244" i="66"/>
  <c r="T244" i="66"/>
  <c r="S244" i="66"/>
  <c r="R244" i="66"/>
  <c r="Q244" i="66"/>
  <c r="P244" i="66"/>
  <c r="O244" i="66"/>
  <c r="N244" i="66"/>
  <c r="M244" i="66"/>
  <c r="L244" i="66"/>
  <c r="K244" i="66"/>
  <c r="J244" i="66"/>
  <c r="I244" i="66"/>
  <c r="AM242" i="66"/>
  <c r="AL242" i="66"/>
  <c r="AK242" i="66"/>
  <c r="AJ242" i="66"/>
  <c r="AI242" i="66"/>
  <c r="AH242" i="66"/>
  <c r="AG242" i="66"/>
  <c r="AF242" i="66"/>
  <c r="AE242" i="66"/>
  <c r="AD242" i="66"/>
  <c r="AC242" i="66"/>
  <c r="AB242" i="66"/>
  <c r="AA242" i="66"/>
  <c r="Z242" i="66"/>
  <c r="Y242" i="66"/>
  <c r="X242" i="66"/>
  <c r="W242" i="66"/>
  <c r="V242" i="66"/>
  <c r="U242" i="66"/>
  <c r="T242" i="66"/>
  <c r="S242" i="66"/>
  <c r="R242" i="66"/>
  <c r="Q242" i="66"/>
  <c r="P242" i="66"/>
  <c r="O242" i="66"/>
  <c r="N242" i="66"/>
  <c r="M242" i="66"/>
  <c r="L242" i="66"/>
  <c r="K242" i="66"/>
  <c r="J242" i="66"/>
  <c r="I242" i="66"/>
  <c r="AM241" i="66"/>
  <c r="AL241" i="66"/>
  <c r="AK241" i="66"/>
  <c r="AJ241" i="66"/>
  <c r="AI241" i="66"/>
  <c r="AH241" i="66"/>
  <c r="AG241" i="66"/>
  <c r="AF241" i="66"/>
  <c r="AE241" i="66"/>
  <c r="AD241" i="66"/>
  <c r="AC241" i="66"/>
  <c r="AB241" i="66"/>
  <c r="AA241" i="66"/>
  <c r="Z241" i="66"/>
  <c r="Y241" i="66"/>
  <c r="X241" i="66"/>
  <c r="W241" i="66"/>
  <c r="V241" i="66"/>
  <c r="U241" i="66"/>
  <c r="T241" i="66"/>
  <c r="S241" i="66"/>
  <c r="R241" i="66"/>
  <c r="Q241" i="66"/>
  <c r="P241" i="66"/>
  <c r="O241" i="66"/>
  <c r="N241" i="66"/>
  <c r="M241" i="66"/>
  <c r="L241" i="66"/>
  <c r="K241" i="66"/>
  <c r="J241" i="66"/>
  <c r="I241" i="66"/>
  <c r="AM239" i="66"/>
  <c r="AL239" i="66"/>
  <c r="AK239" i="66"/>
  <c r="AJ239" i="66"/>
  <c r="AI239" i="66"/>
  <c r="AH239" i="66"/>
  <c r="AG239" i="66"/>
  <c r="AF239" i="66"/>
  <c r="AE239" i="66"/>
  <c r="AD239" i="66"/>
  <c r="AC239" i="66"/>
  <c r="AB239" i="66"/>
  <c r="AA239" i="66"/>
  <c r="Z239" i="66"/>
  <c r="Y239" i="66"/>
  <c r="X239" i="66"/>
  <c r="W239" i="66"/>
  <c r="V239" i="66"/>
  <c r="U239" i="66"/>
  <c r="T239" i="66"/>
  <c r="S239" i="66"/>
  <c r="R239" i="66"/>
  <c r="Q239" i="66"/>
  <c r="P239" i="66"/>
  <c r="O239" i="66"/>
  <c r="N239" i="66"/>
  <c r="M239" i="66"/>
  <c r="L239" i="66"/>
  <c r="K239" i="66"/>
  <c r="J239" i="66"/>
  <c r="I239" i="66"/>
  <c r="AM238" i="66"/>
  <c r="AL238" i="66"/>
  <c r="AK238" i="66"/>
  <c r="AJ238" i="66"/>
  <c r="AI238" i="66"/>
  <c r="AH238" i="66"/>
  <c r="AG238" i="66"/>
  <c r="AF238" i="66"/>
  <c r="AE238" i="66"/>
  <c r="AD238" i="66"/>
  <c r="AC238" i="66"/>
  <c r="AB238" i="66"/>
  <c r="AA238" i="66"/>
  <c r="Z238" i="66"/>
  <c r="Y238" i="66"/>
  <c r="X238" i="66"/>
  <c r="W238" i="66"/>
  <c r="V238" i="66"/>
  <c r="U238" i="66"/>
  <c r="T238" i="66"/>
  <c r="S238" i="66"/>
  <c r="R238" i="66"/>
  <c r="Q238" i="66"/>
  <c r="P238" i="66"/>
  <c r="O238" i="66"/>
  <c r="N238" i="66"/>
  <c r="M238" i="66"/>
  <c r="L238" i="66"/>
  <c r="K238" i="66"/>
  <c r="J238" i="66"/>
  <c r="I238" i="66"/>
  <c r="AM236" i="66"/>
  <c r="AL236" i="66"/>
  <c r="AK236" i="66"/>
  <c r="AJ236" i="66"/>
  <c r="AI236" i="66"/>
  <c r="AH236" i="66"/>
  <c r="AG236" i="66"/>
  <c r="AF236" i="66"/>
  <c r="AE236" i="66"/>
  <c r="AD236" i="66"/>
  <c r="AC236" i="66"/>
  <c r="AB236" i="66"/>
  <c r="AA236" i="66"/>
  <c r="Z236" i="66"/>
  <c r="Y236" i="66"/>
  <c r="X236" i="66"/>
  <c r="W236" i="66"/>
  <c r="V236" i="66"/>
  <c r="U236" i="66"/>
  <c r="T236" i="66"/>
  <c r="S236" i="66"/>
  <c r="R236" i="66"/>
  <c r="Q236" i="66"/>
  <c r="P236" i="66"/>
  <c r="O236" i="66"/>
  <c r="N236" i="66"/>
  <c r="M236" i="66"/>
  <c r="L236" i="66"/>
  <c r="K236" i="66"/>
  <c r="J236" i="66"/>
  <c r="I236" i="66"/>
  <c r="AM235" i="66"/>
  <c r="AL235" i="66"/>
  <c r="AK235" i="66"/>
  <c r="AJ235" i="66"/>
  <c r="AI235" i="66"/>
  <c r="AH235" i="66"/>
  <c r="AG235" i="66"/>
  <c r="AF235" i="66"/>
  <c r="AE235" i="66"/>
  <c r="AD235" i="66"/>
  <c r="AC235" i="66"/>
  <c r="AB235" i="66"/>
  <c r="AA235" i="66"/>
  <c r="Z235" i="66"/>
  <c r="Y235" i="66"/>
  <c r="X235" i="66"/>
  <c r="W235" i="66"/>
  <c r="V235" i="66"/>
  <c r="U235" i="66"/>
  <c r="T235" i="66"/>
  <c r="S235" i="66"/>
  <c r="R235" i="66"/>
  <c r="Q235" i="66"/>
  <c r="P235" i="66"/>
  <c r="O235" i="66"/>
  <c r="N235" i="66"/>
  <c r="M235" i="66"/>
  <c r="L235" i="66"/>
  <c r="K235" i="66"/>
  <c r="J235" i="66"/>
  <c r="I235" i="66"/>
  <c r="AM233" i="66"/>
  <c r="AL233" i="66"/>
  <c r="AK233" i="66"/>
  <c r="AJ233" i="66"/>
  <c r="AI233" i="66"/>
  <c r="AH233" i="66"/>
  <c r="AG233" i="66"/>
  <c r="AF233" i="66"/>
  <c r="AE233" i="66"/>
  <c r="AD233" i="66"/>
  <c r="AC233" i="66"/>
  <c r="AB233" i="66"/>
  <c r="AA233" i="66"/>
  <c r="Z233" i="66"/>
  <c r="Y233" i="66"/>
  <c r="X233" i="66"/>
  <c r="W233" i="66"/>
  <c r="V233" i="66"/>
  <c r="U233" i="66"/>
  <c r="T233" i="66"/>
  <c r="S233" i="66"/>
  <c r="R233" i="66"/>
  <c r="Q233" i="66"/>
  <c r="P233" i="66"/>
  <c r="O233" i="66"/>
  <c r="N233" i="66"/>
  <c r="M233" i="66"/>
  <c r="L233" i="66"/>
  <c r="K233" i="66"/>
  <c r="J233" i="66"/>
  <c r="I233" i="66"/>
  <c r="AM232" i="66"/>
  <c r="AL232" i="66"/>
  <c r="AK232" i="66"/>
  <c r="AJ232" i="66"/>
  <c r="AI232" i="66"/>
  <c r="AH232" i="66"/>
  <c r="AG232" i="66"/>
  <c r="AF232" i="66"/>
  <c r="AE232" i="66"/>
  <c r="AD232" i="66"/>
  <c r="AC232" i="66"/>
  <c r="AB232" i="66"/>
  <c r="AA232" i="66"/>
  <c r="Z232" i="66"/>
  <c r="Y232" i="66"/>
  <c r="X232" i="66"/>
  <c r="W232" i="66"/>
  <c r="V232" i="66"/>
  <c r="U232" i="66"/>
  <c r="T232" i="66"/>
  <c r="S232" i="66"/>
  <c r="R232" i="66"/>
  <c r="Q232" i="66"/>
  <c r="P232" i="66"/>
  <c r="O232" i="66"/>
  <c r="N232" i="66"/>
  <c r="M232" i="66"/>
  <c r="L232" i="66"/>
  <c r="K232" i="66"/>
  <c r="J232" i="66"/>
  <c r="I232" i="66"/>
  <c r="AM230" i="66"/>
  <c r="AL230" i="66"/>
  <c r="AK230" i="66"/>
  <c r="AJ230" i="66"/>
  <c r="AI230" i="66"/>
  <c r="AH230" i="66"/>
  <c r="AG230" i="66"/>
  <c r="AF230" i="66"/>
  <c r="AE230" i="66"/>
  <c r="AD230" i="66"/>
  <c r="AC230" i="66"/>
  <c r="AB230" i="66"/>
  <c r="AA230" i="66"/>
  <c r="Z230" i="66"/>
  <c r="Y230" i="66"/>
  <c r="X230" i="66"/>
  <c r="W230" i="66"/>
  <c r="V230" i="66"/>
  <c r="U230" i="66"/>
  <c r="T230" i="66"/>
  <c r="S230" i="66"/>
  <c r="R230" i="66"/>
  <c r="Q230" i="66"/>
  <c r="P230" i="66"/>
  <c r="O230" i="66"/>
  <c r="N230" i="66"/>
  <c r="M230" i="66"/>
  <c r="L230" i="66"/>
  <c r="K230" i="66"/>
  <c r="J230" i="66"/>
  <c r="I230" i="66"/>
  <c r="AM229" i="66"/>
  <c r="AL229" i="66"/>
  <c r="AK229" i="66"/>
  <c r="AJ229" i="66"/>
  <c r="AI229" i="66"/>
  <c r="AH229" i="66"/>
  <c r="AG229" i="66"/>
  <c r="AF229" i="66"/>
  <c r="AE229" i="66"/>
  <c r="AD229" i="66"/>
  <c r="AC229" i="66"/>
  <c r="AB229" i="66"/>
  <c r="AA229" i="66"/>
  <c r="Z229" i="66"/>
  <c r="Y229" i="66"/>
  <c r="X229" i="66"/>
  <c r="W229" i="66"/>
  <c r="V229" i="66"/>
  <c r="U229" i="66"/>
  <c r="T229" i="66"/>
  <c r="S229" i="66"/>
  <c r="R229" i="66"/>
  <c r="Q229" i="66"/>
  <c r="P229" i="66"/>
  <c r="O229" i="66"/>
  <c r="N229" i="66"/>
  <c r="M229" i="66"/>
  <c r="L229" i="66"/>
  <c r="K229" i="66"/>
  <c r="J229" i="66"/>
  <c r="I229" i="66"/>
  <c r="AM227" i="66"/>
  <c r="AL227" i="66"/>
  <c r="AK227" i="66"/>
  <c r="AJ227" i="66"/>
  <c r="AI227" i="66"/>
  <c r="AH227" i="66"/>
  <c r="AG227" i="66"/>
  <c r="AF227" i="66"/>
  <c r="AE227" i="66"/>
  <c r="AD227" i="66"/>
  <c r="AC227" i="66"/>
  <c r="AB227" i="66"/>
  <c r="AA227" i="66"/>
  <c r="Z227" i="66"/>
  <c r="Y227" i="66"/>
  <c r="X227" i="66"/>
  <c r="W227" i="66"/>
  <c r="V227" i="66"/>
  <c r="U227" i="66"/>
  <c r="T227" i="66"/>
  <c r="S227" i="66"/>
  <c r="R227" i="66"/>
  <c r="Q227" i="66"/>
  <c r="P227" i="66"/>
  <c r="O227" i="66"/>
  <c r="N227" i="66"/>
  <c r="M227" i="66"/>
  <c r="L227" i="66"/>
  <c r="K227" i="66"/>
  <c r="J227" i="66"/>
  <c r="I227" i="66"/>
  <c r="AM226" i="66"/>
  <c r="AL226" i="66"/>
  <c r="AK226" i="66"/>
  <c r="AJ226" i="66"/>
  <c r="AI226" i="66"/>
  <c r="AH226" i="66"/>
  <c r="AG226" i="66"/>
  <c r="AF226" i="66"/>
  <c r="AE226" i="66"/>
  <c r="AD226" i="66"/>
  <c r="AC226" i="66"/>
  <c r="AB226" i="66"/>
  <c r="AA226" i="66"/>
  <c r="Z226" i="66"/>
  <c r="Y226" i="66"/>
  <c r="X226" i="66"/>
  <c r="W226" i="66"/>
  <c r="V226" i="66"/>
  <c r="U226" i="66"/>
  <c r="T226" i="66"/>
  <c r="S226" i="66"/>
  <c r="R226" i="66"/>
  <c r="Q226" i="66"/>
  <c r="P226" i="66"/>
  <c r="O226" i="66"/>
  <c r="N226" i="66"/>
  <c r="M226" i="66"/>
  <c r="L226" i="66"/>
  <c r="K226" i="66"/>
  <c r="J226" i="66"/>
  <c r="I226" i="66"/>
  <c r="AM224" i="66"/>
  <c r="AL224" i="66"/>
  <c r="AK224" i="66"/>
  <c r="AJ224" i="66"/>
  <c r="AI224" i="66"/>
  <c r="AH224" i="66"/>
  <c r="AG224" i="66"/>
  <c r="AF224" i="66"/>
  <c r="AE224" i="66"/>
  <c r="AD224" i="66"/>
  <c r="AC224" i="66"/>
  <c r="AB224" i="66"/>
  <c r="AA224" i="66"/>
  <c r="Z224" i="66"/>
  <c r="Y224" i="66"/>
  <c r="X224" i="66"/>
  <c r="W224" i="66"/>
  <c r="V224" i="66"/>
  <c r="U224" i="66"/>
  <c r="T224" i="66"/>
  <c r="S224" i="66"/>
  <c r="R224" i="66"/>
  <c r="Q224" i="66"/>
  <c r="P224" i="66"/>
  <c r="O224" i="66"/>
  <c r="N224" i="66"/>
  <c r="M224" i="66"/>
  <c r="L224" i="66"/>
  <c r="K224" i="66"/>
  <c r="J224" i="66"/>
  <c r="I224" i="66"/>
  <c r="AM223" i="66"/>
  <c r="AL223" i="66"/>
  <c r="AK223" i="66"/>
  <c r="AJ223" i="66"/>
  <c r="AI223" i="66"/>
  <c r="AH223" i="66"/>
  <c r="AG223" i="66"/>
  <c r="AF223" i="66"/>
  <c r="AE223" i="66"/>
  <c r="AD223" i="66"/>
  <c r="AC223" i="66"/>
  <c r="AB223" i="66"/>
  <c r="AA223" i="66"/>
  <c r="Z223" i="66"/>
  <c r="Y223" i="66"/>
  <c r="X223" i="66"/>
  <c r="W223" i="66"/>
  <c r="V223" i="66"/>
  <c r="U223" i="66"/>
  <c r="T223" i="66"/>
  <c r="S223" i="66"/>
  <c r="R223" i="66"/>
  <c r="Q223" i="66"/>
  <c r="P223" i="66"/>
  <c r="O223" i="66"/>
  <c r="N223" i="66"/>
  <c r="M223" i="66"/>
  <c r="L223" i="66"/>
  <c r="K223" i="66"/>
  <c r="J223" i="66"/>
  <c r="I223" i="66"/>
  <c r="AM221" i="66"/>
  <c r="AL221" i="66"/>
  <c r="AK221" i="66"/>
  <c r="AJ221" i="66"/>
  <c r="AI221" i="66"/>
  <c r="AH221" i="66"/>
  <c r="AG221" i="66"/>
  <c r="AF221" i="66"/>
  <c r="AE221" i="66"/>
  <c r="AD221" i="66"/>
  <c r="AC221" i="66"/>
  <c r="AB221" i="66"/>
  <c r="AA221" i="66"/>
  <c r="Z221" i="66"/>
  <c r="Y221" i="66"/>
  <c r="X221" i="66"/>
  <c r="W221" i="66"/>
  <c r="V221" i="66"/>
  <c r="U221" i="66"/>
  <c r="T221" i="66"/>
  <c r="S221" i="66"/>
  <c r="R221" i="66"/>
  <c r="Q221" i="66"/>
  <c r="P221" i="66"/>
  <c r="O221" i="66"/>
  <c r="N221" i="66"/>
  <c r="M221" i="66"/>
  <c r="L221" i="66"/>
  <c r="K221" i="66"/>
  <c r="J221" i="66"/>
  <c r="I221" i="66"/>
  <c r="AM220" i="66"/>
  <c r="AL220" i="66"/>
  <c r="AK220" i="66"/>
  <c r="AJ220" i="66"/>
  <c r="AI220" i="66"/>
  <c r="AH220" i="66"/>
  <c r="AG220" i="66"/>
  <c r="AF220" i="66"/>
  <c r="AE220" i="66"/>
  <c r="AD220" i="66"/>
  <c r="AC220" i="66"/>
  <c r="AB220" i="66"/>
  <c r="AA220" i="66"/>
  <c r="Z220" i="66"/>
  <c r="Y220" i="66"/>
  <c r="X220" i="66"/>
  <c r="W220" i="66"/>
  <c r="V220" i="66"/>
  <c r="U220" i="66"/>
  <c r="T220" i="66"/>
  <c r="S220" i="66"/>
  <c r="R220" i="66"/>
  <c r="Q220" i="66"/>
  <c r="P220" i="66"/>
  <c r="O220" i="66"/>
  <c r="N220" i="66"/>
  <c r="M220" i="66"/>
  <c r="L220" i="66"/>
  <c r="K220" i="66"/>
  <c r="J220" i="66"/>
  <c r="I220" i="66"/>
  <c r="AM218" i="66"/>
  <c r="AL218" i="66"/>
  <c r="AK218" i="66"/>
  <c r="AJ218" i="66"/>
  <c r="AI218" i="66"/>
  <c r="AH218" i="66"/>
  <c r="AG218" i="66"/>
  <c r="AF218" i="66"/>
  <c r="AE218" i="66"/>
  <c r="AD218" i="66"/>
  <c r="AC218" i="66"/>
  <c r="AB218" i="66"/>
  <c r="AA218" i="66"/>
  <c r="Z218" i="66"/>
  <c r="Y218" i="66"/>
  <c r="X218" i="66"/>
  <c r="W218" i="66"/>
  <c r="V218" i="66"/>
  <c r="U218" i="66"/>
  <c r="T218" i="66"/>
  <c r="S218" i="66"/>
  <c r="R218" i="66"/>
  <c r="Q218" i="66"/>
  <c r="P218" i="66"/>
  <c r="O218" i="66"/>
  <c r="N218" i="66"/>
  <c r="M218" i="66"/>
  <c r="L218" i="66"/>
  <c r="K218" i="66"/>
  <c r="J218" i="66"/>
  <c r="I218" i="66"/>
  <c r="AM217" i="66"/>
  <c r="AL217" i="66"/>
  <c r="AK217" i="66"/>
  <c r="AJ217" i="66"/>
  <c r="AI217" i="66"/>
  <c r="AH217" i="66"/>
  <c r="AG217" i="66"/>
  <c r="AF217" i="66"/>
  <c r="AE217" i="66"/>
  <c r="AD217" i="66"/>
  <c r="AC217" i="66"/>
  <c r="AB217" i="66"/>
  <c r="AA217" i="66"/>
  <c r="Z217" i="66"/>
  <c r="Y217" i="66"/>
  <c r="X217" i="66"/>
  <c r="W217" i="66"/>
  <c r="V217" i="66"/>
  <c r="U217" i="66"/>
  <c r="T217" i="66"/>
  <c r="S217" i="66"/>
  <c r="R217" i="66"/>
  <c r="Q217" i="66"/>
  <c r="P217" i="66"/>
  <c r="O217" i="66"/>
  <c r="N217" i="66"/>
  <c r="M217" i="66"/>
  <c r="L217" i="66"/>
  <c r="K217" i="66"/>
  <c r="J217" i="66"/>
  <c r="I217" i="66"/>
  <c r="AM215" i="66"/>
  <c r="AL215" i="66"/>
  <c r="AK215" i="66"/>
  <c r="AJ215" i="66"/>
  <c r="AI215" i="66"/>
  <c r="AH215" i="66"/>
  <c r="AG215" i="66"/>
  <c r="AF215" i="66"/>
  <c r="AE215" i="66"/>
  <c r="AD215" i="66"/>
  <c r="AC215" i="66"/>
  <c r="AB215" i="66"/>
  <c r="AA215" i="66"/>
  <c r="Z215" i="66"/>
  <c r="Y215" i="66"/>
  <c r="X215" i="66"/>
  <c r="W215" i="66"/>
  <c r="V215" i="66"/>
  <c r="U215" i="66"/>
  <c r="T215" i="66"/>
  <c r="S215" i="66"/>
  <c r="R215" i="66"/>
  <c r="Q215" i="66"/>
  <c r="P215" i="66"/>
  <c r="O215" i="66"/>
  <c r="N215" i="66"/>
  <c r="M215" i="66"/>
  <c r="L215" i="66"/>
  <c r="K215" i="66"/>
  <c r="J215" i="66"/>
  <c r="I215" i="66"/>
  <c r="AM214" i="66"/>
  <c r="AL214" i="66"/>
  <c r="AK214" i="66"/>
  <c r="AJ214" i="66"/>
  <c r="AI214" i="66"/>
  <c r="AH214" i="66"/>
  <c r="AG214" i="66"/>
  <c r="AF214" i="66"/>
  <c r="AE214" i="66"/>
  <c r="AD214" i="66"/>
  <c r="AC214" i="66"/>
  <c r="AB214" i="66"/>
  <c r="AA214" i="66"/>
  <c r="Z214" i="66"/>
  <c r="Y214" i="66"/>
  <c r="X214" i="66"/>
  <c r="W214" i="66"/>
  <c r="V214" i="66"/>
  <c r="U214" i="66"/>
  <c r="T214" i="66"/>
  <c r="S214" i="66"/>
  <c r="R214" i="66"/>
  <c r="Q214" i="66"/>
  <c r="P214" i="66"/>
  <c r="O214" i="66"/>
  <c r="N214" i="66"/>
  <c r="M214" i="66"/>
  <c r="L214" i="66"/>
  <c r="K214" i="66"/>
  <c r="J214" i="66"/>
  <c r="I214" i="66"/>
  <c r="AM212" i="66"/>
  <c r="AL212" i="66"/>
  <c r="AK212" i="66"/>
  <c r="AJ212" i="66"/>
  <c r="AI212" i="66"/>
  <c r="AH212" i="66"/>
  <c r="AG212" i="66"/>
  <c r="AF212" i="66"/>
  <c r="AE212" i="66"/>
  <c r="AD212" i="66"/>
  <c r="AC212" i="66"/>
  <c r="AB212" i="66"/>
  <c r="AA212" i="66"/>
  <c r="Z212" i="66"/>
  <c r="Y212" i="66"/>
  <c r="X212" i="66"/>
  <c r="W212" i="66"/>
  <c r="V212" i="66"/>
  <c r="U212" i="66"/>
  <c r="T212" i="66"/>
  <c r="S212" i="66"/>
  <c r="R212" i="66"/>
  <c r="Q212" i="66"/>
  <c r="P212" i="66"/>
  <c r="O212" i="66"/>
  <c r="N212" i="66"/>
  <c r="M212" i="66"/>
  <c r="L212" i="66"/>
  <c r="K212" i="66"/>
  <c r="J212" i="66"/>
  <c r="I212" i="66"/>
  <c r="AM211" i="66"/>
  <c r="AL211" i="66"/>
  <c r="AK211" i="66"/>
  <c r="AJ211" i="66"/>
  <c r="AI211" i="66"/>
  <c r="AH211" i="66"/>
  <c r="AG211" i="66"/>
  <c r="AF211" i="66"/>
  <c r="AE211" i="66"/>
  <c r="AD211" i="66"/>
  <c r="AC211" i="66"/>
  <c r="AB211" i="66"/>
  <c r="AA211" i="66"/>
  <c r="Z211" i="66"/>
  <c r="Y211" i="66"/>
  <c r="X211" i="66"/>
  <c r="W211" i="66"/>
  <c r="V211" i="66"/>
  <c r="U211" i="66"/>
  <c r="T211" i="66"/>
  <c r="S211" i="66"/>
  <c r="R211" i="66"/>
  <c r="Q211" i="66"/>
  <c r="P211" i="66"/>
  <c r="O211" i="66"/>
  <c r="N211" i="66"/>
  <c r="M211" i="66"/>
  <c r="L211" i="66"/>
  <c r="K211" i="66"/>
  <c r="J211" i="66"/>
  <c r="I211" i="66"/>
  <c r="AM209" i="66"/>
  <c r="AL209" i="66"/>
  <c r="AK209" i="66"/>
  <c r="AJ209" i="66"/>
  <c r="AI209" i="66"/>
  <c r="AH209" i="66"/>
  <c r="AG209" i="66"/>
  <c r="AF209" i="66"/>
  <c r="AE209" i="66"/>
  <c r="AD209" i="66"/>
  <c r="AC209" i="66"/>
  <c r="AB209" i="66"/>
  <c r="AA209" i="66"/>
  <c r="Z209" i="66"/>
  <c r="Y209" i="66"/>
  <c r="X209" i="66"/>
  <c r="W209" i="66"/>
  <c r="V209" i="66"/>
  <c r="U209" i="66"/>
  <c r="T209" i="66"/>
  <c r="S209" i="66"/>
  <c r="R209" i="66"/>
  <c r="Q209" i="66"/>
  <c r="P209" i="66"/>
  <c r="O209" i="66"/>
  <c r="N209" i="66"/>
  <c r="M209" i="66"/>
  <c r="L209" i="66"/>
  <c r="K209" i="66"/>
  <c r="J209" i="66"/>
  <c r="I209" i="66"/>
  <c r="AM208" i="66"/>
  <c r="AL208" i="66"/>
  <c r="AK208" i="66"/>
  <c r="AJ208" i="66"/>
  <c r="AI208" i="66"/>
  <c r="AH208" i="66"/>
  <c r="AG208" i="66"/>
  <c r="AF208" i="66"/>
  <c r="AE208" i="66"/>
  <c r="AD208" i="66"/>
  <c r="AC208" i="66"/>
  <c r="AB208" i="66"/>
  <c r="AA208" i="66"/>
  <c r="Z208" i="66"/>
  <c r="Y208" i="66"/>
  <c r="X208" i="66"/>
  <c r="W208" i="66"/>
  <c r="V208" i="66"/>
  <c r="U208" i="66"/>
  <c r="T208" i="66"/>
  <c r="S208" i="66"/>
  <c r="R208" i="66"/>
  <c r="Q208" i="66"/>
  <c r="P208" i="66"/>
  <c r="O208" i="66"/>
  <c r="N208" i="66"/>
  <c r="M208" i="66"/>
  <c r="L208" i="66"/>
  <c r="K208" i="66"/>
  <c r="J208" i="66"/>
  <c r="I208" i="66"/>
  <c r="AM206" i="66"/>
  <c r="AL206" i="66"/>
  <c r="AK206" i="66"/>
  <c r="AJ206" i="66"/>
  <c r="AI206" i="66"/>
  <c r="AH206" i="66"/>
  <c r="AG206" i="66"/>
  <c r="AF206" i="66"/>
  <c r="AE206" i="66"/>
  <c r="AD206" i="66"/>
  <c r="AC206" i="66"/>
  <c r="AB206" i="66"/>
  <c r="AA206" i="66"/>
  <c r="Z206" i="66"/>
  <c r="Y206" i="66"/>
  <c r="X206" i="66"/>
  <c r="W206" i="66"/>
  <c r="V206" i="66"/>
  <c r="U206" i="66"/>
  <c r="T206" i="66"/>
  <c r="S206" i="66"/>
  <c r="R206" i="66"/>
  <c r="Q206" i="66"/>
  <c r="P206" i="66"/>
  <c r="O206" i="66"/>
  <c r="N206" i="66"/>
  <c r="M206" i="66"/>
  <c r="L206" i="66"/>
  <c r="K206" i="66"/>
  <c r="J206" i="66"/>
  <c r="I206" i="66"/>
  <c r="AM205" i="66"/>
  <c r="AL205" i="66"/>
  <c r="AK205" i="66"/>
  <c r="AJ205" i="66"/>
  <c r="AI205" i="66"/>
  <c r="AH205" i="66"/>
  <c r="AG205" i="66"/>
  <c r="AF205" i="66"/>
  <c r="AE205" i="66"/>
  <c r="AD205" i="66"/>
  <c r="AC205" i="66"/>
  <c r="AB205" i="66"/>
  <c r="AA205" i="66"/>
  <c r="Z205" i="66"/>
  <c r="Y205" i="66"/>
  <c r="X205" i="66"/>
  <c r="W205" i="66"/>
  <c r="V205" i="66"/>
  <c r="U205" i="66"/>
  <c r="T205" i="66"/>
  <c r="S205" i="66"/>
  <c r="R205" i="66"/>
  <c r="Q205" i="66"/>
  <c r="P205" i="66"/>
  <c r="O205" i="66"/>
  <c r="N205" i="66"/>
  <c r="M205" i="66"/>
  <c r="L205" i="66"/>
  <c r="K205" i="66"/>
  <c r="J205" i="66"/>
  <c r="I205" i="66"/>
  <c r="AM203" i="66"/>
  <c r="AL203" i="66"/>
  <c r="AK203" i="66"/>
  <c r="AJ203" i="66"/>
  <c r="AI203" i="66"/>
  <c r="AH203" i="66"/>
  <c r="AG203" i="66"/>
  <c r="AF203" i="66"/>
  <c r="AE203" i="66"/>
  <c r="AD203" i="66"/>
  <c r="AC203" i="66"/>
  <c r="AB203" i="66"/>
  <c r="AA203" i="66"/>
  <c r="Z203" i="66"/>
  <c r="Y203" i="66"/>
  <c r="X203" i="66"/>
  <c r="W203" i="66"/>
  <c r="V203" i="66"/>
  <c r="U203" i="66"/>
  <c r="T203" i="66"/>
  <c r="S203" i="66"/>
  <c r="R203" i="66"/>
  <c r="Q203" i="66"/>
  <c r="P203" i="66"/>
  <c r="O203" i="66"/>
  <c r="N203" i="66"/>
  <c r="M203" i="66"/>
  <c r="L203" i="66"/>
  <c r="K203" i="66"/>
  <c r="J203" i="66"/>
  <c r="I203" i="66"/>
  <c r="AM202" i="66"/>
  <c r="AL202" i="66"/>
  <c r="AK202" i="66"/>
  <c r="AJ202" i="66"/>
  <c r="AI202" i="66"/>
  <c r="AH202" i="66"/>
  <c r="AG202" i="66"/>
  <c r="AF202" i="66"/>
  <c r="AE202" i="66"/>
  <c r="AD202" i="66"/>
  <c r="AC202" i="66"/>
  <c r="AB202" i="66"/>
  <c r="AA202" i="66"/>
  <c r="Z202" i="66"/>
  <c r="Y202" i="66"/>
  <c r="X202" i="66"/>
  <c r="W202" i="66"/>
  <c r="V202" i="66"/>
  <c r="U202" i="66"/>
  <c r="T202" i="66"/>
  <c r="S202" i="66"/>
  <c r="R202" i="66"/>
  <c r="Q202" i="66"/>
  <c r="P202" i="66"/>
  <c r="O202" i="66"/>
  <c r="N202" i="66"/>
  <c r="M202" i="66"/>
  <c r="L202" i="66"/>
  <c r="K202" i="66"/>
  <c r="J202" i="66"/>
  <c r="I202" i="66"/>
  <c r="AM200" i="66"/>
  <c r="AL200" i="66"/>
  <c r="AK200" i="66"/>
  <c r="AJ200" i="66"/>
  <c r="AI200" i="66"/>
  <c r="AH200" i="66"/>
  <c r="AG200" i="66"/>
  <c r="AF200" i="66"/>
  <c r="AE200" i="66"/>
  <c r="AD200" i="66"/>
  <c r="AC200" i="66"/>
  <c r="AB200" i="66"/>
  <c r="AA200" i="66"/>
  <c r="Z200" i="66"/>
  <c r="Y200" i="66"/>
  <c r="X200" i="66"/>
  <c r="W200" i="66"/>
  <c r="V200" i="66"/>
  <c r="U200" i="66"/>
  <c r="T200" i="66"/>
  <c r="S200" i="66"/>
  <c r="R200" i="66"/>
  <c r="Q200" i="66"/>
  <c r="P200" i="66"/>
  <c r="O200" i="66"/>
  <c r="N200" i="66"/>
  <c r="M200" i="66"/>
  <c r="L200" i="66"/>
  <c r="K200" i="66"/>
  <c r="J200" i="66"/>
  <c r="I200" i="66"/>
  <c r="AM199" i="66"/>
  <c r="AL199" i="66"/>
  <c r="AK199" i="66"/>
  <c r="AJ199" i="66"/>
  <c r="AI199" i="66"/>
  <c r="AH199" i="66"/>
  <c r="AG199" i="66"/>
  <c r="AF199" i="66"/>
  <c r="AE199" i="66"/>
  <c r="AD199" i="66"/>
  <c r="AC199" i="66"/>
  <c r="AB199" i="66"/>
  <c r="AA199" i="66"/>
  <c r="Z199" i="66"/>
  <c r="Y199" i="66"/>
  <c r="X199" i="66"/>
  <c r="W199" i="66"/>
  <c r="V199" i="66"/>
  <c r="U199" i="66"/>
  <c r="T199" i="66"/>
  <c r="S199" i="66"/>
  <c r="R199" i="66"/>
  <c r="Q199" i="66"/>
  <c r="P199" i="66"/>
  <c r="O199" i="66"/>
  <c r="N199" i="66"/>
  <c r="M199" i="66"/>
  <c r="L199" i="66"/>
  <c r="K199" i="66"/>
  <c r="J199" i="66"/>
  <c r="I199" i="66"/>
  <c r="AM197" i="66"/>
  <c r="AL197" i="66"/>
  <c r="AK197" i="66"/>
  <c r="AJ197" i="66"/>
  <c r="AI197" i="66"/>
  <c r="AH197" i="66"/>
  <c r="AG197" i="66"/>
  <c r="AF197" i="66"/>
  <c r="AE197" i="66"/>
  <c r="AD197" i="66"/>
  <c r="AC197" i="66"/>
  <c r="AB197" i="66"/>
  <c r="AA197" i="66"/>
  <c r="Z197" i="66"/>
  <c r="Y197" i="66"/>
  <c r="X197" i="66"/>
  <c r="W197" i="66"/>
  <c r="V197" i="66"/>
  <c r="U197" i="66"/>
  <c r="T197" i="66"/>
  <c r="S197" i="66"/>
  <c r="R197" i="66"/>
  <c r="Q197" i="66"/>
  <c r="P197" i="66"/>
  <c r="O197" i="66"/>
  <c r="N197" i="66"/>
  <c r="M197" i="66"/>
  <c r="L197" i="66"/>
  <c r="K197" i="66"/>
  <c r="J197" i="66"/>
  <c r="I197" i="66"/>
  <c r="AM196" i="66"/>
  <c r="AL196" i="66"/>
  <c r="AK196" i="66"/>
  <c r="AJ196" i="66"/>
  <c r="AI196" i="66"/>
  <c r="AH196" i="66"/>
  <c r="AG196" i="66"/>
  <c r="AF196" i="66"/>
  <c r="AE196" i="66"/>
  <c r="AD196" i="66"/>
  <c r="AC196" i="66"/>
  <c r="AB196" i="66"/>
  <c r="AA196" i="66"/>
  <c r="Z196" i="66"/>
  <c r="Y196" i="66"/>
  <c r="X196" i="66"/>
  <c r="W196" i="66"/>
  <c r="V196" i="66"/>
  <c r="U196" i="66"/>
  <c r="T196" i="66"/>
  <c r="S196" i="66"/>
  <c r="R196" i="66"/>
  <c r="Q196" i="66"/>
  <c r="P196" i="66"/>
  <c r="O196" i="66"/>
  <c r="N196" i="66"/>
  <c r="M196" i="66"/>
  <c r="L196" i="66"/>
  <c r="K196" i="66"/>
  <c r="J196" i="66"/>
  <c r="I196" i="66"/>
  <c r="AM194" i="66"/>
  <c r="AL194" i="66"/>
  <c r="AK194" i="66"/>
  <c r="AJ194" i="66"/>
  <c r="AI194" i="66"/>
  <c r="AH194" i="66"/>
  <c r="AG194" i="66"/>
  <c r="AF194" i="66"/>
  <c r="AE194" i="66"/>
  <c r="AD194" i="66"/>
  <c r="AC194" i="66"/>
  <c r="AB194" i="66"/>
  <c r="AA194" i="66"/>
  <c r="Z194" i="66"/>
  <c r="Y194" i="66"/>
  <c r="X194" i="66"/>
  <c r="W194" i="66"/>
  <c r="V194" i="66"/>
  <c r="U194" i="66"/>
  <c r="T194" i="66"/>
  <c r="S194" i="66"/>
  <c r="R194" i="66"/>
  <c r="Q194" i="66"/>
  <c r="P194" i="66"/>
  <c r="O194" i="66"/>
  <c r="N194" i="66"/>
  <c r="M194" i="66"/>
  <c r="L194" i="66"/>
  <c r="K194" i="66"/>
  <c r="J194" i="66"/>
  <c r="I194" i="66"/>
  <c r="AM193" i="66"/>
  <c r="AL193" i="66"/>
  <c r="AK193" i="66"/>
  <c r="AJ193" i="66"/>
  <c r="AI193" i="66"/>
  <c r="AH193" i="66"/>
  <c r="AG193" i="66"/>
  <c r="AF193" i="66"/>
  <c r="AE193" i="66"/>
  <c r="AD193" i="66"/>
  <c r="AC193" i="66"/>
  <c r="AB193" i="66"/>
  <c r="AA193" i="66"/>
  <c r="Z193" i="66"/>
  <c r="Y193" i="66"/>
  <c r="X193" i="66"/>
  <c r="W193" i="66"/>
  <c r="V193" i="66"/>
  <c r="U193" i="66"/>
  <c r="T193" i="66"/>
  <c r="S193" i="66"/>
  <c r="R193" i="66"/>
  <c r="Q193" i="66"/>
  <c r="P193" i="66"/>
  <c r="O193" i="66"/>
  <c r="N193" i="66"/>
  <c r="M193" i="66"/>
  <c r="L193" i="66"/>
  <c r="K193" i="66"/>
  <c r="J193" i="66"/>
  <c r="I193" i="66"/>
  <c r="AM191" i="66"/>
  <c r="AL191" i="66"/>
  <c r="AK191" i="66"/>
  <c r="AJ191" i="66"/>
  <c r="AI191" i="66"/>
  <c r="AH191" i="66"/>
  <c r="AG191" i="66"/>
  <c r="AF191" i="66"/>
  <c r="AE191" i="66"/>
  <c r="AD191" i="66"/>
  <c r="AC191" i="66"/>
  <c r="AB191" i="66"/>
  <c r="AA191" i="66"/>
  <c r="Z191" i="66"/>
  <c r="Y191" i="66"/>
  <c r="X191" i="66"/>
  <c r="W191" i="66"/>
  <c r="V191" i="66"/>
  <c r="U191" i="66"/>
  <c r="T191" i="66"/>
  <c r="S191" i="66"/>
  <c r="R191" i="66"/>
  <c r="Q191" i="66"/>
  <c r="P191" i="66"/>
  <c r="O191" i="66"/>
  <c r="N191" i="66"/>
  <c r="M191" i="66"/>
  <c r="L191" i="66"/>
  <c r="K191" i="66"/>
  <c r="J191" i="66"/>
  <c r="I191" i="66"/>
  <c r="AM190" i="66"/>
  <c r="AL190" i="66"/>
  <c r="AK190" i="66"/>
  <c r="AJ190" i="66"/>
  <c r="AI190" i="66"/>
  <c r="AH190" i="66"/>
  <c r="AG190" i="66"/>
  <c r="AF190" i="66"/>
  <c r="AE190" i="66"/>
  <c r="AD190" i="66"/>
  <c r="AC190" i="66"/>
  <c r="AB190" i="66"/>
  <c r="AA190" i="66"/>
  <c r="Z190" i="66"/>
  <c r="Y190" i="66"/>
  <c r="X190" i="66"/>
  <c r="W190" i="66"/>
  <c r="V190" i="66"/>
  <c r="U190" i="66"/>
  <c r="T190" i="66"/>
  <c r="S190" i="66"/>
  <c r="R190" i="66"/>
  <c r="Q190" i="66"/>
  <c r="P190" i="66"/>
  <c r="O190" i="66"/>
  <c r="N190" i="66"/>
  <c r="M190" i="66"/>
  <c r="L190" i="66"/>
  <c r="K190" i="66"/>
  <c r="J190" i="66"/>
  <c r="I190" i="66"/>
  <c r="AM188" i="66"/>
  <c r="AL188" i="66"/>
  <c r="AK188" i="66"/>
  <c r="AJ188" i="66"/>
  <c r="AI188" i="66"/>
  <c r="AH188" i="66"/>
  <c r="AG188" i="66"/>
  <c r="AF188" i="66"/>
  <c r="AE188" i="66"/>
  <c r="AD188" i="66"/>
  <c r="AC188" i="66"/>
  <c r="AB188" i="66"/>
  <c r="AA188" i="66"/>
  <c r="Z188" i="66"/>
  <c r="Y188" i="66"/>
  <c r="X188" i="66"/>
  <c r="W188" i="66"/>
  <c r="V188" i="66"/>
  <c r="U188" i="66"/>
  <c r="T188" i="66"/>
  <c r="S188" i="66"/>
  <c r="R188" i="66"/>
  <c r="Q188" i="66"/>
  <c r="P188" i="66"/>
  <c r="O188" i="66"/>
  <c r="N188" i="66"/>
  <c r="M188" i="66"/>
  <c r="L188" i="66"/>
  <c r="K188" i="66"/>
  <c r="J188" i="66"/>
  <c r="I188" i="66"/>
  <c r="AM187" i="66"/>
  <c r="AL187" i="66"/>
  <c r="AK187" i="66"/>
  <c r="AJ187" i="66"/>
  <c r="AI187" i="66"/>
  <c r="AH187" i="66"/>
  <c r="AG187" i="66"/>
  <c r="AF187" i="66"/>
  <c r="AE187" i="66"/>
  <c r="AD187" i="66"/>
  <c r="AC187" i="66"/>
  <c r="AB187" i="66"/>
  <c r="AA187" i="66"/>
  <c r="Z187" i="66"/>
  <c r="Y187" i="66"/>
  <c r="X187" i="66"/>
  <c r="W187" i="66"/>
  <c r="V187" i="66"/>
  <c r="U187" i="66"/>
  <c r="T187" i="66"/>
  <c r="S187" i="66"/>
  <c r="R187" i="66"/>
  <c r="Q187" i="66"/>
  <c r="P187" i="66"/>
  <c r="O187" i="66"/>
  <c r="N187" i="66"/>
  <c r="M187" i="66"/>
  <c r="L187" i="66"/>
  <c r="K187" i="66"/>
  <c r="J187" i="66"/>
  <c r="I187" i="66"/>
  <c r="AM185" i="66"/>
  <c r="AL185" i="66"/>
  <c r="AK185" i="66"/>
  <c r="AJ185" i="66"/>
  <c r="AI185" i="66"/>
  <c r="AH185" i="66"/>
  <c r="AG185" i="66"/>
  <c r="AF185" i="66"/>
  <c r="AE185" i="66"/>
  <c r="AD185" i="66"/>
  <c r="AC185" i="66"/>
  <c r="AB185" i="66"/>
  <c r="AA185" i="66"/>
  <c r="Z185" i="66"/>
  <c r="Y185" i="66"/>
  <c r="X185" i="66"/>
  <c r="W185" i="66"/>
  <c r="V185" i="66"/>
  <c r="U185" i="66"/>
  <c r="T185" i="66"/>
  <c r="S185" i="66"/>
  <c r="R185" i="66"/>
  <c r="Q185" i="66"/>
  <c r="P185" i="66"/>
  <c r="O185" i="66"/>
  <c r="N185" i="66"/>
  <c r="M185" i="66"/>
  <c r="L185" i="66"/>
  <c r="K185" i="66"/>
  <c r="J185" i="66"/>
  <c r="I185" i="66"/>
  <c r="AM184" i="66"/>
  <c r="AL184" i="66"/>
  <c r="AK184" i="66"/>
  <c r="AJ184" i="66"/>
  <c r="AI184" i="66"/>
  <c r="AH184" i="66"/>
  <c r="AG184" i="66"/>
  <c r="AF184" i="66"/>
  <c r="AE184" i="66"/>
  <c r="AD184" i="66"/>
  <c r="AC184" i="66"/>
  <c r="AB184" i="66"/>
  <c r="AA184" i="66"/>
  <c r="Z184" i="66"/>
  <c r="Y184" i="66"/>
  <c r="X184" i="66"/>
  <c r="W184" i="66"/>
  <c r="V184" i="66"/>
  <c r="U184" i="66"/>
  <c r="T184" i="66"/>
  <c r="S184" i="66"/>
  <c r="R184" i="66"/>
  <c r="Q184" i="66"/>
  <c r="P184" i="66"/>
  <c r="O184" i="66"/>
  <c r="N184" i="66"/>
  <c r="M184" i="66"/>
  <c r="L184" i="66"/>
  <c r="K184" i="66"/>
  <c r="J184" i="66"/>
  <c r="I184" i="66"/>
  <c r="AM182" i="66"/>
  <c r="AL182" i="66"/>
  <c r="AK182" i="66"/>
  <c r="AJ182" i="66"/>
  <c r="AI182" i="66"/>
  <c r="AH182" i="66"/>
  <c r="AG182" i="66"/>
  <c r="AF182" i="66"/>
  <c r="AE182" i="66"/>
  <c r="AD182" i="66"/>
  <c r="AC182" i="66"/>
  <c r="AB182" i="66"/>
  <c r="AA182" i="66"/>
  <c r="Z182" i="66"/>
  <c r="Y182" i="66"/>
  <c r="X182" i="66"/>
  <c r="W182" i="66"/>
  <c r="V182" i="66"/>
  <c r="U182" i="66"/>
  <c r="T182" i="66"/>
  <c r="S182" i="66"/>
  <c r="R182" i="66"/>
  <c r="Q182" i="66"/>
  <c r="P182" i="66"/>
  <c r="O182" i="66"/>
  <c r="N182" i="66"/>
  <c r="M182" i="66"/>
  <c r="L182" i="66"/>
  <c r="K182" i="66"/>
  <c r="J182" i="66"/>
  <c r="I182" i="66"/>
  <c r="AM181" i="66"/>
  <c r="AL181" i="66"/>
  <c r="AK181" i="66"/>
  <c r="AJ181" i="66"/>
  <c r="AI181" i="66"/>
  <c r="AH181" i="66"/>
  <c r="AG181" i="66"/>
  <c r="AF181" i="66"/>
  <c r="AE181" i="66"/>
  <c r="AD181" i="66"/>
  <c r="AC181" i="66"/>
  <c r="AB181" i="66"/>
  <c r="AA181" i="66"/>
  <c r="Z181" i="66"/>
  <c r="Y181" i="66"/>
  <c r="X181" i="66"/>
  <c r="W181" i="66"/>
  <c r="V181" i="66"/>
  <c r="U181" i="66"/>
  <c r="T181" i="66"/>
  <c r="S181" i="66"/>
  <c r="R181" i="66"/>
  <c r="Q181" i="66"/>
  <c r="P181" i="66"/>
  <c r="O181" i="66"/>
  <c r="N181" i="66"/>
  <c r="M181" i="66"/>
  <c r="L181" i="66"/>
  <c r="K181" i="66"/>
  <c r="J181" i="66"/>
  <c r="I181" i="66"/>
  <c r="AM179" i="66"/>
  <c r="AL179" i="66"/>
  <c r="AK179" i="66"/>
  <c r="AJ179" i="66"/>
  <c r="AI179" i="66"/>
  <c r="AH179" i="66"/>
  <c r="AG179" i="66"/>
  <c r="AF179" i="66"/>
  <c r="AE179" i="66"/>
  <c r="AD179" i="66"/>
  <c r="AC179" i="66"/>
  <c r="AB179" i="66"/>
  <c r="AA179" i="66"/>
  <c r="Z179" i="66"/>
  <c r="Y179" i="66"/>
  <c r="X179" i="66"/>
  <c r="W179" i="66"/>
  <c r="V179" i="66"/>
  <c r="U179" i="66"/>
  <c r="T179" i="66"/>
  <c r="S179" i="66"/>
  <c r="R179" i="66"/>
  <c r="Q179" i="66"/>
  <c r="P179" i="66"/>
  <c r="O179" i="66"/>
  <c r="N179" i="66"/>
  <c r="M179" i="66"/>
  <c r="L179" i="66"/>
  <c r="K179" i="66"/>
  <c r="J179" i="66"/>
  <c r="I179" i="66"/>
  <c r="AM178" i="66"/>
  <c r="AL178" i="66"/>
  <c r="AK178" i="66"/>
  <c r="AJ178" i="66"/>
  <c r="AI178" i="66"/>
  <c r="AH178" i="66"/>
  <c r="AG178" i="66"/>
  <c r="AF178" i="66"/>
  <c r="AE178" i="66"/>
  <c r="AD178" i="66"/>
  <c r="AC178" i="66"/>
  <c r="AB178" i="66"/>
  <c r="AA178" i="66"/>
  <c r="Z178" i="66"/>
  <c r="Y178" i="66"/>
  <c r="X178" i="66"/>
  <c r="W178" i="66"/>
  <c r="V178" i="66"/>
  <c r="U178" i="66"/>
  <c r="T178" i="66"/>
  <c r="S178" i="66"/>
  <c r="R178" i="66"/>
  <c r="Q178" i="66"/>
  <c r="P178" i="66"/>
  <c r="O178" i="66"/>
  <c r="N178" i="66"/>
  <c r="M178" i="66"/>
  <c r="L178" i="66"/>
  <c r="K178" i="66"/>
  <c r="J178" i="66"/>
  <c r="I178" i="66"/>
  <c r="AM176" i="66"/>
  <c r="AL176" i="66"/>
  <c r="AK176" i="66"/>
  <c r="AJ176" i="66"/>
  <c r="AI176" i="66"/>
  <c r="AH176" i="66"/>
  <c r="AG176" i="66"/>
  <c r="AF176" i="66"/>
  <c r="AE176" i="66"/>
  <c r="AD176" i="66"/>
  <c r="AC176" i="66"/>
  <c r="AB176" i="66"/>
  <c r="AA176" i="66"/>
  <c r="Z176" i="66"/>
  <c r="Y176" i="66"/>
  <c r="X176" i="66"/>
  <c r="W176" i="66"/>
  <c r="V176" i="66"/>
  <c r="U176" i="66"/>
  <c r="T176" i="66"/>
  <c r="S176" i="66"/>
  <c r="R176" i="66"/>
  <c r="Q176" i="66"/>
  <c r="P176" i="66"/>
  <c r="O176" i="66"/>
  <c r="N176" i="66"/>
  <c r="M176" i="66"/>
  <c r="L176" i="66"/>
  <c r="K176" i="66"/>
  <c r="J176" i="66"/>
  <c r="I176" i="66"/>
  <c r="AM175" i="66"/>
  <c r="AL175" i="66"/>
  <c r="AK175" i="66"/>
  <c r="AJ175" i="66"/>
  <c r="AI175" i="66"/>
  <c r="AH175" i="66"/>
  <c r="AG175" i="66"/>
  <c r="AF175" i="66"/>
  <c r="AE175" i="66"/>
  <c r="AD175" i="66"/>
  <c r="AC175" i="66"/>
  <c r="AB175" i="66"/>
  <c r="AA175" i="66"/>
  <c r="Z175" i="66"/>
  <c r="Y175" i="66"/>
  <c r="X175" i="66"/>
  <c r="W175" i="66"/>
  <c r="V175" i="66"/>
  <c r="U175" i="66"/>
  <c r="T175" i="66"/>
  <c r="S175" i="66"/>
  <c r="R175" i="66"/>
  <c r="Q175" i="66"/>
  <c r="P175" i="66"/>
  <c r="O175" i="66"/>
  <c r="N175" i="66"/>
  <c r="M175" i="66"/>
  <c r="L175" i="66"/>
  <c r="K175" i="66"/>
  <c r="J175" i="66"/>
  <c r="I175" i="66"/>
  <c r="AM173" i="66"/>
  <c r="AL173" i="66"/>
  <c r="AK173" i="66"/>
  <c r="AJ173" i="66"/>
  <c r="AI173" i="66"/>
  <c r="AH173" i="66"/>
  <c r="AG173" i="66"/>
  <c r="AF173" i="66"/>
  <c r="AE173" i="66"/>
  <c r="AD173" i="66"/>
  <c r="AC173" i="66"/>
  <c r="AB173" i="66"/>
  <c r="AA173" i="66"/>
  <c r="Z173" i="66"/>
  <c r="Y173" i="66"/>
  <c r="X173" i="66"/>
  <c r="W173" i="66"/>
  <c r="V173" i="66"/>
  <c r="U173" i="66"/>
  <c r="T173" i="66"/>
  <c r="S173" i="66"/>
  <c r="R173" i="66"/>
  <c r="Q173" i="66"/>
  <c r="P173" i="66"/>
  <c r="O173" i="66"/>
  <c r="N173" i="66"/>
  <c r="M173" i="66"/>
  <c r="L173" i="66"/>
  <c r="K173" i="66"/>
  <c r="J173" i="66"/>
  <c r="I173" i="66"/>
  <c r="AM172" i="66"/>
  <c r="AL172" i="66"/>
  <c r="AK172" i="66"/>
  <c r="AJ172" i="66"/>
  <c r="AI172" i="66"/>
  <c r="AH172" i="66"/>
  <c r="AG172" i="66"/>
  <c r="AF172" i="66"/>
  <c r="AE172" i="66"/>
  <c r="AD172" i="66"/>
  <c r="AC172" i="66"/>
  <c r="AB172" i="66"/>
  <c r="AA172" i="66"/>
  <c r="Z172" i="66"/>
  <c r="Y172" i="66"/>
  <c r="X172" i="66"/>
  <c r="W172" i="66"/>
  <c r="V172" i="66"/>
  <c r="U172" i="66"/>
  <c r="T172" i="66"/>
  <c r="S172" i="66"/>
  <c r="R172" i="66"/>
  <c r="Q172" i="66"/>
  <c r="P172" i="66"/>
  <c r="O172" i="66"/>
  <c r="N172" i="66"/>
  <c r="M172" i="66"/>
  <c r="L172" i="66"/>
  <c r="K172" i="66"/>
  <c r="J172" i="66"/>
  <c r="I172" i="66"/>
  <c r="AM170" i="66"/>
  <c r="AL170" i="66"/>
  <c r="AK170" i="66"/>
  <c r="AJ170" i="66"/>
  <c r="AI170" i="66"/>
  <c r="AH170" i="66"/>
  <c r="AG170" i="66"/>
  <c r="AF170" i="66"/>
  <c r="AE170" i="66"/>
  <c r="AD170" i="66"/>
  <c r="AC170" i="66"/>
  <c r="AB170" i="66"/>
  <c r="AA170" i="66"/>
  <c r="Z170" i="66"/>
  <c r="Y170" i="66"/>
  <c r="X170" i="66"/>
  <c r="W170" i="66"/>
  <c r="V170" i="66"/>
  <c r="U170" i="66"/>
  <c r="T170" i="66"/>
  <c r="S170" i="66"/>
  <c r="R170" i="66"/>
  <c r="Q170" i="66"/>
  <c r="P170" i="66"/>
  <c r="O170" i="66"/>
  <c r="N170" i="66"/>
  <c r="M170" i="66"/>
  <c r="L170" i="66"/>
  <c r="K170" i="66"/>
  <c r="J170" i="66"/>
  <c r="I170" i="66"/>
  <c r="AM169" i="66"/>
  <c r="AL169" i="66"/>
  <c r="AK169" i="66"/>
  <c r="AJ169" i="66"/>
  <c r="AI169" i="66"/>
  <c r="AH169" i="66"/>
  <c r="AG169" i="66"/>
  <c r="AF169" i="66"/>
  <c r="AE169" i="66"/>
  <c r="AD169" i="66"/>
  <c r="AC169" i="66"/>
  <c r="AB169" i="66"/>
  <c r="AA169" i="66"/>
  <c r="Z169" i="66"/>
  <c r="Y169" i="66"/>
  <c r="X169" i="66"/>
  <c r="W169" i="66"/>
  <c r="V169" i="66"/>
  <c r="U169" i="66"/>
  <c r="T169" i="66"/>
  <c r="S169" i="66"/>
  <c r="R169" i="66"/>
  <c r="Q169" i="66"/>
  <c r="P169" i="66"/>
  <c r="O169" i="66"/>
  <c r="N169" i="66"/>
  <c r="M169" i="66"/>
  <c r="L169" i="66"/>
  <c r="K169" i="66"/>
  <c r="J169" i="66"/>
  <c r="I169" i="66"/>
  <c r="AM167" i="66"/>
  <c r="AL167" i="66"/>
  <c r="AK167" i="66"/>
  <c r="AJ167" i="66"/>
  <c r="AI167" i="66"/>
  <c r="AH167" i="66"/>
  <c r="AG167" i="66"/>
  <c r="AF167" i="66"/>
  <c r="AE167" i="66"/>
  <c r="AD167" i="66"/>
  <c r="AC167" i="66"/>
  <c r="AB167" i="66"/>
  <c r="AA167" i="66"/>
  <c r="Z167" i="66"/>
  <c r="Y167" i="66"/>
  <c r="X167" i="66"/>
  <c r="W167" i="66"/>
  <c r="V167" i="66"/>
  <c r="U167" i="66"/>
  <c r="T167" i="66"/>
  <c r="S167" i="66"/>
  <c r="R167" i="66"/>
  <c r="Q167" i="66"/>
  <c r="P167" i="66"/>
  <c r="O167" i="66"/>
  <c r="N167" i="66"/>
  <c r="M167" i="66"/>
  <c r="L167" i="66"/>
  <c r="K167" i="66"/>
  <c r="J167" i="66"/>
  <c r="I167" i="66"/>
  <c r="AM166" i="66"/>
  <c r="AL166" i="66"/>
  <c r="AK166" i="66"/>
  <c r="AJ166" i="66"/>
  <c r="AI166" i="66"/>
  <c r="AH166" i="66"/>
  <c r="AG166" i="66"/>
  <c r="AF166" i="66"/>
  <c r="AE166" i="66"/>
  <c r="AD166" i="66"/>
  <c r="AC166" i="66"/>
  <c r="AB166" i="66"/>
  <c r="AA166" i="66"/>
  <c r="Z166" i="66"/>
  <c r="Y166" i="66"/>
  <c r="X166" i="66"/>
  <c r="W166" i="66"/>
  <c r="V166" i="66"/>
  <c r="U166" i="66"/>
  <c r="T166" i="66"/>
  <c r="S166" i="66"/>
  <c r="R166" i="66"/>
  <c r="Q166" i="66"/>
  <c r="P166" i="66"/>
  <c r="O166" i="66"/>
  <c r="N166" i="66"/>
  <c r="M166" i="66"/>
  <c r="L166" i="66"/>
  <c r="K166" i="66"/>
  <c r="J166" i="66"/>
  <c r="I166" i="66"/>
  <c r="AM164" i="66"/>
  <c r="AL164" i="66"/>
  <c r="AK164" i="66"/>
  <c r="AJ164" i="66"/>
  <c r="AI164" i="66"/>
  <c r="AH164" i="66"/>
  <c r="AG164" i="66"/>
  <c r="AF164" i="66"/>
  <c r="AE164" i="66"/>
  <c r="AD164" i="66"/>
  <c r="AC164" i="66"/>
  <c r="AB164" i="66"/>
  <c r="AA164" i="66"/>
  <c r="Z164" i="66"/>
  <c r="Y164" i="66"/>
  <c r="X164" i="66"/>
  <c r="W164" i="66"/>
  <c r="V164" i="66"/>
  <c r="U164" i="66"/>
  <c r="T164" i="66"/>
  <c r="S164" i="66"/>
  <c r="R164" i="66"/>
  <c r="Q164" i="66"/>
  <c r="P164" i="66"/>
  <c r="O164" i="66"/>
  <c r="N164" i="66"/>
  <c r="M164" i="66"/>
  <c r="L164" i="66"/>
  <c r="K164" i="66"/>
  <c r="J164" i="66"/>
  <c r="I164" i="66"/>
  <c r="AM163" i="66"/>
  <c r="AL163" i="66"/>
  <c r="AK163" i="66"/>
  <c r="AJ163" i="66"/>
  <c r="AI163" i="66"/>
  <c r="AH163" i="66"/>
  <c r="AG163" i="66"/>
  <c r="AF163" i="66"/>
  <c r="AE163" i="66"/>
  <c r="AD163" i="66"/>
  <c r="AC163" i="66"/>
  <c r="AB163" i="66"/>
  <c r="AA163" i="66"/>
  <c r="Z163" i="66"/>
  <c r="Y163" i="66"/>
  <c r="X163" i="66"/>
  <c r="W163" i="66"/>
  <c r="V163" i="66"/>
  <c r="U163" i="66"/>
  <c r="T163" i="66"/>
  <c r="S163" i="66"/>
  <c r="R163" i="66"/>
  <c r="Q163" i="66"/>
  <c r="P163" i="66"/>
  <c r="O163" i="66"/>
  <c r="N163" i="66"/>
  <c r="M163" i="66"/>
  <c r="L163" i="66"/>
  <c r="K163" i="66"/>
  <c r="J163" i="66"/>
  <c r="I163" i="66"/>
  <c r="AM161" i="66"/>
  <c r="AL161" i="66"/>
  <c r="AK161" i="66"/>
  <c r="AJ161" i="66"/>
  <c r="AI161" i="66"/>
  <c r="AH161" i="66"/>
  <c r="AG161" i="66"/>
  <c r="AF161" i="66"/>
  <c r="AE161" i="66"/>
  <c r="AD161" i="66"/>
  <c r="AC161" i="66"/>
  <c r="AB161" i="66"/>
  <c r="AA161" i="66"/>
  <c r="Z161" i="66"/>
  <c r="Y161" i="66"/>
  <c r="X161" i="66"/>
  <c r="W161" i="66"/>
  <c r="V161" i="66"/>
  <c r="U161" i="66"/>
  <c r="T161" i="66"/>
  <c r="S161" i="66"/>
  <c r="R161" i="66"/>
  <c r="Q161" i="66"/>
  <c r="P161" i="66"/>
  <c r="O161" i="66"/>
  <c r="N161" i="66"/>
  <c r="M161" i="66"/>
  <c r="L161" i="66"/>
  <c r="K161" i="66"/>
  <c r="J161" i="66"/>
  <c r="I161" i="66"/>
  <c r="AM160" i="66"/>
  <c r="AL160" i="66"/>
  <c r="AK160" i="66"/>
  <c r="AJ160" i="66"/>
  <c r="AI160" i="66"/>
  <c r="AH160" i="66"/>
  <c r="AG160" i="66"/>
  <c r="AF160" i="66"/>
  <c r="AE160" i="66"/>
  <c r="AD160" i="66"/>
  <c r="AC160" i="66"/>
  <c r="AB160" i="66"/>
  <c r="AA160" i="66"/>
  <c r="Z160" i="66"/>
  <c r="Y160" i="66"/>
  <c r="X160" i="66"/>
  <c r="W160" i="66"/>
  <c r="V160" i="66"/>
  <c r="U160" i="66"/>
  <c r="T160" i="66"/>
  <c r="S160" i="66"/>
  <c r="R160" i="66"/>
  <c r="Q160" i="66"/>
  <c r="P160" i="66"/>
  <c r="O160" i="66"/>
  <c r="N160" i="66"/>
  <c r="M160" i="66"/>
  <c r="L160" i="66"/>
  <c r="K160" i="66"/>
  <c r="J160" i="66"/>
  <c r="I160" i="66"/>
  <c r="AM158" i="66"/>
  <c r="AL158" i="66"/>
  <c r="AK158" i="66"/>
  <c r="AJ158" i="66"/>
  <c r="AI158" i="66"/>
  <c r="AH158" i="66"/>
  <c r="AG158" i="66"/>
  <c r="AF158" i="66"/>
  <c r="AE158" i="66"/>
  <c r="AD158" i="66"/>
  <c r="AC158" i="66"/>
  <c r="AB158" i="66"/>
  <c r="AA158" i="66"/>
  <c r="Z158" i="66"/>
  <c r="Y158" i="66"/>
  <c r="X158" i="66"/>
  <c r="W158" i="66"/>
  <c r="V158" i="66"/>
  <c r="U158" i="66"/>
  <c r="T158" i="66"/>
  <c r="S158" i="66"/>
  <c r="R158" i="66"/>
  <c r="Q158" i="66"/>
  <c r="P158" i="66"/>
  <c r="O158" i="66"/>
  <c r="N158" i="66"/>
  <c r="M158" i="66"/>
  <c r="L158" i="66"/>
  <c r="K158" i="66"/>
  <c r="J158" i="66"/>
  <c r="I158" i="66"/>
  <c r="AM157" i="66"/>
  <c r="AL157" i="66"/>
  <c r="AK157" i="66"/>
  <c r="AJ157" i="66"/>
  <c r="AI157" i="66"/>
  <c r="AH157" i="66"/>
  <c r="AG157" i="66"/>
  <c r="AF157" i="66"/>
  <c r="AE157" i="66"/>
  <c r="AD157" i="66"/>
  <c r="AC157" i="66"/>
  <c r="AB157" i="66"/>
  <c r="AA157" i="66"/>
  <c r="Z157" i="66"/>
  <c r="Y157" i="66"/>
  <c r="X157" i="66"/>
  <c r="W157" i="66"/>
  <c r="V157" i="66"/>
  <c r="U157" i="66"/>
  <c r="T157" i="66"/>
  <c r="S157" i="66"/>
  <c r="R157" i="66"/>
  <c r="Q157" i="66"/>
  <c r="P157" i="66"/>
  <c r="O157" i="66"/>
  <c r="N157" i="66"/>
  <c r="M157" i="66"/>
  <c r="L157" i="66"/>
  <c r="K157" i="66"/>
  <c r="J157" i="66"/>
  <c r="I157" i="66"/>
  <c r="AM155" i="66"/>
  <c r="AL155" i="66"/>
  <c r="AK155" i="66"/>
  <c r="AJ155" i="66"/>
  <c r="AI155" i="66"/>
  <c r="AH155" i="66"/>
  <c r="AG155" i="66"/>
  <c r="AF155" i="66"/>
  <c r="AE155" i="66"/>
  <c r="AD155" i="66"/>
  <c r="AC155" i="66"/>
  <c r="AB155" i="66"/>
  <c r="AA155" i="66"/>
  <c r="Z155" i="66"/>
  <c r="Y155" i="66"/>
  <c r="X155" i="66"/>
  <c r="W155" i="66"/>
  <c r="V155" i="66"/>
  <c r="U155" i="66"/>
  <c r="T155" i="66"/>
  <c r="S155" i="66"/>
  <c r="R155" i="66"/>
  <c r="Q155" i="66"/>
  <c r="P155" i="66"/>
  <c r="O155" i="66"/>
  <c r="N155" i="66"/>
  <c r="M155" i="66"/>
  <c r="L155" i="66"/>
  <c r="K155" i="66"/>
  <c r="J155" i="66"/>
  <c r="I155" i="66"/>
  <c r="AM154" i="66"/>
  <c r="AL154" i="66"/>
  <c r="AK154" i="66"/>
  <c r="AJ154" i="66"/>
  <c r="AI154" i="66"/>
  <c r="AH154" i="66"/>
  <c r="AG154" i="66"/>
  <c r="AF154" i="66"/>
  <c r="AE154" i="66"/>
  <c r="AD154" i="66"/>
  <c r="AC154" i="66"/>
  <c r="AB154" i="66"/>
  <c r="AA154" i="66"/>
  <c r="Z154" i="66"/>
  <c r="Y154" i="66"/>
  <c r="X154" i="66"/>
  <c r="W154" i="66"/>
  <c r="V154" i="66"/>
  <c r="U154" i="66"/>
  <c r="T154" i="66"/>
  <c r="S154" i="66"/>
  <c r="R154" i="66"/>
  <c r="Q154" i="66"/>
  <c r="P154" i="66"/>
  <c r="O154" i="66"/>
  <c r="N154" i="66"/>
  <c r="M154" i="66"/>
  <c r="L154" i="66"/>
  <c r="K154" i="66"/>
  <c r="J154" i="66"/>
  <c r="I154" i="66"/>
  <c r="AM152" i="66"/>
  <c r="AL152" i="66"/>
  <c r="AK152" i="66"/>
  <c r="AJ152" i="66"/>
  <c r="AI152" i="66"/>
  <c r="AH152" i="66"/>
  <c r="AG152" i="66"/>
  <c r="AF152" i="66"/>
  <c r="AE152" i="66"/>
  <c r="AD152" i="66"/>
  <c r="AC152" i="66"/>
  <c r="AB152" i="66"/>
  <c r="AA152" i="66"/>
  <c r="Z152" i="66"/>
  <c r="Y152" i="66"/>
  <c r="X152" i="66"/>
  <c r="W152" i="66"/>
  <c r="V152" i="66"/>
  <c r="U152" i="66"/>
  <c r="T152" i="66"/>
  <c r="S152" i="66"/>
  <c r="R152" i="66"/>
  <c r="Q152" i="66"/>
  <c r="P152" i="66"/>
  <c r="O152" i="66"/>
  <c r="N152" i="66"/>
  <c r="M152" i="66"/>
  <c r="L152" i="66"/>
  <c r="K152" i="66"/>
  <c r="J152" i="66"/>
  <c r="I152" i="66"/>
  <c r="AM151" i="66"/>
  <c r="AL151" i="66"/>
  <c r="AK151" i="66"/>
  <c r="AJ151" i="66"/>
  <c r="AI151" i="66"/>
  <c r="AH151" i="66"/>
  <c r="AG151" i="66"/>
  <c r="AF151" i="66"/>
  <c r="AE151" i="66"/>
  <c r="AD151" i="66"/>
  <c r="AC151" i="66"/>
  <c r="AB151" i="66"/>
  <c r="AA151" i="66"/>
  <c r="Z151" i="66"/>
  <c r="Y151" i="66"/>
  <c r="X151" i="66"/>
  <c r="W151" i="66"/>
  <c r="V151" i="66"/>
  <c r="U151" i="66"/>
  <c r="T151" i="66"/>
  <c r="S151" i="66"/>
  <c r="R151" i="66"/>
  <c r="Q151" i="66"/>
  <c r="P151" i="66"/>
  <c r="O151" i="66"/>
  <c r="N151" i="66"/>
  <c r="M151" i="66"/>
  <c r="L151" i="66"/>
  <c r="K151" i="66"/>
  <c r="J151" i="66"/>
  <c r="I151" i="66"/>
  <c r="AM149" i="66"/>
  <c r="AL149" i="66"/>
  <c r="AK149" i="66"/>
  <c r="AJ149" i="66"/>
  <c r="AI149" i="66"/>
  <c r="AH149" i="66"/>
  <c r="AG149" i="66"/>
  <c r="AF149" i="66"/>
  <c r="AE149" i="66"/>
  <c r="AD149" i="66"/>
  <c r="AC149" i="66"/>
  <c r="AB149" i="66"/>
  <c r="AA149" i="66"/>
  <c r="Z149" i="66"/>
  <c r="Y149" i="66"/>
  <c r="X149" i="66"/>
  <c r="W149" i="66"/>
  <c r="V149" i="66"/>
  <c r="U149" i="66"/>
  <c r="T149" i="66"/>
  <c r="S149" i="66"/>
  <c r="R149" i="66"/>
  <c r="Q149" i="66"/>
  <c r="P149" i="66"/>
  <c r="O149" i="66"/>
  <c r="N149" i="66"/>
  <c r="M149" i="66"/>
  <c r="L149" i="66"/>
  <c r="K149" i="66"/>
  <c r="J149" i="66"/>
  <c r="I149" i="66"/>
  <c r="AM148" i="66"/>
  <c r="AL148" i="66"/>
  <c r="AK148" i="66"/>
  <c r="AJ148" i="66"/>
  <c r="AI148" i="66"/>
  <c r="AH148" i="66"/>
  <c r="AG148" i="66"/>
  <c r="AF148" i="66"/>
  <c r="AE148" i="66"/>
  <c r="AD148" i="66"/>
  <c r="AC148" i="66"/>
  <c r="AB148" i="66"/>
  <c r="AA148" i="66"/>
  <c r="Z148" i="66"/>
  <c r="Y148" i="66"/>
  <c r="X148" i="66"/>
  <c r="W148" i="66"/>
  <c r="V148" i="66"/>
  <c r="U148" i="66"/>
  <c r="T148" i="66"/>
  <c r="S148" i="66"/>
  <c r="R148" i="66"/>
  <c r="Q148" i="66"/>
  <c r="P148" i="66"/>
  <c r="O148" i="66"/>
  <c r="N148" i="66"/>
  <c r="M148" i="66"/>
  <c r="L148" i="66"/>
  <c r="K148" i="66"/>
  <c r="J148" i="66"/>
  <c r="I148" i="66"/>
  <c r="AM146" i="66"/>
  <c r="AL146" i="66"/>
  <c r="AK146" i="66"/>
  <c r="AJ146" i="66"/>
  <c r="AI146" i="66"/>
  <c r="AH146" i="66"/>
  <c r="AG146" i="66"/>
  <c r="AF146" i="66"/>
  <c r="AE146" i="66"/>
  <c r="AD146" i="66"/>
  <c r="AC146" i="66"/>
  <c r="AB146" i="66"/>
  <c r="AA146" i="66"/>
  <c r="Z146" i="66"/>
  <c r="Y146" i="66"/>
  <c r="X146" i="66"/>
  <c r="W146" i="66"/>
  <c r="V146" i="66"/>
  <c r="U146" i="66"/>
  <c r="T146" i="66"/>
  <c r="S146" i="66"/>
  <c r="R146" i="66"/>
  <c r="Q146" i="66"/>
  <c r="P146" i="66"/>
  <c r="O146" i="66"/>
  <c r="N146" i="66"/>
  <c r="M146" i="66"/>
  <c r="L146" i="66"/>
  <c r="K146" i="66"/>
  <c r="J146" i="66"/>
  <c r="I146" i="66"/>
  <c r="AM145" i="66"/>
  <c r="AL145" i="66"/>
  <c r="AK145" i="66"/>
  <c r="AJ145" i="66"/>
  <c r="AI145" i="66"/>
  <c r="AH145" i="66"/>
  <c r="AG145" i="66"/>
  <c r="AF145" i="66"/>
  <c r="AE145" i="66"/>
  <c r="AD145" i="66"/>
  <c r="AC145" i="66"/>
  <c r="AB145" i="66"/>
  <c r="AA145" i="66"/>
  <c r="Z145" i="66"/>
  <c r="Y145" i="66"/>
  <c r="X145" i="66"/>
  <c r="W145" i="66"/>
  <c r="V145" i="66"/>
  <c r="U145" i="66"/>
  <c r="T145" i="66"/>
  <c r="S145" i="66"/>
  <c r="R145" i="66"/>
  <c r="Q145" i="66"/>
  <c r="P145" i="66"/>
  <c r="O145" i="66"/>
  <c r="N145" i="66"/>
  <c r="M145" i="66"/>
  <c r="L145" i="66"/>
  <c r="K145" i="66"/>
  <c r="J145" i="66"/>
  <c r="I145" i="66"/>
  <c r="AM143" i="66"/>
  <c r="AL143" i="66"/>
  <c r="AK143" i="66"/>
  <c r="AJ143" i="66"/>
  <c r="AI143" i="66"/>
  <c r="AH143" i="66"/>
  <c r="AG143" i="66"/>
  <c r="AF143" i="66"/>
  <c r="AE143" i="66"/>
  <c r="AD143" i="66"/>
  <c r="AC143" i="66"/>
  <c r="AB143" i="66"/>
  <c r="AA143" i="66"/>
  <c r="Z143" i="66"/>
  <c r="Y143" i="66"/>
  <c r="X143" i="66"/>
  <c r="W143" i="66"/>
  <c r="V143" i="66"/>
  <c r="U143" i="66"/>
  <c r="T143" i="66"/>
  <c r="S143" i="66"/>
  <c r="R143" i="66"/>
  <c r="Q143" i="66"/>
  <c r="P143" i="66"/>
  <c r="O143" i="66"/>
  <c r="N143" i="66"/>
  <c r="M143" i="66"/>
  <c r="L143" i="66"/>
  <c r="K143" i="66"/>
  <c r="J143" i="66"/>
  <c r="I143" i="66"/>
  <c r="AM142" i="66"/>
  <c r="AL142" i="66"/>
  <c r="AK142" i="66"/>
  <c r="AJ142" i="66"/>
  <c r="AI142" i="66"/>
  <c r="AH142" i="66"/>
  <c r="AG142" i="66"/>
  <c r="AF142" i="66"/>
  <c r="AE142" i="66"/>
  <c r="AD142" i="66"/>
  <c r="AC142" i="66"/>
  <c r="AB142" i="66"/>
  <c r="AA142" i="66"/>
  <c r="Z142" i="66"/>
  <c r="Y142" i="66"/>
  <c r="X142" i="66"/>
  <c r="W142" i="66"/>
  <c r="V142" i="66"/>
  <c r="U142" i="66"/>
  <c r="T142" i="66"/>
  <c r="S142" i="66"/>
  <c r="R142" i="66"/>
  <c r="Q142" i="66"/>
  <c r="P142" i="66"/>
  <c r="O142" i="66"/>
  <c r="N142" i="66"/>
  <c r="M142" i="66"/>
  <c r="L142" i="66"/>
  <c r="K142" i="66"/>
  <c r="J142" i="66"/>
  <c r="I142" i="66"/>
  <c r="AM140" i="66"/>
  <c r="AL140" i="66"/>
  <c r="AK140" i="66"/>
  <c r="AJ140" i="66"/>
  <c r="AI140" i="66"/>
  <c r="AH140" i="66"/>
  <c r="AG140" i="66"/>
  <c r="AF140" i="66"/>
  <c r="AE140" i="66"/>
  <c r="AD140" i="66"/>
  <c r="AC140" i="66"/>
  <c r="AB140" i="66"/>
  <c r="AA140" i="66"/>
  <c r="Z140" i="66"/>
  <c r="Y140" i="66"/>
  <c r="X140" i="66"/>
  <c r="W140" i="66"/>
  <c r="V140" i="66"/>
  <c r="U140" i="66"/>
  <c r="T140" i="66"/>
  <c r="S140" i="66"/>
  <c r="R140" i="66"/>
  <c r="Q140" i="66"/>
  <c r="P140" i="66"/>
  <c r="O140" i="66"/>
  <c r="N140" i="66"/>
  <c r="M140" i="66"/>
  <c r="L140" i="66"/>
  <c r="K140" i="66"/>
  <c r="J140" i="66"/>
  <c r="I140" i="66"/>
  <c r="AM139" i="66"/>
  <c r="AL139" i="66"/>
  <c r="AK139" i="66"/>
  <c r="AJ139" i="66"/>
  <c r="AI139" i="66"/>
  <c r="AH139" i="66"/>
  <c r="AG139" i="66"/>
  <c r="AF139" i="66"/>
  <c r="AE139" i="66"/>
  <c r="AD139" i="66"/>
  <c r="AC139" i="66"/>
  <c r="AB139" i="66"/>
  <c r="AA139" i="66"/>
  <c r="Z139" i="66"/>
  <c r="Y139" i="66"/>
  <c r="X139" i="66"/>
  <c r="W139" i="66"/>
  <c r="V139" i="66"/>
  <c r="U139" i="66"/>
  <c r="T139" i="66"/>
  <c r="S139" i="66"/>
  <c r="R139" i="66"/>
  <c r="Q139" i="66"/>
  <c r="P139" i="66"/>
  <c r="O139" i="66"/>
  <c r="N139" i="66"/>
  <c r="M139" i="66"/>
  <c r="L139" i="66"/>
  <c r="K139" i="66"/>
  <c r="J139" i="66"/>
  <c r="I139" i="66"/>
  <c r="AM137" i="66"/>
  <c r="AL137" i="66"/>
  <c r="AK137" i="66"/>
  <c r="AJ137" i="66"/>
  <c r="AI137" i="66"/>
  <c r="AH137" i="66"/>
  <c r="AG137" i="66"/>
  <c r="AF137" i="66"/>
  <c r="AE137" i="66"/>
  <c r="AD137" i="66"/>
  <c r="AC137" i="66"/>
  <c r="AB137" i="66"/>
  <c r="AA137" i="66"/>
  <c r="Z137" i="66"/>
  <c r="Y137" i="66"/>
  <c r="X137" i="66"/>
  <c r="W137" i="66"/>
  <c r="V137" i="66"/>
  <c r="U137" i="66"/>
  <c r="T137" i="66"/>
  <c r="S137" i="66"/>
  <c r="R137" i="66"/>
  <c r="Q137" i="66"/>
  <c r="P137" i="66"/>
  <c r="O137" i="66"/>
  <c r="N137" i="66"/>
  <c r="M137" i="66"/>
  <c r="L137" i="66"/>
  <c r="K137" i="66"/>
  <c r="J137" i="66"/>
  <c r="I137" i="66"/>
  <c r="AM136" i="66"/>
  <c r="AL136" i="66"/>
  <c r="AK136" i="66"/>
  <c r="AJ136" i="66"/>
  <c r="AI136" i="66"/>
  <c r="AH136" i="66"/>
  <c r="AG136" i="66"/>
  <c r="AF136" i="66"/>
  <c r="AE136" i="66"/>
  <c r="AD136" i="66"/>
  <c r="AC136" i="66"/>
  <c r="AB136" i="66"/>
  <c r="AA136" i="66"/>
  <c r="Z136" i="66"/>
  <c r="Y136" i="66"/>
  <c r="X136" i="66"/>
  <c r="W136" i="66"/>
  <c r="V136" i="66"/>
  <c r="U136" i="66"/>
  <c r="T136" i="66"/>
  <c r="S136" i="66"/>
  <c r="R136" i="66"/>
  <c r="Q136" i="66"/>
  <c r="P136" i="66"/>
  <c r="O136" i="66"/>
  <c r="N136" i="66"/>
  <c r="M136" i="66"/>
  <c r="L136" i="66"/>
  <c r="K136" i="66"/>
  <c r="J136" i="66"/>
  <c r="I136" i="66"/>
  <c r="AM134" i="66"/>
  <c r="AL134" i="66"/>
  <c r="AK134" i="66"/>
  <c r="AJ134" i="66"/>
  <c r="AI134" i="66"/>
  <c r="AH134" i="66"/>
  <c r="AG134" i="66"/>
  <c r="AF134" i="66"/>
  <c r="AE134" i="66"/>
  <c r="AD134" i="66"/>
  <c r="AC134" i="66"/>
  <c r="AB134" i="66"/>
  <c r="AA134" i="66"/>
  <c r="Z134" i="66"/>
  <c r="Y134" i="66"/>
  <c r="X134" i="66"/>
  <c r="W134" i="66"/>
  <c r="V134" i="66"/>
  <c r="U134" i="66"/>
  <c r="T134" i="66"/>
  <c r="S134" i="66"/>
  <c r="R134" i="66"/>
  <c r="Q134" i="66"/>
  <c r="P134" i="66"/>
  <c r="O134" i="66"/>
  <c r="N134" i="66"/>
  <c r="M134" i="66"/>
  <c r="L134" i="66"/>
  <c r="K134" i="66"/>
  <c r="J134" i="66"/>
  <c r="I134" i="66"/>
  <c r="AM133" i="66"/>
  <c r="AL133" i="66"/>
  <c r="AK133" i="66"/>
  <c r="AJ133" i="66"/>
  <c r="AI133" i="66"/>
  <c r="AH133" i="66"/>
  <c r="AG133" i="66"/>
  <c r="AF133" i="66"/>
  <c r="AE133" i="66"/>
  <c r="AD133" i="66"/>
  <c r="AC133" i="66"/>
  <c r="AB133" i="66"/>
  <c r="AA133" i="66"/>
  <c r="Z133" i="66"/>
  <c r="Y133" i="66"/>
  <c r="X133" i="66"/>
  <c r="W133" i="66"/>
  <c r="V133" i="66"/>
  <c r="U133" i="66"/>
  <c r="T133" i="66"/>
  <c r="S133" i="66"/>
  <c r="R133" i="66"/>
  <c r="Q133" i="66"/>
  <c r="P133" i="66"/>
  <c r="O133" i="66"/>
  <c r="N133" i="66"/>
  <c r="M133" i="66"/>
  <c r="L133" i="66"/>
  <c r="K133" i="66"/>
  <c r="J133" i="66"/>
  <c r="I133" i="66"/>
  <c r="AM131" i="66"/>
  <c r="AL131" i="66"/>
  <c r="AK131" i="66"/>
  <c r="AJ131" i="66"/>
  <c r="AI131" i="66"/>
  <c r="AH131" i="66"/>
  <c r="AG131" i="66"/>
  <c r="AF131" i="66"/>
  <c r="AE131" i="66"/>
  <c r="AD131" i="66"/>
  <c r="AC131" i="66"/>
  <c r="AB131" i="66"/>
  <c r="AA131" i="66"/>
  <c r="Z131" i="66"/>
  <c r="Y131" i="66"/>
  <c r="X131" i="66"/>
  <c r="W131" i="66"/>
  <c r="V131" i="66"/>
  <c r="U131" i="66"/>
  <c r="T131" i="66"/>
  <c r="S131" i="66"/>
  <c r="R131" i="66"/>
  <c r="Q131" i="66"/>
  <c r="P131" i="66"/>
  <c r="O131" i="66"/>
  <c r="N131" i="66"/>
  <c r="M131" i="66"/>
  <c r="L131" i="66"/>
  <c r="K131" i="66"/>
  <c r="J131" i="66"/>
  <c r="I131" i="66"/>
  <c r="AM130" i="66"/>
  <c r="AL130" i="66"/>
  <c r="AK130" i="66"/>
  <c r="AJ130" i="66"/>
  <c r="AI130" i="66"/>
  <c r="AH130" i="66"/>
  <c r="AG130" i="66"/>
  <c r="AF130" i="66"/>
  <c r="AE130" i="66"/>
  <c r="AD130" i="66"/>
  <c r="AC130" i="66"/>
  <c r="AB130" i="66"/>
  <c r="AA130" i="66"/>
  <c r="Z130" i="66"/>
  <c r="Y130" i="66"/>
  <c r="X130" i="66"/>
  <c r="W130" i="66"/>
  <c r="V130" i="66"/>
  <c r="U130" i="66"/>
  <c r="T130" i="66"/>
  <c r="S130" i="66"/>
  <c r="R130" i="66"/>
  <c r="Q130" i="66"/>
  <c r="P130" i="66"/>
  <c r="O130" i="66"/>
  <c r="N130" i="66"/>
  <c r="M130" i="66"/>
  <c r="L130" i="66"/>
  <c r="K130" i="66"/>
  <c r="J130" i="66"/>
  <c r="I130" i="66"/>
  <c r="AM128" i="66"/>
  <c r="AL128" i="66"/>
  <c r="AK128" i="66"/>
  <c r="AJ128" i="66"/>
  <c r="AI128" i="66"/>
  <c r="AH128" i="66"/>
  <c r="AG128" i="66"/>
  <c r="AF128" i="66"/>
  <c r="AE128" i="66"/>
  <c r="AD128" i="66"/>
  <c r="AC128" i="66"/>
  <c r="AB128" i="66"/>
  <c r="AA128" i="66"/>
  <c r="Z128" i="66"/>
  <c r="Y128" i="66"/>
  <c r="X128" i="66"/>
  <c r="W128" i="66"/>
  <c r="V128" i="66"/>
  <c r="U128" i="66"/>
  <c r="T128" i="66"/>
  <c r="S128" i="66"/>
  <c r="R128" i="66"/>
  <c r="Q128" i="66"/>
  <c r="P128" i="66"/>
  <c r="O128" i="66"/>
  <c r="N128" i="66"/>
  <c r="M128" i="66"/>
  <c r="L128" i="66"/>
  <c r="K128" i="66"/>
  <c r="J128" i="66"/>
  <c r="I128" i="66"/>
  <c r="AM127" i="66"/>
  <c r="AL127" i="66"/>
  <c r="AK127" i="66"/>
  <c r="AJ127" i="66"/>
  <c r="AI127" i="66"/>
  <c r="AH127" i="66"/>
  <c r="AG127" i="66"/>
  <c r="AF127" i="66"/>
  <c r="AE127" i="66"/>
  <c r="AD127" i="66"/>
  <c r="AC127" i="66"/>
  <c r="AB127" i="66"/>
  <c r="AA127" i="66"/>
  <c r="Z127" i="66"/>
  <c r="Y127" i="66"/>
  <c r="X127" i="66"/>
  <c r="W127" i="66"/>
  <c r="V127" i="66"/>
  <c r="U127" i="66"/>
  <c r="T127" i="66"/>
  <c r="S127" i="66"/>
  <c r="R127" i="66"/>
  <c r="Q127" i="66"/>
  <c r="P127" i="66"/>
  <c r="O127" i="66"/>
  <c r="N127" i="66"/>
  <c r="M127" i="66"/>
  <c r="L127" i="66"/>
  <c r="K127" i="66"/>
  <c r="J127" i="66"/>
  <c r="I127" i="66"/>
  <c r="AM125" i="66"/>
  <c r="AL125" i="66"/>
  <c r="AK125" i="66"/>
  <c r="AJ125" i="66"/>
  <c r="AI125" i="66"/>
  <c r="AH125" i="66"/>
  <c r="AG125" i="66"/>
  <c r="AF125" i="66"/>
  <c r="AE125" i="66"/>
  <c r="AD125" i="66"/>
  <c r="AC125" i="66"/>
  <c r="AB125" i="66"/>
  <c r="AA125" i="66"/>
  <c r="Z125" i="66"/>
  <c r="Y125" i="66"/>
  <c r="X125" i="66"/>
  <c r="W125" i="66"/>
  <c r="V125" i="66"/>
  <c r="U125" i="66"/>
  <c r="T125" i="66"/>
  <c r="S125" i="66"/>
  <c r="R125" i="66"/>
  <c r="Q125" i="66"/>
  <c r="P125" i="66"/>
  <c r="O125" i="66"/>
  <c r="N125" i="66"/>
  <c r="M125" i="66"/>
  <c r="L125" i="66"/>
  <c r="K125" i="66"/>
  <c r="J125" i="66"/>
  <c r="I125" i="66"/>
  <c r="AM124" i="66"/>
  <c r="AL124" i="66"/>
  <c r="AK124" i="66"/>
  <c r="AJ124" i="66"/>
  <c r="AI124" i="66"/>
  <c r="AH124" i="66"/>
  <c r="AG124" i="66"/>
  <c r="AF124" i="66"/>
  <c r="AE124" i="66"/>
  <c r="AD124" i="66"/>
  <c r="AC124" i="66"/>
  <c r="AB124" i="66"/>
  <c r="AA124" i="66"/>
  <c r="Z124" i="66"/>
  <c r="Y124" i="66"/>
  <c r="X124" i="66"/>
  <c r="W124" i="66"/>
  <c r="V124" i="66"/>
  <c r="U124" i="66"/>
  <c r="T124" i="66"/>
  <c r="S124" i="66"/>
  <c r="R124" i="66"/>
  <c r="Q124" i="66"/>
  <c r="P124" i="66"/>
  <c r="O124" i="66"/>
  <c r="N124" i="66"/>
  <c r="M124" i="66"/>
  <c r="L124" i="66"/>
  <c r="K124" i="66"/>
  <c r="J124" i="66"/>
  <c r="I124" i="66"/>
  <c r="AM122" i="66"/>
  <c r="AL122" i="66"/>
  <c r="AK122" i="66"/>
  <c r="AJ122" i="66"/>
  <c r="AI122" i="66"/>
  <c r="AH122" i="66"/>
  <c r="AG122" i="66"/>
  <c r="AF122" i="66"/>
  <c r="AE122" i="66"/>
  <c r="AD122" i="66"/>
  <c r="AC122" i="66"/>
  <c r="AB122" i="66"/>
  <c r="AA122" i="66"/>
  <c r="Z122" i="66"/>
  <c r="Y122" i="66"/>
  <c r="X122" i="66"/>
  <c r="W122" i="66"/>
  <c r="V122" i="66"/>
  <c r="U122" i="66"/>
  <c r="T122" i="66"/>
  <c r="S122" i="66"/>
  <c r="R122" i="66"/>
  <c r="Q122" i="66"/>
  <c r="P122" i="66"/>
  <c r="O122" i="66"/>
  <c r="N122" i="66"/>
  <c r="M122" i="66"/>
  <c r="L122" i="66"/>
  <c r="K122" i="66"/>
  <c r="J122" i="66"/>
  <c r="I122" i="66"/>
  <c r="AM121" i="66"/>
  <c r="AL121" i="66"/>
  <c r="AK121" i="66"/>
  <c r="AJ121" i="66"/>
  <c r="AI121" i="66"/>
  <c r="AH121" i="66"/>
  <c r="AG121" i="66"/>
  <c r="AF121" i="66"/>
  <c r="AE121" i="66"/>
  <c r="AD121" i="66"/>
  <c r="AC121" i="66"/>
  <c r="AB121" i="66"/>
  <c r="AA121" i="66"/>
  <c r="Z121" i="66"/>
  <c r="Y121" i="66"/>
  <c r="X121" i="66"/>
  <c r="W121" i="66"/>
  <c r="V121" i="66"/>
  <c r="U121" i="66"/>
  <c r="T121" i="66"/>
  <c r="S121" i="66"/>
  <c r="R121" i="66"/>
  <c r="Q121" i="66"/>
  <c r="P121" i="66"/>
  <c r="O121" i="66"/>
  <c r="N121" i="66"/>
  <c r="M121" i="66"/>
  <c r="L121" i="66"/>
  <c r="K121" i="66"/>
  <c r="J121" i="66"/>
  <c r="I121" i="66"/>
  <c r="AM119" i="66"/>
  <c r="AL119" i="66"/>
  <c r="AK119" i="66"/>
  <c r="AJ119" i="66"/>
  <c r="AI119" i="66"/>
  <c r="AH119" i="66"/>
  <c r="AG119" i="66"/>
  <c r="AF119" i="66"/>
  <c r="AE119" i="66"/>
  <c r="AD119" i="66"/>
  <c r="AC119" i="66"/>
  <c r="AB119" i="66"/>
  <c r="AA119" i="66"/>
  <c r="Z119" i="66"/>
  <c r="Y119" i="66"/>
  <c r="X119" i="66"/>
  <c r="W119" i="66"/>
  <c r="V119" i="66"/>
  <c r="U119" i="66"/>
  <c r="T119" i="66"/>
  <c r="S119" i="66"/>
  <c r="R119" i="66"/>
  <c r="Q119" i="66"/>
  <c r="P119" i="66"/>
  <c r="O119" i="66"/>
  <c r="N119" i="66"/>
  <c r="M119" i="66"/>
  <c r="L119" i="66"/>
  <c r="K119" i="66"/>
  <c r="J119" i="66"/>
  <c r="I119" i="66"/>
  <c r="AM118" i="66"/>
  <c r="AL118" i="66"/>
  <c r="AK118" i="66"/>
  <c r="AJ118" i="66"/>
  <c r="AI118" i="66"/>
  <c r="AH118" i="66"/>
  <c r="AG118" i="66"/>
  <c r="AF118" i="66"/>
  <c r="AE118" i="66"/>
  <c r="AD118" i="66"/>
  <c r="AC118" i="66"/>
  <c r="AB118" i="66"/>
  <c r="AA118" i="66"/>
  <c r="Z118" i="66"/>
  <c r="Y118" i="66"/>
  <c r="X118" i="66"/>
  <c r="W118" i="66"/>
  <c r="V118" i="66"/>
  <c r="U118" i="66"/>
  <c r="T118" i="66"/>
  <c r="S118" i="66"/>
  <c r="R118" i="66"/>
  <c r="Q118" i="66"/>
  <c r="P118" i="66"/>
  <c r="O118" i="66"/>
  <c r="N118" i="66"/>
  <c r="M118" i="66"/>
  <c r="L118" i="66"/>
  <c r="K118" i="66"/>
  <c r="J118" i="66"/>
  <c r="I118" i="66"/>
  <c r="AM116" i="66"/>
  <c r="AL116" i="66"/>
  <c r="AK116" i="66"/>
  <c r="AJ116" i="66"/>
  <c r="AI116" i="66"/>
  <c r="AH116" i="66"/>
  <c r="AG116" i="66"/>
  <c r="AF116" i="66"/>
  <c r="AE116" i="66"/>
  <c r="AD116" i="66"/>
  <c r="AC116" i="66"/>
  <c r="AB116" i="66"/>
  <c r="AA116" i="66"/>
  <c r="Z116" i="66"/>
  <c r="Y116" i="66"/>
  <c r="X116" i="66"/>
  <c r="W116" i="66"/>
  <c r="V116" i="66"/>
  <c r="U116" i="66"/>
  <c r="T116" i="66"/>
  <c r="S116" i="66"/>
  <c r="R116" i="66"/>
  <c r="Q116" i="66"/>
  <c r="P116" i="66"/>
  <c r="O116" i="66"/>
  <c r="N116" i="66"/>
  <c r="M116" i="66"/>
  <c r="L116" i="66"/>
  <c r="K116" i="66"/>
  <c r="J116" i="66"/>
  <c r="I116" i="66"/>
  <c r="AM115" i="66"/>
  <c r="AL115" i="66"/>
  <c r="AK115" i="66"/>
  <c r="AJ115" i="66"/>
  <c r="AI115" i="66"/>
  <c r="AH115" i="66"/>
  <c r="AG115" i="66"/>
  <c r="AF115" i="66"/>
  <c r="AE115" i="66"/>
  <c r="AD115" i="66"/>
  <c r="AC115" i="66"/>
  <c r="AB115" i="66"/>
  <c r="AA115" i="66"/>
  <c r="Z115" i="66"/>
  <c r="Y115" i="66"/>
  <c r="X115" i="66"/>
  <c r="W115" i="66"/>
  <c r="V115" i="66"/>
  <c r="U115" i="66"/>
  <c r="T115" i="66"/>
  <c r="S115" i="66"/>
  <c r="R115" i="66"/>
  <c r="Q115" i="66"/>
  <c r="P115" i="66"/>
  <c r="O115" i="66"/>
  <c r="N115" i="66"/>
  <c r="M115" i="66"/>
  <c r="L115" i="66"/>
  <c r="K115" i="66"/>
  <c r="J115" i="66"/>
  <c r="I115" i="66"/>
  <c r="AM113" i="66"/>
  <c r="AL113" i="66"/>
  <c r="AK113" i="66"/>
  <c r="AJ113" i="66"/>
  <c r="AI113" i="66"/>
  <c r="AH113" i="66"/>
  <c r="AG113" i="66"/>
  <c r="AF113" i="66"/>
  <c r="AE113" i="66"/>
  <c r="AD113" i="66"/>
  <c r="AC113" i="66"/>
  <c r="AB113" i="66"/>
  <c r="AA113" i="66"/>
  <c r="Z113" i="66"/>
  <c r="Y113" i="66"/>
  <c r="X113" i="66"/>
  <c r="W113" i="66"/>
  <c r="V113" i="66"/>
  <c r="U113" i="66"/>
  <c r="T113" i="66"/>
  <c r="S113" i="66"/>
  <c r="R113" i="66"/>
  <c r="Q113" i="66"/>
  <c r="P113" i="66"/>
  <c r="O113" i="66"/>
  <c r="N113" i="66"/>
  <c r="M113" i="66"/>
  <c r="L113" i="66"/>
  <c r="K113" i="66"/>
  <c r="J113" i="66"/>
  <c r="I113" i="66"/>
  <c r="AM112" i="66"/>
  <c r="AL112" i="66"/>
  <c r="AK112" i="66"/>
  <c r="AJ112" i="66"/>
  <c r="AI112" i="66"/>
  <c r="AH112" i="66"/>
  <c r="AG112" i="66"/>
  <c r="AF112" i="66"/>
  <c r="AE112" i="66"/>
  <c r="AD112" i="66"/>
  <c r="AC112" i="66"/>
  <c r="AB112" i="66"/>
  <c r="AA112" i="66"/>
  <c r="Z112" i="66"/>
  <c r="Y112" i="66"/>
  <c r="X112" i="66"/>
  <c r="W112" i="66"/>
  <c r="V112" i="66"/>
  <c r="U112" i="66"/>
  <c r="T112" i="66"/>
  <c r="S112" i="66"/>
  <c r="R112" i="66"/>
  <c r="Q112" i="66"/>
  <c r="P112" i="66"/>
  <c r="O112" i="66"/>
  <c r="N112" i="66"/>
  <c r="M112" i="66"/>
  <c r="L112" i="66"/>
  <c r="K112" i="66"/>
  <c r="J112" i="66"/>
  <c r="I112" i="66"/>
  <c r="AM110" i="66"/>
  <c r="AL110" i="66"/>
  <c r="AK110" i="66"/>
  <c r="AJ110" i="66"/>
  <c r="AI110" i="66"/>
  <c r="AH110" i="66"/>
  <c r="AG110" i="66"/>
  <c r="AF110" i="66"/>
  <c r="AE110" i="66"/>
  <c r="AD110" i="66"/>
  <c r="AC110" i="66"/>
  <c r="AB110" i="66"/>
  <c r="AA110" i="66"/>
  <c r="Z110" i="66"/>
  <c r="Y110" i="66"/>
  <c r="X110" i="66"/>
  <c r="W110" i="66"/>
  <c r="V110" i="66"/>
  <c r="U110" i="66"/>
  <c r="T110" i="66"/>
  <c r="S110" i="66"/>
  <c r="R110" i="66"/>
  <c r="Q110" i="66"/>
  <c r="P110" i="66"/>
  <c r="O110" i="66"/>
  <c r="N110" i="66"/>
  <c r="M110" i="66"/>
  <c r="L110" i="66"/>
  <c r="K110" i="66"/>
  <c r="J110" i="66"/>
  <c r="I110" i="66"/>
  <c r="AM109" i="66"/>
  <c r="AL109" i="66"/>
  <c r="AK109" i="66"/>
  <c r="AJ109" i="66"/>
  <c r="AI109" i="66"/>
  <c r="AH109" i="66"/>
  <c r="AG109" i="66"/>
  <c r="AF109" i="66"/>
  <c r="AE109" i="66"/>
  <c r="AD109" i="66"/>
  <c r="AC109" i="66"/>
  <c r="AB109" i="66"/>
  <c r="AA109" i="66"/>
  <c r="Z109" i="66"/>
  <c r="Y109" i="66"/>
  <c r="X109" i="66"/>
  <c r="W109" i="66"/>
  <c r="V109" i="66"/>
  <c r="U109" i="66"/>
  <c r="T109" i="66"/>
  <c r="S109" i="66"/>
  <c r="R109" i="66"/>
  <c r="Q109" i="66"/>
  <c r="P109" i="66"/>
  <c r="O109" i="66"/>
  <c r="N109" i="66"/>
  <c r="M109" i="66"/>
  <c r="L109" i="66"/>
  <c r="K109" i="66"/>
  <c r="J109" i="66"/>
  <c r="I109" i="66"/>
  <c r="AM107" i="66"/>
  <c r="AL107" i="66"/>
  <c r="AK107" i="66"/>
  <c r="AJ107" i="66"/>
  <c r="AI107" i="66"/>
  <c r="AH107" i="66"/>
  <c r="AG107" i="66"/>
  <c r="AF107" i="66"/>
  <c r="AE107" i="66"/>
  <c r="AD107" i="66"/>
  <c r="AC107" i="66"/>
  <c r="AB107" i="66"/>
  <c r="AA107" i="66"/>
  <c r="Z107" i="66"/>
  <c r="Y107" i="66"/>
  <c r="X107" i="66"/>
  <c r="W107" i="66"/>
  <c r="V107" i="66"/>
  <c r="U107" i="66"/>
  <c r="T107" i="66"/>
  <c r="S107" i="66"/>
  <c r="R107" i="66"/>
  <c r="Q107" i="66"/>
  <c r="P107" i="66"/>
  <c r="O107" i="66"/>
  <c r="N107" i="66"/>
  <c r="M107" i="66"/>
  <c r="L107" i="66"/>
  <c r="K107" i="66"/>
  <c r="J107" i="66"/>
  <c r="I107" i="66"/>
  <c r="AM106" i="66"/>
  <c r="AL106" i="66"/>
  <c r="AK106" i="66"/>
  <c r="AJ106" i="66"/>
  <c r="AI106" i="66"/>
  <c r="AH106" i="66"/>
  <c r="AG106" i="66"/>
  <c r="AF106" i="66"/>
  <c r="AE106" i="66"/>
  <c r="AD106" i="66"/>
  <c r="AC106" i="66"/>
  <c r="AB106" i="66"/>
  <c r="AA106" i="66"/>
  <c r="Z106" i="66"/>
  <c r="Y106" i="66"/>
  <c r="X106" i="66"/>
  <c r="W106" i="66"/>
  <c r="V106" i="66"/>
  <c r="U106" i="66"/>
  <c r="T106" i="66"/>
  <c r="S106" i="66"/>
  <c r="R106" i="66"/>
  <c r="Q106" i="66"/>
  <c r="P106" i="66"/>
  <c r="O106" i="66"/>
  <c r="N106" i="66"/>
  <c r="M106" i="66"/>
  <c r="L106" i="66"/>
  <c r="K106" i="66"/>
  <c r="J106" i="66"/>
  <c r="I106" i="66"/>
  <c r="AM104" i="66"/>
  <c r="AL104" i="66"/>
  <c r="AK104" i="66"/>
  <c r="AJ104" i="66"/>
  <c r="AI104" i="66"/>
  <c r="AH104" i="66"/>
  <c r="AG104" i="66"/>
  <c r="AF104" i="66"/>
  <c r="AE104" i="66"/>
  <c r="AD104" i="66"/>
  <c r="AC104" i="66"/>
  <c r="AB104" i="66"/>
  <c r="AA104" i="66"/>
  <c r="Z104" i="66"/>
  <c r="Y104" i="66"/>
  <c r="X104" i="66"/>
  <c r="W104" i="66"/>
  <c r="V104" i="66"/>
  <c r="U104" i="66"/>
  <c r="T104" i="66"/>
  <c r="S104" i="66"/>
  <c r="R104" i="66"/>
  <c r="Q104" i="66"/>
  <c r="P104" i="66"/>
  <c r="O104" i="66"/>
  <c r="N104" i="66"/>
  <c r="M104" i="66"/>
  <c r="L104" i="66"/>
  <c r="K104" i="66"/>
  <c r="J104" i="66"/>
  <c r="I104" i="66"/>
  <c r="AM103" i="66"/>
  <c r="AL103" i="66"/>
  <c r="AK103" i="66"/>
  <c r="AJ103" i="66"/>
  <c r="AI103" i="66"/>
  <c r="AH103" i="66"/>
  <c r="AG103" i="66"/>
  <c r="AF103" i="66"/>
  <c r="AE103" i="66"/>
  <c r="AD103" i="66"/>
  <c r="AC103" i="66"/>
  <c r="AB103" i="66"/>
  <c r="AA103" i="66"/>
  <c r="Z103" i="66"/>
  <c r="Y103" i="66"/>
  <c r="X103" i="66"/>
  <c r="W103" i="66"/>
  <c r="V103" i="66"/>
  <c r="U103" i="66"/>
  <c r="T103" i="66"/>
  <c r="S103" i="66"/>
  <c r="R103" i="66"/>
  <c r="Q103" i="66"/>
  <c r="P103" i="66"/>
  <c r="O103" i="66"/>
  <c r="N103" i="66"/>
  <c r="M103" i="66"/>
  <c r="L103" i="66"/>
  <c r="K103" i="66"/>
  <c r="J103" i="66"/>
  <c r="I103" i="66"/>
  <c r="AM101" i="66"/>
  <c r="AL101" i="66"/>
  <c r="AK101" i="66"/>
  <c r="AJ101" i="66"/>
  <c r="AI101" i="66"/>
  <c r="AH101" i="66"/>
  <c r="AG101" i="66"/>
  <c r="AF101" i="66"/>
  <c r="AE101" i="66"/>
  <c r="AD101" i="66"/>
  <c r="AC101" i="66"/>
  <c r="AB101" i="66"/>
  <c r="AA101" i="66"/>
  <c r="Z101" i="66"/>
  <c r="Y101" i="66"/>
  <c r="X101" i="66"/>
  <c r="W101" i="66"/>
  <c r="V101" i="66"/>
  <c r="U101" i="66"/>
  <c r="T101" i="66"/>
  <c r="S101" i="66"/>
  <c r="R101" i="66"/>
  <c r="Q101" i="66"/>
  <c r="P101" i="66"/>
  <c r="O101" i="66"/>
  <c r="N101" i="66"/>
  <c r="M101" i="66"/>
  <c r="L101" i="66"/>
  <c r="K101" i="66"/>
  <c r="J101" i="66"/>
  <c r="I101" i="66"/>
  <c r="AM100" i="66"/>
  <c r="AL100" i="66"/>
  <c r="AK100" i="66"/>
  <c r="AJ100" i="66"/>
  <c r="AI100" i="66"/>
  <c r="AH100" i="66"/>
  <c r="AG100" i="66"/>
  <c r="AF100" i="66"/>
  <c r="AE100" i="66"/>
  <c r="AD100" i="66"/>
  <c r="AC100" i="66"/>
  <c r="AB100" i="66"/>
  <c r="AA100" i="66"/>
  <c r="Z100" i="66"/>
  <c r="Y100" i="66"/>
  <c r="X100" i="66"/>
  <c r="W100" i="66"/>
  <c r="V100" i="66"/>
  <c r="U100" i="66"/>
  <c r="T100" i="66"/>
  <c r="S100" i="66"/>
  <c r="R100" i="66"/>
  <c r="Q100" i="66"/>
  <c r="P100" i="66"/>
  <c r="O100" i="66"/>
  <c r="N100" i="66"/>
  <c r="M100" i="66"/>
  <c r="L100" i="66"/>
  <c r="K100" i="66"/>
  <c r="J100" i="66"/>
  <c r="I100" i="66"/>
  <c r="AM98" i="66"/>
  <c r="AL98" i="66"/>
  <c r="AK98" i="66"/>
  <c r="AJ98" i="66"/>
  <c r="AI98" i="66"/>
  <c r="AH98" i="66"/>
  <c r="AG98" i="66"/>
  <c r="AF98" i="66"/>
  <c r="AE98" i="66"/>
  <c r="AD98" i="66"/>
  <c r="AC98" i="66"/>
  <c r="AB98" i="66"/>
  <c r="AA98" i="66"/>
  <c r="Z98" i="66"/>
  <c r="Y98" i="66"/>
  <c r="X98" i="66"/>
  <c r="W98" i="66"/>
  <c r="V98" i="66"/>
  <c r="U98" i="66"/>
  <c r="T98" i="66"/>
  <c r="S98" i="66"/>
  <c r="R98" i="66"/>
  <c r="Q98" i="66"/>
  <c r="P98" i="66"/>
  <c r="O98" i="66"/>
  <c r="N98" i="66"/>
  <c r="M98" i="66"/>
  <c r="L98" i="66"/>
  <c r="K98" i="66"/>
  <c r="J98" i="66"/>
  <c r="I98" i="66"/>
  <c r="AM97" i="66"/>
  <c r="AL97" i="66"/>
  <c r="AK97" i="66"/>
  <c r="AJ97" i="66"/>
  <c r="AI97" i="66"/>
  <c r="AH97" i="66"/>
  <c r="AG97" i="66"/>
  <c r="AF97" i="66"/>
  <c r="AE97" i="66"/>
  <c r="AD97" i="66"/>
  <c r="AC97" i="66"/>
  <c r="AB97" i="66"/>
  <c r="AA97" i="66"/>
  <c r="Z97" i="66"/>
  <c r="Y97" i="66"/>
  <c r="X97" i="66"/>
  <c r="W97" i="66"/>
  <c r="V97" i="66"/>
  <c r="U97" i="66"/>
  <c r="T97" i="66"/>
  <c r="S97" i="66"/>
  <c r="R97" i="66"/>
  <c r="Q97" i="66"/>
  <c r="P97" i="66"/>
  <c r="O97" i="66"/>
  <c r="N97" i="66"/>
  <c r="M97" i="66"/>
  <c r="L97" i="66"/>
  <c r="K97" i="66"/>
  <c r="J97" i="66"/>
  <c r="I97" i="66"/>
  <c r="AM95" i="66"/>
  <c r="AL95" i="66"/>
  <c r="AK95" i="66"/>
  <c r="AJ95" i="66"/>
  <c r="AI95" i="66"/>
  <c r="AH95" i="66"/>
  <c r="AG95" i="66"/>
  <c r="AF95" i="66"/>
  <c r="AE95" i="66"/>
  <c r="AD95" i="66"/>
  <c r="AC95" i="66"/>
  <c r="AB95" i="66"/>
  <c r="AA95" i="66"/>
  <c r="Z95" i="66"/>
  <c r="Y95" i="66"/>
  <c r="X95" i="66"/>
  <c r="W95" i="66"/>
  <c r="V95" i="66"/>
  <c r="U95" i="66"/>
  <c r="T95" i="66"/>
  <c r="S95" i="66"/>
  <c r="R95" i="66"/>
  <c r="Q95" i="66"/>
  <c r="P95" i="66"/>
  <c r="O95" i="66"/>
  <c r="N95" i="66"/>
  <c r="M95" i="66"/>
  <c r="L95" i="66"/>
  <c r="K95" i="66"/>
  <c r="J95" i="66"/>
  <c r="I95" i="66"/>
  <c r="AM94" i="66"/>
  <c r="AL94" i="66"/>
  <c r="AK94" i="66"/>
  <c r="AJ94" i="66"/>
  <c r="AI94" i="66"/>
  <c r="AH94" i="66"/>
  <c r="AG94" i="66"/>
  <c r="AF94" i="66"/>
  <c r="AE94" i="66"/>
  <c r="AD94" i="66"/>
  <c r="AC94" i="66"/>
  <c r="AB94" i="66"/>
  <c r="AA94" i="66"/>
  <c r="Z94" i="66"/>
  <c r="Y94" i="66"/>
  <c r="X94" i="66"/>
  <c r="W94" i="66"/>
  <c r="V94" i="66"/>
  <c r="U94" i="66"/>
  <c r="T94" i="66"/>
  <c r="S94" i="66"/>
  <c r="R94" i="66"/>
  <c r="Q94" i="66"/>
  <c r="P94" i="66"/>
  <c r="O94" i="66"/>
  <c r="N94" i="66"/>
  <c r="M94" i="66"/>
  <c r="L94" i="66"/>
  <c r="K94" i="66"/>
  <c r="J94" i="66"/>
  <c r="I94" i="66"/>
  <c r="AM92" i="66"/>
  <c r="AL92" i="66"/>
  <c r="AK92" i="66"/>
  <c r="AJ92" i="66"/>
  <c r="AI92" i="66"/>
  <c r="AH92" i="66"/>
  <c r="AG92" i="66"/>
  <c r="AF92" i="66"/>
  <c r="AE92" i="66"/>
  <c r="AD92" i="66"/>
  <c r="AC92" i="66"/>
  <c r="AB92" i="66"/>
  <c r="AA92" i="66"/>
  <c r="Z92" i="66"/>
  <c r="Y92" i="66"/>
  <c r="X92" i="66"/>
  <c r="W92" i="66"/>
  <c r="V92" i="66"/>
  <c r="U92" i="66"/>
  <c r="T92" i="66"/>
  <c r="S92" i="66"/>
  <c r="R92" i="66"/>
  <c r="Q92" i="66"/>
  <c r="P92" i="66"/>
  <c r="O92" i="66"/>
  <c r="N92" i="66"/>
  <c r="M92" i="66"/>
  <c r="L92" i="66"/>
  <c r="K92" i="66"/>
  <c r="J92" i="66"/>
  <c r="I92" i="66"/>
  <c r="AM91" i="66"/>
  <c r="AL91" i="66"/>
  <c r="AK91" i="66"/>
  <c r="AJ91" i="66"/>
  <c r="AI91" i="66"/>
  <c r="AH91" i="66"/>
  <c r="AG91" i="66"/>
  <c r="AF91" i="66"/>
  <c r="AE91" i="66"/>
  <c r="AD91" i="66"/>
  <c r="AC91" i="66"/>
  <c r="AB91" i="66"/>
  <c r="AA91" i="66"/>
  <c r="Z91" i="66"/>
  <c r="Y91" i="66"/>
  <c r="X91" i="66"/>
  <c r="W91" i="66"/>
  <c r="V91" i="66"/>
  <c r="U91" i="66"/>
  <c r="T91" i="66"/>
  <c r="S91" i="66"/>
  <c r="R91" i="66"/>
  <c r="Q91" i="66"/>
  <c r="P91" i="66"/>
  <c r="O91" i="66"/>
  <c r="N91" i="66"/>
  <c r="M91" i="66"/>
  <c r="L91" i="66"/>
  <c r="K91" i="66"/>
  <c r="J91" i="66"/>
  <c r="I91" i="66"/>
  <c r="AM89" i="66"/>
  <c r="AL89" i="66"/>
  <c r="AK89" i="66"/>
  <c r="AJ89" i="66"/>
  <c r="AI89" i="66"/>
  <c r="AH89" i="66"/>
  <c r="AG89" i="66"/>
  <c r="AF89" i="66"/>
  <c r="AE89" i="66"/>
  <c r="AD89" i="66"/>
  <c r="AC89" i="66"/>
  <c r="AB89" i="66"/>
  <c r="AA89" i="66"/>
  <c r="Z89" i="66"/>
  <c r="Y89" i="66"/>
  <c r="X89" i="66"/>
  <c r="W89" i="66"/>
  <c r="V89" i="66"/>
  <c r="U89" i="66"/>
  <c r="T89" i="66"/>
  <c r="S89" i="66"/>
  <c r="R89" i="66"/>
  <c r="Q89" i="66"/>
  <c r="P89" i="66"/>
  <c r="O89" i="66"/>
  <c r="N89" i="66"/>
  <c r="M89" i="66"/>
  <c r="L89" i="66"/>
  <c r="K89" i="66"/>
  <c r="J89" i="66"/>
  <c r="I89" i="66"/>
  <c r="AM88" i="66"/>
  <c r="AL88" i="66"/>
  <c r="AK88" i="66"/>
  <c r="AJ88" i="66"/>
  <c r="AI88" i="66"/>
  <c r="AH88" i="66"/>
  <c r="AG88" i="66"/>
  <c r="AF88" i="66"/>
  <c r="AE88" i="66"/>
  <c r="AD88" i="66"/>
  <c r="AC88" i="66"/>
  <c r="AB88" i="66"/>
  <c r="AA88" i="66"/>
  <c r="Z88" i="66"/>
  <c r="Y88" i="66"/>
  <c r="X88" i="66"/>
  <c r="W88" i="66"/>
  <c r="V88" i="66"/>
  <c r="U88" i="66"/>
  <c r="T88" i="66"/>
  <c r="S88" i="66"/>
  <c r="R88" i="66"/>
  <c r="Q88" i="66"/>
  <c r="P88" i="66"/>
  <c r="O88" i="66"/>
  <c r="N88" i="66"/>
  <c r="M88" i="66"/>
  <c r="L88" i="66"/>
  <c r="K88" i="66"/>
  <c r="J88" i="66"/>
  <c r="I88"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AM83" i="66"/>
  <c r="AL83" i="66"/>
  <c r="AK83" i="66"/>
  <c r="AJ83" i="66"/>
  <c r="AI83" i="66"/>
  <c r="AH83" i="66"/>
  <c r="AG83" i="66"/>
  <c r="AF83" i="66"/>
  <c r="AE83" i="66"/>
  <c r="AD83" i="66"/>
  <c r="AC83" i="66"/>
  <c r="AB83" i="66"/>
  <c r="AA83" i="66"/>
  <c r="Z83" i="66"/>
  <c r="Y83" i="66"/>
  <c r="X83" i="66"/>
  <c r="W83" i="66"/>
  <c r="V83" i="66"/>
  <c r="U83" i="66"/>
  <c r="T83" i="66"/>
  <c r="S83" i="66"/>
  <c r="R83" i="66"/>
  <c r="Q83" i="66"/>
  <c r="P83" i="66"/>
  <c r="O83" i="66"/>
  <c r="N83" i="66"/>
  <c r="M83" i="66"/>
  <c r="L83" i="66"/>
  <c r="K83" i="66"/>
  <c r="J83" i="66"/>
  <c r="I83" i="66"/>
  <c r="AM82" i="66"/>
  <c r="AL82" i="66"/>
  <c r="AK82" i="66"/>
  <c r="AJ82" i="66"/>
  <c r="AI82" i="66"/>
  <c r="AH82" i="66"/>
  <c r="AG82" i="66"/>
  <c r="AF82" i="66"/>
  <c r="AE82" i="66"/>
  <c r="AD82" i="66"/>
  <c r="AC82" i="66"/>
  <c r="AB82" i="66"/>
  <c r="AA82" i="66"/>
  <c r="Z82" i="66"/>
  <c r="Y82" i="66"/>
  <c r="X82" i="66"/>
  <c r="W82" i="66"/>
  <c r="V82" i="66"/>
  <c r="U82" i="66"/>
  <c r="T82" i="66"/>
  <c r="S82" i="66"/>
  <c r="R82" i="66"/>
  <c r="Q82" i="66"/>
  <c r="P82" i="66"/>
  <c r="O82" i="66"/>
  <c r="N82" i="66"/>
  <c r="M82" i="66"/>
  <c r="L82" i="66"/>
  <c r="K82" i="66"/>
  <c r="J82" i="66"/>
  <c r="I82" i="66"/>
  <c r="AM80" i="66"/>
  <c r="AL80" i="66"/>
  <c r="AK80" i="66"/>
  <c r="AJ80" i="66"/>
  <c r="AI80" i="66"/>
  <c r="AH80" i="66"/>
  <c r="AG80" i="66"/>
  <c r="AF80" i="66"/>
  <c r="AE80" i="66"/>
  <c r="AD80" i="66"/>
  <c r="AC80" i="66"/>
  <c r="AB80" i="66"/>
  <c r="AA80" i="66"/>
  <c r="Z80" i="66"/>
  <c r="Y80" i="66"/>
  <c r="X80" i="66"/>
  <c r="W80" i="66"/>
  <c r="V80" i="66"/>
  <c r="U80" i="66"/>
  <c r="T80" i="66"/>
  <c r="S80" i="66"/>
  <c r="R80" i="66"/>
  <c r="Q80" i="66"/>
  <c r="P80" i="66"/>
  <c r="O80" i="66"/>
  <c r="N80" i="66"/>
  <c r="M80" i="66"/>
  <c r="L80" i="66"/>
  <c r="K80" i="66"/>
  <c r="J80" i="66"/>
  <c r="I80" i="66"/>
  <c r="AM79" i="66"/>
  <c r="AL79" i="66"/>
  <c r="AK79" i="66"/>
  <c r="AJ79" i="66"/>
  <c r="AI79" i="66"/>
  <c r="AH79" i="66"/>
  <c r="AG79" i="66"/>
  <c r="AF79" i="66"/>
  <c r="AE79" i="66"/>
  <c r="AD79" i="66"/>
  <c r="AC79" i="66"/>
  <c r="AB79" i="66"/>
  <c r="AA79" i="66"/>
  <c r="Z79" i="66"/>
  <c r="Y79" i="66"/>
  <c r="X79" i="66"/>
  <c r="W79" i="66"/>
  <c r="V79" i="66"/>
  <c r="U79" i="66"/>
  <c r="T79" i="66"/>
  <c r="S79" i="66"/>
  <c r="R79" i="66"/>
  <c r="Q79" i="66"/>
  <c r="P79" i="66"/>
  <c r="O79" i="66"/>
  <c r="N79" i="66"/>
  <c r="M79" i="66"/>
  <c r="L79" i="66"/>
  <c r="K79" i="66"/>
  <c r="J79" i="66"/>
  <c r="I79" i="66"/>
  <c r="AM77" i="66"/>
  <c r="AL77" i="66"/>
  <c r="AK77" i="66"/>
  <c r="AJ77" i="66"/>
  <c r="AI77" i="66"/>
  <c r="AH77" i="66"/>
  <c r="AG77" i="66"/>
  <c r="AF77" i="66"/>
  <c r="AE77" i="66"/>
  <c r="AD77" i="66"/>
  <c r="AC77" i="66"/>
  <c r="AB77" i="66"/>
  <c r="AA77" i="66"/>
  <c r="Z77" i="66"/>
  <c r="Y77" i="66"/>
  <c r="X77" i="66"/>
  <c r="W77" i="66"/>
  <c r="V77" i="66"/>
  <c r="U77" i="66"/>
  <c r="T77" i="66"/>
  <c r="S77" i="66"/>
  <c r="R77" i="66"/>
  <c r="Q77" i="66"/>
  <c r="P77" i="66"/>
  <c r="O77" i="66"/>
  <c r="N77" i="66"/>
  <c r="M77" i="66"/>
  <c r="L77" i="66"/>
  <c r="K77" i="66"/>
  <c r="J77" i="66"/>
  <c r="I77" i="66"/>
  <c r="AM76" i="66"/>
  <c r="AL76" i="66"/>
  <c r="AK76" i="66"/>
  <c r="AJ76" i="66"/>
  <c r="AI76" i="66"/>
  <c r="AH76" i="66"/>
  <c r="AG76" i="66"/>
  <c r="AF76" i="66"/>
  <c r="AE76" i="66"/>
  <c r="AD76" i="66"/>
  <c r="AC76" i="66"/>
  <c r="AB76" i="66"/>
  <c r="AA76" i="66"/>
  <c r="Z76" i="66"/>
  <c r="Y76" i="66"/>
  <c r="X76" i="66"/>
  <c r="W76" i="66"/>
  <c r="V76" i="66"/>
  <c r="U76" i="66"/>
  <c r="T76" i="66"/>
  <c r="S76" i="66"/>
  <c r="R76" i="66"/>
  <c r="Q76" i="66"/>
  <c r="P76" i="66"/>
  <c r="O76" i="66"/>
  <c r="N76" i="66"/>
  <c r="M76" i="66"/>
  <c r="L76" i="66"/>
  <c r="K76" i="66"/>
  <c r="J76" i="66"/>
  <c r="I76" i="66"/>
  <c r="AM74" i="66"/>
  <c r="AL74" i="66"/>
  <c r="AK74" i="66"/>
  <c r="AJ74" i="66"/>
  <c r="AI74" i="66"/>
  <c r="AH74" i="66"/>
  <c r="AG74" i="66"/>
  <c r="AF74" i="66"/>
  <c r="AE74" i="66"/>
  <c r="AD74" i="66"/>
  <c r="AC74" i="66"/>
  <c r="AB74" i="66"/>
  <c r="AA74" i="66"/>
  <c r="Z74" i="66"/>
  <c r="Y74" i="66"/>
  <c r="X74" i="66"/>
  <c r="W74" i="66"/>
  <c r="V74" i="66"/>
  <c r="U74" i="66"/>
  <c r="T74" i="66"/>
  <c r="S74" i="66"/>
  <c r="R74" i="66"/>
  <c r="Q74" i="66"/>
  <c r="P74" i="66"/>
  <c r="O74" i="66"/>
  <c r="N74" i="66"/>
  <c r="M74" i="66"/>
  <c r="L74" i="66"/>
  <c r="K74" i="66"/>
  <c r="J74" i="66"/>
  <c r="I74" i="66"/>
  <c r="AM73" i="66"/>
  <c r="AL73" i="66"/>
  <c r="AK73" i="66"/>
  <c r="AJ73" i="66"/>
  <c r="AI73" i="66"/>
  <c r="AH73" i="66"/>
  <c r="AG73" i="66"/>
  <c r="AF73" i="66"/>
  <c r="AE73" i="66"/>
  <c r="AD73" i="66"/>
  <c r="AC73" i="66"/>
  <c r="AB73" i="66"/>
  <c r="AA73" i="66"/>
  <c r="Z73" i="66"/>
  <c r="Y73" i="66"/>
  <c r="X73" i="66"/>
  <c r="W73" i="66"/>
  <c r="V73" i="66"/>
  <c r="U73" i="66"/>
  <c r="T73" i="66"/>
  <c r="S73" i="66"/>
  <c r="R73" i="66"/>
  <c r="Q73" i="66"/>
  <c r="P73" i="66"/>
  <c r="O73" i="66"/>
  <c r="N73" i="66"/>
  <c r="M73" i="66"/>
  <c r="L73" i="66"/>
  <c r="K73" i="66"/>
  <c r="J73" i="66"/>
  <c r="I73" i="66"/>
  <c r="AM71" i="66"/>
  <c r="AL71" i="66"/>
  <c r="AK71" i="66"/>
  <c r="AJ71" i="66"/>
  <c r="AI71" i="66"/>
  <c r="AH71" i="66"/>
  <c r="AG71" i="66"/>
  <c r="AF71" i="66"/>
  <c r="AE71" i="66"/>
  <c r="AD71" i="66"/>
  <c r="AC71" i="66"/>
  <c r="AB71" i="66"/>
  <c r="AA71" i="66"/>
  <c r="Z71" i="66"/>
  <c r="Y71" i="66"/>
  <c r="X71" i="66"/>
  <c r="W71" i="66"/>
  <c r="V71" i="66"/>
  <c r="U71" i="66"/>
  <c r="T71" i="66"/>
  <c r="S71" i="66"/>
  <c r="R71" i="66"/>
  <c r="Q71" i="66"/>
  <c r="P71" i="66"/>
  <c r="O71" i="66"/>
  <c r="N71" i="66"/>
  <c r="M71" i="66"/>
  <c r="L71" i="66"/>
  <c r="K71" i="66"/>
  <c r="J71" i="66"/>
  <c r="I71" i="66"/>
  <c r="AM70" i="66"/>
  <c r="AL70" i="66"/>
  <c r="AK70" i="66"/>
  <c r="AJ70" i="66"/>
  <c r="AI70" i="66"/>
  <c r="AH70" i="66"/>
  <c r="AG70" i="66"/>
  <c r="AF70" i="66"/>
  <c r="AE70" i="66"/>
  <c r="AD70" i="66"/>
  <c r="AC70" i="66"/>
  <c r="AB70" i="66"/>
  <c r="AA70" i="66"/>
  <c r="Z70" i="66"/>
  <c r="Y70" i="66"/>
  <c r="X70" i="66"/>
  <c r="W70" i="66"/>
  <c r="V70" i="66"/>
  <c r="U70" i="66"/>
  <c r="T70" i="66"/>
  <c r="S70" i="66"/>
  <c r="R70" i="66"/>
  <c r="Q70" i="66"/>
  <c r="P70" i="66"/>
  <c r="O70" i="66"/>
  <c r="N70" i="66"/>
  <c r="M70" i="66"/>
  <c r="L70" i="66"/>
  <c r="K70" i="66"/>
  <c r="J70" i="66"/>
  <c r="I70" i="66"/>
  <c r="AM68" i="66"/>
  <c r="AL68" i="66"/>
  <c r="AK68" i="66"/>
  <c r="AJ68" i="66"/>
  <c r="AI68" i="66"/>
  <c r="AH68" i="66"/>
  <c r="AG68" i="66"/>
  <c r="AF68" i="66"/>
  <c r="AE68" i="66"/>
  <c r="AD68" i="66"/>
  <c r="AC68" i="66"/>
  <c r="AB68" i="66"/>
  <c r="AA68" i="66"/>
  <c r="Z68" i="66"/>
  <c r="Y68" i="66"/>
  <c r="X68" i="66"/>
  <c r="W68" i="66"/>
  <c r="V68" i="66"/>
  <c r="U68" i="66"/>
  <c r="T68" i="66"/>
  <c r="S68" i="66"/>
  <c r="R68" i="66"/>
  <c r="Q68" i="66"/>
  <c r="P68" i="66"/>
  <c r="O68" i="66"/>
  <c r="N68" i="66"/>
  <c r="M68" i="66"/>
  <c r="L68" i="66"/>
  <c r="K68" i="66"/>
  <c r="J68" i="66"/>
  <c r="I68" i="66"/>
  <c r="AM67" i="66"/>
  <c r="AL67" i="66"/>
  <c r="AK67" i="66"/>
  <c r="AJ67" i="66"/>
  <c r="AI67" i="66"/>
  <c r="AH67" i="66"/>
  <c r="AG67" i="66"/>
  <c r="AF67" i="66"/>
  <c r="AE67" i="66"/>
  <c r="AD67" i="66"/>
  <c r="AC67" i="66"/>
  <c r="AB67" i="66"/>
  <c r="AA67" i="66"/>
  <c r="Z67" i="66"/>
  <c r="Y67" i="66"/>
  <c r="X67" i="66"/>
  <c r="W67" i="66"/>
  <c r="V67" i="66"/>
  <c r="U67" i="66"/>
  <c r="T67" i="66"/>
  <c r="S67" i="66"/>
  <c r="R67" i="66"/>
  <c r="Q67" i="66"/>
  <c r="P67" i="66"/>
  <c r="O67" i="66"/>
  <c r="N67" i="66"/>
  <c r="M67" i="66"/>
  <c r="L67" i="66"/>
  <c r="K67" i="66"/>
  <c r="J67" i="66"/>
  <c r="I67" i="66"/>
  <c r="AM65" i="66"/>
  <c r="AL65" i="66"/>
  <c r="AK65" i="66"/>
  <c r="AJ65" i="66"/>
  <c r="AI65" i="66"/>
  <c r="AH65" i="66"/>
  <c r="AG65" i="66"/>
  <c r="AF65" i="66"/>
  <c r="AE65" i="66"/>
  <c r="AD65" i="66"/>
  <c r="AC65" i="66"/>
  <c r="AB65" i="66"/>
  <c r="AA65" i="66"/>
  <c r="Z65" i="66"/>
  <c r="Y65" i="66"/>
  <c r="X65" i="66"/>
  <c r="W65" i="66"/>
  <c r="V65" i="66"/>
  <c r="U65" i="66"/>
  <c r="T65" i="66"/>
  <c r="S65" i="66"/>
  <c r="R65" i="66"/>
  <c r="Q65" i="66"/>
  <c r="P65" i="66"/>
  <c r="O65" i="66"/>
  <c r="N65" i="66"/>
  <c r="M65" i="66"/>
  <c r="L65" i="66"/>
  <c r="K65" i="66"/>
  <c r="J65" i="66"/>
  <c r="I65" i="66"/>
  <c r="AM64" i="66"/>
  <c r="AL64" i="66"/>
  <c r="AK64" i="66"/>
  <c r="AJ64" i="66"/>
  <c r="AI64" i="66"/>
  <c r="AH64" i="66"/>
  <c r="AG64" i="66"/>
  <c r="AF64" i="66"/>
  <c r="AE64" i="66"/>
  <c r="AD64" i="66"/>
  <c r="AC64" i="66"/>
  <c r="AB64" i="66"/>
  <c r="AA64" i="66"/>
  <c r="Z64" i="66"/>
  <c r="Y64" i="66"/>
  <c r="X64" i="66"/>
  <c r="W64" i="66"/>
  <c r="V64" i="66"/>
  <c r="U64" i="66"/>
  <c r="T64" i="66"/>
  <c r="S64" i="66"/>
  <c r="R64" i="66"/>
  <c r="Q64" i="66"/>
  <c r="P64" i="66"/>
  <c r="O64" i="66"/>
  <c r="N64" i="66"/>
  <c r="M64" i="66"/>
  <c r="L64" i="66"/>
  <c r="K64" i="66"/>
  <c r="J64" i="66"/>
  <c r="I64" i="66"/>
  <c r="AM62" i="66"/>
  <c r="AL62" i="66"/>
  <c r="AK62" i="66"/>
  <c r="AJ62" i="66"/>
  <c r="AI62" i="66"/>
  <c r="AH62" i="66"/>
  <c r="AG62" i="66"/>
  <c r="AF62" i="66"/>
  <c r="AE62" i="66"/>
  <c r="AD62" i="66"/>
  <c r="AC62" i="66"/>
  <c r="AB62" i="66"/>
  <c r="AA62" i="66"/>
  <c r="Z62" i="66"/>
  <c r="Y62" i="66"/>
  <c r="X62" i="66"/>
  <c r="W62" i="66"/>
  <c r="V62" i="66"/>
  <c r="U62" i="66"/>
  <c r="T62" i="66"/>
  <c r="S62" i="66"/>
  <c r="R62" i="66"/>
  <c r="Q62" i="66"/>
  <c r="P62" i="66"/>
  <c r="O62" i="66"/>
  <c r="N62" i="66"/>
  <c r="M62" i="66"/>
  <c r="L62" i="66"/>
  <c r="K62" i="66"/>
  <c r="J62" i="66"/>
  <c r="I62" i="66"/>
  <c r="AM61" i="66"/>
  <c r="AL61" i="66"/>
  <c r="AK61" i="66"/>
  <c r="AJ61" i="66"/>
  <c r="AI61" i="66"/>
  <c r="AH61" i="66"/>
  <c r="AG61" i="66"/>
  <c r="AF61" i="66"/>
  <c r="AE61" i="66"/>
  <c r="AD61" i="66"/>
  <c r="AC61" i="66"/>
  <c r="AB61" i="66"/>
  <c r="AA61" i="66"/>
  <c r="Z61" i="66"/>
  <c r="Y61" i="66"/>
  <c r="X61" i="66"/>
  <c r="W61" i="66"/>
  <c r="V61" i="66"/>
  <c r="U61" i="66"/>
  <c r="T61" i="66"/>
  <c r="S61" i="66"/>
  <c r="R61" i="66"/>
  <c r="Q61" i="66"/>
  <c r="P61" i="66"/>
  <c r="O61" i="66"/>
  <c r="N61" i="66"/>
  <c r="M61" i="66"/>
  <c r="L61" i="66"/>
  <c r="K61" i="66"/>
  <c r="J61" i="66"/>
  <c r="I61" i="66"/>
  <c r="AM59" i="66"/>
  <c r="AL59" i="66"/>
  <c r="AK59" i="66"/>
  <c r="AJ59" i="66"/>
  <c r="AI59" i="66"/>
  <c r="AH59" i="66"/>
  <c r="AG59" i="66"/>
  <c r="AF59" i="66"/>
  <c r="AE59" i="66"/>
  <c r="AD59" i="66"/>
  <c r="AC59" i="66"/>
  <c r="AB59" i="66"/>
  <c r="AA59" i="66"/>
  <c r="Z59" i="66"/>
  <c r="Y59" i="66"/>
  <c r="X59" i="66"/>
  <c r="W59" i="66"/>
  <c r="V59" i="66"/>
  <c r="U59" i="66"/>
  <c r="T59" i="66"/>
  <c r="S59" i="66"/>
  <c r="R59" i="66"/>
  <c r="Q59" i="66"/>
  <c r="P59" i="66"/>
  <c r="O59" i="66"/>
  <c r="N59" i="66"/>
  <c r="M59" i="66"/>
  <c r="L59" i="66"/>
  <c r="K59" i="66"/>
  <c r="J59" i="66"/>
  <c r="I59" i="66"/>
  <c r="AM58" i="66"/>
  <c r="AL58" i="66"/>
  <c r="AK58" i="66"/>
  <c r="AJ58" i="66"/>
  <c r="AI58" i="66"/>
  <c r="AH58" i="66"/>
  <c r="AG58" i="66"/>
  <c r="AF58" i="66"/>
  <c r="AE58" i="66"/>
  <c r="AD58" i="66"/>
  <c r="AC58" i="66"/>
  <c r="AB58" i="66"/>
  <c r="AA58" i="66"/>
  <c r="Z58" i="66"/>
  <c r="Y58" i="66"/>
  <c r="X58" i="66"/>
  <c r="W58" i="66"/>
  <c r="V58" i="66"/>
  <c r="U58" i="66"/>
  <c r="T58" i="66"/>
  <c r="S58" i="66"/>
  <c r="R58" i="66"/>
  <c r="Q58" i="66"/>
  <c r="P58" i="66"/>
  <c r="O58" i="66"/>
  <c r="N58" i="66"/>
  <c r="M58" i="66"/>
  <c r="L58" i="66"/>
  <c r="K58" i="66"/>
  <c r="J58" i="66"/>
  <c r="I58" i="66"/>
  <c r="AM56" i="66"/>
  <c r="AL56" i="66"/>
  <c r="AK56" i="66"/>
  <c r="AJ56" i="66"/>
  <c r="AI56" i="66"/>
  <c r="AH56" i="66"/>
  <c r="AG56" i="66"/>
  <c r="AF56" i="66"/>
  <c r="AE56" i="66"/>
  <c r="AD56" i="66"/>
  <c r="AC56" i="66"/>
  <c r="AB56" i="66"/>
  <c r="AA56" i="66"/>
  <c r="Z56" i="66"/>
  <c r="Y56" i="66"/>
  <c r="X56" i="66"/>
  <c r="W56" i="66"/>
  <c r="V56" i="66"/>
  <c r="U56" i="66"/>
  <c r="T56" i="66"/>
  <c r="S56" i="66"/>
  <c r="R56" i="66"/>
  <c r="Q56" i="66"/>
  <c r="P56" i="66"/>
  <c r="O56" i="66"/>
  <c r="N56" i="66"/>
  <c r="M56" i="66"/>
  <c r="L56" i="66"/>
  <c r="K56" i="66"/>
  <c r="J56" i="66"/>
  <c r="I56" i="66"/>
  <c r="AM55" i="66"/>
  <c r="AL55" i="66"/>
  <c r="AK55" i="66"/>
  <c r="AJ55" i="66"/>
  <c r="AI55" i="66"/>
  <c r="AH55" i="66"/>
  <c r="AG55" i="66"/>
  <c r="AF55" i="66"/>
  <c r="AE55" i="66"/>
  <c r="AD55" i="66"/>
  <c r="AC55" i="66"/>
  <c r="AB55" i="66"/>
  <c r="AA55" i="66"/>
  <c r="Z55" i="66"/>
  <c r="Y55" i="66"/>
  <c r="X55" i="66"/>
  <c r="W55" i="66"/>
  <c r="V55" i="66"/>
  <c r="U55" i="66"/>
  <c r="T55" i="66"/>
  <c r="S55" i="66"/>
  <c r="R55" i="66"/>
  <c r="Q55" i="66"/>
  <c r="P55" i="66"/>
  <c r="O55" i="66"/>
  <c r="N55" i="66"/>
  <c r="M55" i="66"/>
  <c r="L55" i="66"/>
  <c r="K55" i="66"/>
  <c r="J55" i="66"/>
  <c r="I55" i="66"/>
  <c r="AM53" i="66"/>
  <c r="AL53" i="66"/>
  <c r="AK53" i="66"/>
  <c r="AJ53" i="66"/>
  <c r="AI53" i="66"/>
  <c r="AH53" i="66"/>
  <c r="AG53" i="66"/>
  <c r="AF53" i="66"/>
  <c r="AE53" i="66"/>
  <c r="AD53" i="66"/>
  <c r="AC53" i="66"/>
  <c r="AB53" i="66"/>
  <c r="AA53" i="66"/>
  <c r="Z53" i="66"/>
  <c r="Y53" i="66"/>
  <c r="X53" i="66"/>
  <c r="W53" i="66"/>
  <c r="V53" i="66"/>
  <c r="U53" i="66"/>
  <c r="T53" i="66"/>
  <c r="S53" i="66"/>
  <c r="R53" i="66"/>
  <c r="Q53" i="66"/>
  <c r="P53" i="66"/>
  <c r="O53" i="66"/>
  <c r="N53" i="66"/>
  <c r="M53" i="66"/>
  <c r="L53" i="66"/>
  <c r="K53" i="66"/>
  <c r="J53" i="66"/>
  <c r="I53" i="66"/>
  <c r="AM52" i="66"/>
  <c r="AL52" i="66"/>
  <c r="AK52" i="66"/>
  <c r="AJ52" i="66"/>
  <c r="AI52" i="66"/>
  <c r="AH52" i="66"/>
  <c r="AG52" i="66"/>
  <c r="AF52" i="66"/>
  <c r="AE52" i="66"/>
  <c r="AD52" i="66"/>
  <c r="AC52" i="66"/>
  <c r="AB52" i="66"/>
  <c r="AA52" i="66"/>
  <c r="Z52" i="66"/>
  <c r="Y52" i="66"/>
  <c r="X52" i="66"/>
  <c r="W52" i="66"/>
  <c r="V52" i="66"/>
  <c r="U52" i="66"/>
  <c r="T52" i="66"/>
  <c r="S52" i="66"/>
  <c r="R52" i="66"/>
  <c r="Q52" i="66"/>
  <c r="P52" i="66"/>
  <c r="O52" i="66"/>
  <c r="N52" i="66"/>
  <c r="M52" i="66"/>
  <c r="L52" i="66"/>
  <c r="K52" i="66"/>
  <c r="J52" i="66"/>
  <c r="I52" i="66"/>
  <c r="AM50" i="66"/>
  <c r="AL50" i="66"/>
  <c r="AK50" i="66"/>
  <c r="AJ50" i="66"/>
  <c r="AI50" i="66"/>
  <c r="AH50" i="66"/>
  <c r="AG50" i="66"/>
  <c r="AF50" i="66"/>
  <c r="AE50" i="66"/>
  <c r="AD50" i="66"/>
  <c r="AC50" i="66"/>
  <c r="AB50" i="66"/>
  <c r="AA50" i="66"/>
  <c r="Z50" i="66"/>
  <c r="Y50" i="66"/>
  <c r="X50" i="66"/>
  <c r="W50" i="66"/>
  <c r="V50" i="66"/>
  <c r="U50" i="66"/>
  <c r="T50" i="66"/>
  <c r="S50" i="66"/>
  <c r="R50" i="66"/>
  <c r="Q50" i="66"/>
  <c r="P50" i="66"/>
  <c r="O50" i="66"/>
  <c r="N50" i="66"/>
  <c r="M50" i="66"/>
  <c r="L50" i="66"/>
  <c r="K50" i="66"/>
  <c r="J50" i="66"/>
  <c r="I50" i="66"/>
  <c r="AM49" i="66"/>
  <c r="AL49" i="66"/>
  <c r="AK49" i="66"/>
  <c r="AJ49" i="66"/>
  <c r="AI49" i="66"/>
  <c r="AH49" i="66"/>
  <c r="AG49" i="66"/>
  <c r="AF49" i="66"/>
  <c r="AE49" i="66"/>
  <c r="AD49" i="66"/>
  <c r="AC49" i="66"/>
  <c r="AB49" i="66"/>
  <c r="AA49" i="66"/>
  <c r="Z49" i="66"/>
  <c r="Y49" i="66"/>
  <c r="X49" i="66"/>
  <c r="W49" i="66"/>
  <c r="V49" i="66"/>
  <c r="U49" i="66"/>
  <c r="T49" i="66"/>
  <c r="S49" i="66"/>
  <c r="R49" i="66"/>
  <c r="Q49" i="66"/>
  <c r="P49" i="66"/>
  <c r="O49" i="66"/>
  <c r="N49" i="66"/>
  <c r="M49" i="66"/>
  <c r="L49" i="66"/>
  <c r="K49" i="66"/>
  <c r="J49" i="66"/>
  <c r="I49" i="66"/>
  <c r="AM47" i="66"/>
  <c r="AL47" i="66"/>
  <c r="AK47" i="66"/>
  <c r="AJ47" i="66"/>
  <c r="AI47" i="66"/>
  <c r="AH47" i="66"/>
  <c r="AG47" i="66"/>
  <c r="AF47" i="66"/>
  <c r="AE47" i="66"/>
  <c r="AD47" i="66"/>
  <c r="AC47" i="66"/>
  <c r="AB47" i="66"/>
  <c r="AA47" i="66"/>
  <c r="Z47" i="66"/>
  <c r="Y47" i="66"/>
  <c r="X47" i="66"/>
  <c r="W47" i="66"/>
  <c r="V47" i="66"/>
  <c r="U47" i="66"/>
  <c r="T47" i="66"/>
  <c r="S47" i="66"/>
  <c r="R47" i="66"/>
  <c r="Q47" i="66"/>
  <c r="P47" i="66"/>
  <c r="O47" i="66"/>
  <c r="N47" i="66"/>
  <c r="M47" i="66"/>
  <c r="L47" i="66"/>
  <c r="K47" i="66"/>
  <c r="J47" i="66"/>
  <c r="I47" i="66"/>
  <c r="AM46" i="66"/>
  <c r="AL46" i="66"/>
  <c r="AK46" i="66"/>
  <c r="AJ46" i="66"/>
  <c r="AI46" i="66"/>
  <c r="AH46" i="66"/>
  <c r="AG46" i="66"/>
  <c r="AF46" i="66"/>
  <c r="AE46" i="66"/>
  <c r="AD46" i="66"/>
  <c r="AC46" i="66"/>
  <c r="AB46" i="66"/>
  <c r="AA46" i="66"/>
  <c r="Z46" i="66"/>
  <c r="Y46" i="66"/>
  <c r="X46" i="66"/>
  <c r="W46" i="66"/>
  <c r="V46" i="66"/>
  <c r="U46" i="66"/>
  <c r="T46" i="66"/>
  <c r="S46" i="66"/>
  <c r="R46" i="66"/>
  <c r="Q46" i="66"/>
  <c r="P46" i="66"/>
  <c r="O46" i="66"/>
  <c r="N46" i="66"/>
  <c r="M46" i="66"/>
  <c r="L46" i="66"/>
  <c r="K46" i="66"/>
  <c r="J46" i="66"/>
  <c r="I46" i="66"/>
  <c r="AM44" i="66"/>
  <c r="AL44" i="66"/>
  <c r="AK44" i="66"/>
  <c r="AJ44" i="66"/>
  <c r="AI44" i="66"/>
  <c r="AH44" i="66"/>
  <c r="AG44" i="66"/>
  <c r="AF44" i="66"/>
  <c r="AE44" i="66"/>
  <c r="AD44" i="66"/>
  <c r="AC44" i="66"/>
  <c r="AB44" i="66"/>
  <c r="AA44" i="66"/>
  <c r="Z44" i="66"/>
  <c r="Y44" i="66"/>
  <c r="X44" i="66"/>
  <c r="W44" i="66"/>
  <c r="V44" i="66"/>
  <c r="U44" i="66"/>
  <c r="T44" i="66"/>
  <c r="S44" i="66"/>
  <c r="R44" i="66"/>
  <c r="Q44" i="66"/>
  <c r="P44" i="66"/>
  <c r="O44" i="66"/>
  <c r="N44" i="66"/>
  <c r="M44" i="66"/>
  <c r="L44" i="66"/>
  <c r="K44" i="66"/>
  <c r="J44" i="66"/>
  <c r="I44" i="66"/>
  <c r="AM43" i="66"/>
  <c r="AL43" i="66"/>
  <c r="AK43" i="66"/>
  <c r="AJ43" i="66"/>
  <c r="AI43" i="66"/>
  <c r="AH43" i="66"/>
  <c r="AG43" i="66"/>
  <c r="AF43" i="66"/>
  <c r="AE43" i="66"/>
  <c r="AD43" i="66"/>
  <c r="AC43" i="66"/>
  <c r="AB43" i="66"/>
  <c r="AA43" i="66"/>
  <c r="Z43" i="66"/>
  <c r="Y43" i="66"/>
  <c r="X43" i="66"/>
  <c r="W43" i="66"/>
  <c r="V43" i="66"/>
  <c r="U43" i="66"/>
  <c r="T43" i="66"/>
  <c r="S43" i="66"/>
  <c r="R43" i="66"/>
  <c r="Q43" i="66"/>
  <c r="P43" i="66"/>
  <c r="O43" i="66"/>
  <c r="N43" i="66"/>
  <c r="M43" i="66"/>
  <c r="L43" i="66"/>
  <c r="K43" i="66"/>
  <c r="J43" i="66"/>
  <c r="I43" i="66"/>
  <c r="AM41" i="66"/>
  <c r="AL41" i="66"/>
  <c r="AK41" i="66"/>
  <c r="AJ41" i="66"/>
  <c r="AI41" i="66"/>
  <c r="AH41" i="66"/>
  <c r="AG41" i="66"/>
  <c r="AF41" i="66"/>
  <c r="AE41" i="66"/>
  <c r="AD41" i="66"/>
  <c r="AC41" i="66"/>
  <c r="AB41" i="66"/>
  <c r="AA41" i="66"/>
  <c r="Z41" i="66"/>
  <c r="Y41" i="66"/>
  <c r="X41" i="66"/>
  <c r="W41" i="66"/>
  <c r="V41" i="66"/>
  <c r="U41" i="66"/>
  <c r="T41" i="66"/>
  <c r="S41" i="66"/>
  <c r="R41" i="66"/>
  <c r="Q41" i="66"/>
  <c r="P41" i="66"/>
  <c r="O41" i="66"/>
  <c r="N41" i="66"/>
  <c r="M41" i="66"/>
  <c r="L41" i="66"/>
  <c r="K41" i="66"/>
  <c r="J41" i="66"/>
  <c r="I41" i="66"/>
  <c r="AM40" i="66"/>
  <c r="AL40" i="66"/>
  <c r="AK40" i="66"/>
  <c r="AJ40" i="66"/>
  <c r="AI40" i="66"/>
  <c r="AH40" i="66"/>
  <c r="AG40" i="66"/>
  <c r="AF40" i="66"/>
  <c r="AE40" i="66"/>
  <c r="AD40" i="66"/>
  <c r="AC40" i="66"/>
  <c r="AB40" i="66"/>
  <c r="AA40" i="66"/>
  <c r="Z40" i="66"/>
  <c r="Y40" i="66"/>
  <c r="X40" i="66"/>
  <c r="W40" i="66"/>
  <c r="V40" i="66"/>
  <c r="U40" i="66"/>
  <c r="T40" i="66"/>
  <c r="S40" i="66"/>
  <c r="R40" i="66"/>
  <c r="Q40" i="66"/>
  <c r="P40" i="66"/>
  <c r="O40" i="66"/>
  <c r="N40" i="66"/>
  <c r="M40" i="66"/>
  <c r="L40" i="66"/>
  <c r="K40" i="66"/>
  <c r="J40" i="66"/>
  <c r="I40" i="66"/>
  <c r="AM38" i="66"/>
  <c r="AL38" i="66"/>
  <c r="AK38" i="66"/>
  <c r="AJ38" i="66"/>
  <c r="AI38" i="66"/>
  <c r="AH38" i="66"/>
  <c r="AG38" i="66"/>
  <c r="AF38" i="66"/>
  <c r="AE38" i="66"/>
  <c r="AD38" i="66"/>
  <c r="AC38" i="66"/>
  <c r="AB38" i="66"/>
  <c r="AA38" i="66"/>
  <c r="Z38" i="66"/>
  <c r="Y38" i="66"/>
  <c r="X38" i="66"/>
  <c r="W38" i="66"/>
  <c r="V38" i="66"/>
  <c r="U38" i="66"/>
  <c r="T38" i="66"/>
  <c r="S38" i="66"/>
  <c r="R38" i="66"/>
  <c r="Q38" i="66"/>
  <c r="P38" i="66"/>
  <c r="O38" i="66"/>
  <c r="N38" i="66"/>
  <c r="M38" i="66"/>
  <c r="L38" i="66"/>
  <c r="K38" i="66"/>
  <c r="J38" i="66"/>
  <c r="I38" i="66"/>
  <c r="AM37" i="66"/>
  <c r="AL37" i="66"/>
  <c r="AK37" i="66"/>
  <c r="AJ37" i="66"/>
  <c r="AI37" i="66"/>
  <c r="AH37" i="66"/>
  <c r="AG37" i="66"/>
  <c r="AF37" i="66"/>
  <c r="AE37" i="66"/>
  <c r="AD37" i="66"/>
  <c r="AC37" i="66"/>
  <c r="AB37" i="66"/>
  <c r="AA37" i="66"/>
  <c r="Z37" i="66"/>
  <c r="Y37" i="66"/>
  <c r="X37" i="66"/>
  <c r="W37" i="66"/>
  <c r="V37" i="66"/>
  <c r="U37" i="66"/>
  <c r="T37" i="66"/>
  <c r="S37" i="66"/>
  <c r="R37" i="66"/>
  <c r="Q37" i="66"/>
  <c r="P37" i="66"/>
  <c r="O37" i="66"/>
  <c r="N37" i="66"/>
  <c r="M37" i="66"/>
  <c r="L37" i="66"/>
  <c r="K37" i="66"/>
  <c r="J37" i="66"/>
  <c r="I37" i="66"/>
  <c r="AM35" i="66"/>
  <c r="AL35" i="66"/>
  <c r="AK35" i="66"/>
  <c r="AJ35" i="66"/>
  <c r="AI35" i="66"/>
  <c r="AH35" i="66"/>
  <c r="AG35" i="66"/>
  <c r="AF35" i="66"/>
  <c r="AE35" i="66"/>
  <c r="AD35" i="66"/>
  <c r="AC35" i="66"/>
  <c r="AB35" i="66"/>
  <c r="AA35" i="66"/>
  <c r="Z35" i="66"/>
  <c r="Y35" i="66"/>
  <c r="X35" i="66"/>
  <c r="W35" i="66"/>
  <c r="V35" i="66"/>
  <c r="U35" i="66"/>
  <c r="T35" i="66"/>
  <c r="S35" i="66"/>
  <c r="R35" i="66"/>
  <c r="Q35" i="66"/>
  <c r="P35" i="66"/>
  <c r="O35" i="66"/>
  <c r="N35" i="66"/>
  <c r="M35" i="66"/>
  <c r="L35" i="66"/>
  <c r="K35" i="66"/>
  <c r="J35" i="66"/>
  <c r="I35" i="66"/>
  <c r="AM34" i="66"/>
  <c r="AL34" i="66"/>
  <c r="AK34" i="66"/>
  <c r="AJ34" i="66"/>
  <c r="AI34" i="66"/>
  <c r="AH34" i="66"/>
  <c r="AG34" i="66"/>
  <c r="AF34" i="66"/>
  <c r="AE34" i="66"/>
  <c r="AD34" i="66"/>
  <c r="AC34" i="66"/>
  <c r="AB34" i="66"/>
  <c r="AA34" i="66"/>
  <c r="Z34" i="66"/>
  <c r="Y34" i="66"/>
  <c r="X34" i="66"/>
  <c r="W34" i="66"/>
  <c r="V34" i="66"/>
  <c r="U34" i="66"/>
  <c r="T34" i="66"/>
  <c r="S34" i="66"/>
  <c r="R34" i="66"/>
  <c r="Q34" i="66"/>
  <c r="P34" i="66"/>
  <c r="O34" i="66"/>
  <c r="N34" i="66"/>
  <c r="M34" i="66"/>
  <c r="L34" i="66"/>
  <c r="K34" i="66"/>
  <c r="J34" i="66"/>
  <c r="I34" i="66"/>
  <c r="AM32" i="66"/>
  <c r="AL32" i="66"/>
  <c r="AK32" i="66"/>
  <c r="AJ32" i="66"/>
  <c r="AI32" i="66"/>
  <c r="AH32" i="66"/>
  <c r="AG32" i="66"/>
  <c r="AF32" i="66"/>
  <c r="AE32" i="66"/>
  <c r="AD32" i="66"/>
  <c r="AC32" i="66"/>
  <c r="AB32" i="66"/>
  <c r="AA32" i="66"/>
  <c r="Z32" i="66"/>
  <c r="Y32" i="66"/>
  <c r="X32" i="66"/>
  <c r="W32" i="66"/>
  <c r="V32" i="66"/>
  <c r="U32" i="66"/>
  <c r="T32" i="66"/>
  <c r="S32" i="66"/>
  <c r="R32" i="66"/>
  <c r="Q32" i="66"/>
  <c r="P32" i="66"/>
  <c r="O32" i="66"/>
  <c r="N32" i="66"/>
  <c r="M32" i="66"/>
  <c r="L32" i="66"/>
  <c r="K32" i="66"/>
  <c r="J32" i="66"/>
  <c r="I32" i="66"/>
  <c r="AM31" i="66"/>
  <c r="AL31" i="66"/>
  <c r="AK31" i="66"/>
  <c r="AJ31" i="66"/>
  <c r="AI31" i="66"/>
  <c r="AH31" i="66"/>
  <c r="AG31" i="66"/>
  <c r="AF31" i="66"/>
  <c r="AE31" i="66"/>
  <c r="AD31" i="66"/>
  <c r="AC31" i="66"/>
  <c r="AB31" i="66"/>
  <c r="AA31" i="66"/>
  <c r="Z31" i="66"/>
  <c r="Y31" i="66"/>
  <c r="X31" i="66"/>
  <c r="W31" i="66"/>
  <c r="V31" i="66"/>
  <c r="U31" i="66"/>
  <c r="T31" i="66"/>
  <c r="S31" i="66"/>
  <c r="R31" i="66"/>
  <c r="Q31" i="66"/>
  <c r="P31" i="66"/>
  <c r="O31" i="66"/>
  <c r="N31" i="66"/>
  <c r="M31" i="66"/>
  <c r="L31" i="66"/>
  <c r="K31" i="66"/>
  <c r="J31" i="66"/>
  <c r="I31" i="66"/>
  <c r="AM29" i="66"/>
  <c r="AL29" i="66"/>
  <c r="AK29" i="66"/>
  <c r="AJ29" i="66"/>
  <c r="AI29" i="66"/>
  <c r="AH29" i="66"/>
  <c r="AG29" i="66"/>
  <c r="AF29" i="66"/>
  <c r="AE29" i="66"/>
  <c r="AD29" i="66"/>
  <c r="AC29" i="66"/>
  <c r="AB29" i="66"/>
  <c r="AA29" i="66"/>
  <c r="Z29" i="66"/>
  <c r="Y29" i="66"/>
  <c r="X29" i="66"/>
  <c r="W29" i="66"/>
  <c r="V29" i="66"/>
  <c r="U29" i="66"/>
  <c r="T29" i="66"/>
  <c r="S29" i="66"/>
  <c r="R29" i="66"/>
  <c r="Q29" i="66"/>
  <c r="P29" i="66"/>
  <c r="O29" i="66"/>
  <c r="N29" i="66"/>
  <c r="M29" i="66"/>
  <c r="L29" i="66"/>
  <c r="K29" i="66"/>
  <c r="J29" i="66"/>
  <c r="I29" i="66"/>
  <c r="AM28" i="66"/>
  <c r="AL28" i="66"/>
  <c r="AK28" i="66"/>
  <c r="AJ28" i="66"/>
  <c r="AI28" i="66"/>
  <c r="AH28" i="66"/>
  <c r="AG28" i="66"/>
  <c r="AF28" i="66"/>
  <c r="AE28" i="66"/>
  <c r="AD28" i="66"/>
  <c r="AC28" i="66"/>
  <c r="AB28" i="66"/>
  <c r="AA28" i="66"/>
  <c r="Z28" i="66"/>
  <c r="Y28" i="66"/>
  <c r="X28" i="66"/>
  <c r="W28" i="66"/>
  <c r="V28" i="66"/>
  <c r="U28" i="66"/>
  <c r="T28" i="66"/>
  <c r="S28" i="66"/>
  <c r="R28" i="66"/>
  <c r="Q28" i="66"/>
  <c r="P28" i="66"/>
  <c r="O28" i="66"/>
  <c r="N28" i="66"/>
  <c r="M28" i="66"/>
  <c r="L28" i="66"/>
  <c r="K28" i="66"/>
  <c r="J28" i="66"/>
  <c r="I28" i="66"/>
  <c r="AM26" i="66"/>
  <c r="AL26" i="66"/>
  <c r="AK26" i="66"/>
  <c r="AJ26" i="66"/>
  <c r="AI26" i="66"/>
  <c r="AH26" i="66"/>
  <c r="AG26" i="66"/>
  <c r="AF26" i="66"/>
  <c r="AE26" i="66"/>
  <c r="AD26" i="66"/>
  <c r="AC26" i="66"/>
  <c r="AB26" i="66"/>
  <c r="AA26" i="66"/>
  <c r="Z26" i="66"/>
  <c r="Y26" i="66"/>
  <c r="X26" i="66"/>
  <c r="W26" i="66"/>
  <c r="V26" i="66"/>
  <c r="U26" i="66"/>
  <c r="T26" i="66"/>
  <c r="S26" i="66"/>
  <c r="R26" i="66"/>
  <c r="Q26" i="66"/>
  <c r="P26" i="66"/>
  <c r="O26" i="66"/>
  <c r="N26" i="66"/>
  <c r="M26" i="66"/>
  <c r="L26" i="66"/>
  <c r="K26" i="66"/>
  <c r="J26" i="66"/>
  <c r="I26" i="66"/>
  <c r="AM25" i="66"/>
  <c r="AL25" i="66"/>
  <c r="AK25" i="66"/>
  <c r="AJ25" i="66"/>
  <c r="AI25" i="66"/>
  <c r="AH25" i="66"/>
  <c r="AG25" i="66"/>
  <c r="AF25" i="66"/>
  <c r="AE25" i="66"/>
  <c r="AD25" i="66"/>
  <c r="AC25" i="66"/>
  <c r="AB25" i="66"/>
  <c r="AA25" i="66"/>
  <c r="Z25" i="66"/>
  <c r="Y25" i="66"/>
  <c r="X25" i="66"/>
  <c r="W25" i="66"/>
  <c r="V25" i="66"/>
  <c r="U25" i="66"/>
  <c r="T25" i="66"/>
  <c r="S25" i="66"/>
  <c r="R25" i="66"/>
  <c r="Q25" i="66"/>
  <c r="P25" i="66"/>
  <c r="O25" i="66"/>
  <c r="N25" i="66"/>
  <c r="M25" i="66"/>
  <c r="L25" i="66"/>
  <c r="K25" i="66"/>
  <c r="J25" i="66"/>
  <c r="I25" i="66"/>
  <c r="AH23" i="66"/>
  <c r="AD22" i="66"/>
  <c r="AC22" i="66"/>
  <c r="AR12" i="66"/>
  <c r="AR16" i="66" s="1"/>
  <c r="AP12" i="66"/>
  <c r="AP16" i="66" s="1"/>
  <c r="AN12" i="66"/>
  <c r="AO15" i="66" s="1"/>
  <c r="AH12" i="66"/>
  <c r="AK15" i="66" s="1"/>
  <c r="AB12" i="66"/>
  <c r="AB15" i="66" s="1"/>
  <c r="V12" i="66"/>
  <c r="V14" i="66" s="1"/>
  <c r="P12" i="66"/>
  <c r="S15" i="66" s="1"/>
  <c r="J12" i="66"/>
  <c r="J14" i="66" s="1"/>
  <c r="G12" i="66"/>
  <c r="H15" i="66" s="1"/>
  <c r="E12" i="66"/>
  <c r="F14" i="66" s="1"/>
  <c r="AR11" i="66"/>
  <c r="AP11" i="66"/>
  <c r="AN11" i="66"/>
  <c r="AH11" i="66"/>
  <c r="AB11" i="66"/>
  <c r="V11" i="66"/>
  <c r="P11" i="66"/>
  <c r="J11" i="66"/>
  <c r="G11" i="66"/>
  <c r="E11" i="66"/>
  <c r="AN4" i="66"/>
  <c r="AM320" i="65"/>
  <c r="AL320" i="65"/>
  <c r="AK320" i="65"/>
  <c r="AJ320" i="65"/>
  <c r="AI320" i="65"/>
  <c r="AH320" i="65"/>
  <c r="AG320" i="65"/>
  <c r="AF320" i="65"/>
  <c r="AE320" i="65"/>
  <c r="AD320" i="65"/>
  <c r="AC320" i="65"/>
  <c r="AB320" i="65"/>
  <c r="AA320" i="65"/>
  <c r="Z320" i="65"/>
  <c r="Y320" i="65"/>
  <c r="X320" i="65"/>
  <c r="W320" i="65"/>
  <c r="V320" i="65"/>
  <c r="U320" i="65"/>
  <c r="T320" i="65"/>
  <c r="S320" i="65"/>
  <c r="R320" i="65"/>
  <c r="Q320" i="65"/>
  <c r="P320" i="65"/>
  <c r="O320" i="65"/>
  <c r="N320" i="65"/>
  <c r="M320" i="65"/>
  <c r="L320" i="65"/>
  <c r="K320" i="65"/>
  <c r="J320" i="65"/>
  <c r="I320" i="65"/>
  <c r="AM319" i="65"/>
  <c r="AL319" i="65"/>
  <c r="AK319" i="65"/>
  <c r="AJ319" i="65"/>
  <c r="AI319" i="65"/>
  <c r="AH319" i="65"/>
  <c r="AG319" i="65"/>
  <c r="AF319" i="65"/>
  <c r="AE319" i="65"/>
  <c r="AD319" i="65"/>
  <c r="AC319" i="65"/>
  <c r="AB319" i="65"/>
  <c r="AA319" i="65"/>
  <c r="Z319" i="65"/>
  <c r="Y319" i="65"/>
  <c r="X319" i="65"/>
  <c r="W319" i="65"/>
  <c r="V319" i="65"/>
  <c r="U319" i="65"/>
  <c r="T319" i="65"/>
  <c r="S319" i="65"/>
  <c r="R319" i="65"/>
  <c r="Q319" i="65"/>
  <c r="P319" i="65"/>
  <c r="O319" i="65"/>
  <c r="N319" i="65"/>
  <c r="M319" i="65"/>
  <c r="L319" i="65"/>
  <c r="K319" i="65"/>
  <c r="J319" i="65"/>
  <c r="I319" i="65"/>
  <c r="AM317" i="65"/>
  <c r="AL317" i="65"/>
  <c r="AK317" i="65"/>
  <c r="AJ317" i="65"/>
  <c r="AI317" i="65"/>
  <c r="AH317" i="65"/>
  <c r="AG317" i="65"/>
  <c r="AF317" i="65"/>
  <c r="AE317" i="65"/>
  <c r="AD317" i="65"/>
  <c r="AC317" i="65"/>
  <c r="AB317" i="65"/>
  <c r="AA317" i="65"/>
  <c r="Z317" i="65"/>
  <c r="Y317" i="65"/>
  <c r="X317" i="65"/>
  <c r="W317" i="65"/>
  <c r="V317" i="65"/>
  <c r="U317" i="65"/>
  <c r="T317" i="65"/>
  <c r="S317" i="65"/>
  <c r="R317" i="65"/>
  <c r="Q317" i="65"/>
  <c r="P317" i="65"/>
  <c r="O317" i="65"/>
  <c r="N317" i="65"/>
  <c r="M317" i="65"/>
  <c r="L317" i="65"/>
  <c r="K317" i="65"/>
  <c r="J317" i="65"/>
  <c r="I317" i="65"/>
  <c r="AM316" i="65"/>
  <c r="AL316" i="65"/>
  <c r="AK316" i="65"/>
  <c r="AJ316" i="65"/>
  <c r="AI316" i="65"/>
  <c r="AH316" i="65"/>
  <c r="AG316" i="65"/>
  <c r="AF316" i="65"/>
  <c r="AE316" i="65"/>
  <c r="AD316" i="65"/>
  <c r="AC316" i="65"/>
  <c r="AB316" i="65"/>
  <c r="AA316" i="65"/>
  <c r="Z316" i="65"/>
  <c r="Y316" i="65"/>
  <c r="X316" i="65"/>
  <c r="W316" i="65"/>
  <c r="V316" i="65"/>
  <c r="U316" i="65"/>
  <c r="T316" i="65"/>
  <c r="S316" i="65"/>
  <c r="R316" i="65"/>
  <c r="Q316" i="65"/>
  <c r="P316" i="65"/>
  <c r="O316" i="65"/>
  <c r="N316" i="65"/>
  <c r="M316" i="65"/>
  <c r="L316" i="65"/>
  <c r="K316" i="65"/>
  <c r="J316" i="65"/>
  <c r="I316" i="65"/>
  <c r="AM314" i="65"/>
  <c r="AL314" i="65"/>
  <c r="AK314" i="65"/>
  <c r="AJ314" i="65"/>
  <c r="AI314" i="65"/>
  <c r="AH314" i="65"/>
  <c r="AG314" i="65"/>
  <c r="AF314" i="65"/>
  <c r="AE314" i="65"/>
  <c r="AD314" i="65"/>
  <c r="AC314" i="65"/>
  <c r="AB314" i="65"/>
  <c r="AA314" i="65"/>
  <c r="Z314" i="65"/>
  <c r="Y314" i="65"/>
  <c r="X314" i="65"/>
  <c r="W314" i="65"/>
  <c r="V314" i="65"/>
  <c r="U314" i="65"/>
  <c r="T314" i="65"/>
  <c r="S314" i="65"/>
  <c r="R314" i="65"/>
  <c r="Q314" i="65"/>
  <c r="P314" i="65"/>
  <c r="O314" i="65"/>
  <c r="N314" i="65"/>
  <c r="M314" i="65"/>
  <c r="L314" i="65"/>
  <c r="K314" i="65"/>
  <c r="J314" i="65"/>
  <c r="I314" i="65"/>
  <c r="AM313" i="65"/>
  <c r="AL313" i="65"/>
  <c r="AK313" i="65"/>
  <c r="AJ313" i="65"/>
  <c r="AI313" i="65"/>
  <c r="AH313" i="65"/>
  <c r="AG313" i="65"/>
  <c r="AF313" i="65"/>
  <c r="AE313" i="65"/>
  <c r="AD313" i="65"/>
  <c r="AC313" i="65"/>
  <c r="AB313" i="65"/>
  <c r="AA313" i="65"/>
  <c r="Z313" i="65"/>
  <c r="Y313" i="65"/>
  <c r="X313" i="65"/>
  <c r="W313" i="65"/>
  <c r="V313" i="65"/>
  <c r="U313" i="65"/>
  <c r="T313" i="65"/>
  <c r="S313" i="65"/>
  <c r="R313" i="65"/>
  <c r="Q313" i="65"/>
  <c r="P313" i="65"/>
  <c r="O313" i="65"/>
  <c r="N313" i="65"/>
  <c r="M313" i="65"/>
  <c r="L313" i="65"/>
  <c r="K313" i="65"/>
  <c r="J313" i="65"/>
  <c r="I313" i="65"/>
  <c r="AM311" i="65"/>
  <c r="AL311" i="65"/>
  <c r="AK311" i="65"/>
  <c r="AJ311" i="65"/>
  <c r="AI311" i="65"/>
  <c r="AH311" i="65"/>
  <c r="AG311" i="65"/>
  <c r="AF311" i="65"/>
  <c r="AE311" i="65"/>
  <c r="AD311" i="65"/>
  <c r="AC311" i="65"/>
  <c r="AB311" i="65"/>
  <c r="AA311" i="65"/>
  <c r="Z311" i="65"/>
  <c r="Y311" i="65"/>
  <c r="X311" i="65"/>
  <c r="W311" i="65"/>
  <c r="V311" i="65"/>
  <c r="U311" i="65"/>
  <c r="T311" i="65"/>
  <c r="S311" i="65"/>
  <c r="R311" i="65"/>
  <c r="Q311" i="65"/>
  <c r="P311" i="65"/>
  <c r="O311" i="65"/>
  <c r="N311" i="65"/>
  <c r="M311" i="65"/>
  <c r="L311" i="65"/>
  <c r="K311" i="65"/>
  <c r="J311" i="65"/>
  <c r="I311" i="65"/>
  <c r="AM310" i="65"/>
  <c r="AL310" i="65"/>
  <c r="AK310" i="65"/>
  <c r="AJ310" i="65"/>
  <c r="AI310" i="65"/>
  <c r="AH310" i="65"/>
  <c r="AG310" i="65"/>
  <c r="AF310" i="65"/>
  <c r="AE310" i="65"/>
  <c r="AD310" i="65"/>
  <c r="AC310" i="65"/>
  <c r="AB310" i="65"/>
  <c r="AA310" i="65"/>
  <c r="Z310" i="65"/>
  <c r="Y310" i="65"/>
  <c r="X310" i="65"/>
  <c r="W310" i="65"/>
  <c r="V310" i="65"/>
  <c r="U310" i="65"/>
  <c r="T310" i="65"/>
  <c r="S310" i="65"/>
  <c r="R310" i="65"/>
  <c r="Q310" i="65"/>
  <c r="P310" i="65"/>
  <c r="O310" i="65"/>
  <c r="N310" i="65"/>
  <c r="M310" i="65"/>
  <c r="L310" i="65"/>
  <c r="K310" i="65"/>
  <c r="J310" i="65"/>
  <c r="I310" i="65"/>
  <c r="AM308" i="65"/>
  <c r="AL308" i="65"/>
  <c r="AK308" i="65"/>
  <c r="AJ308" i="65"/>
  <c r="AI308" i="65"/>
  <c r="AH308" i="65"/>
  <c r="AG308" i="65"/>
  <c r="AF308" i="65"/>
  <c r="AE308" i="65"/>
  <c r="AD308" i="65"/>
  <c r="AC308" i="65"/>
  <c r="AB308" i="65"/>
  <c r="AA308" i="65"/>
  <c r="Z308" i="65"/>
  <c r="Y308" i="65"/>
  <c r="X308" i="65"/>
  <c r="W308" i="65"/>
  <c r="V308" i="65"/>
  <c r="U308" i="65"/>
  <c r="T308" i="65"/>
  <c r="S308" i="65"/>
  <c r="R308" i="65"/>
  <c r="Q308" i="65"/>
  <c r="P308" i="65"/>
  <c r="O308" i="65"/>
  <c r="N308" i="65"/>
  <c r="M308" i="65"/>
  <c r="L308" i="65"/>
  <c r="K308" i="65"/>
  <c r="J308" i="65"/>
  <c r="I308" i="65"/>
  <c r="AM307" i="65"/>
  <c r="AL307" i="65"/>
  <c r="AK307" i="65"/>
  <c r="AJ307" i="65"/>
  <c r="AI307" i="65"/>
  <c r="AH307" i="65"/>
  <c r="AG307" i="65"/>
  <c r="AF307" i="65"/>
  <c r="AE307" i="65"/>
  <c r="AD307" i="65"/>
  <c r="AC307" i="65"/>
  <c r="AB307" i="65"/>
  <c r="AA307" i="65"/>
  <c r="Z307" i="65"/>
  <c r="Y307" i="65"/>
  <c r="X307" i="65"/>
  <c r="W307" i="65"/>
  <c r="V307" i="65"/>
  <c r="U307" i="65"/>
  <c r="T307" i="65"/>
  <c r="S307" i="65"/>
  <c r="R307" i="65"/>
  <c r="Q307" i="65"/>
  <c r="P307" i="65"/>
  <c r="O307" i="65"/>
  <c r="N307" i="65"/>
  <c r="M307" i="65"/>
  <c r="L307" i="65"/>
  <c r="K307" i="65"/>
  <c r="J307" i="65"/>
  <c r="I307" i="65"/>
  <c r="AM305" i="65"/>
  <c r="AL305" i="65"/>
  <c r="AK305" i="65"/>
  <c r="AJ305" i="65"/>
  <c r="AI305" i="65"/>
  <c r="AH305" i="65"/>
  <c r="AG305" i="65"/>
  <c r="AF305" i="65"/>
  <c r="AE305" i="65"/>
  <c r="AD305" i="65"/>
  <c r="AC305" i="65"/>
  <c r="AB305" i="65"/>
  <c r="AA305" i="65"/>
  <c r="Z305" i="65"/>
  <c r="Y305" i="65"/>
  <c r="X305" i="65"/>
  <c r="W305" i="65"/>
  <c r="V305" i="65"/>
  <c r="U305" i="65"/>
  <c r="T305" i="65"/>
  <c r="S305" i="65"/>
  <c r="R305" i="65"/>
  <c r="Q305" i="65"/>
  <c r="P305" i="65"/>
  <c r="O305" i="65"/>
  <c r="N305" i="65"/>
  <c r="M305" i="65"/>
  <c r="L305" i="65"/>
  <c r="K305" i="65"/>
  <c r="J305" i="65"/>
  <c r="I305" i="65"/>
  <c r="AM304" i="65"/>
  <c r="AL304" i="65"/>
  <c r="AK304" i="65"/>
  <c r="AJ304" i="65"/>
  <c r="AI304" i="65"/>
  <c r="AH304" i="65"/>
  <c r="AG304" i="65"/>
  <c r="AF304" i="65"/>
  <c r="AE304" i="65"/>
  <c r="AD304" i="65"/>
  <c r="AC304" i="65"/>
  <c r="AB304" i="65"/>
  <c r="AA304" i="65"/>
  <c r="Z304" i="65"/>
  <c r="Y304" i="65"/>
  <c r="X304" i="65"/>
  <c r="W304" i="65"/>
  <c r="V304" i="65"/>
  <c r="U304" i="65"/>
  <c r="T304" i="65"/>
  <c r="S304" i="65"/>
  <c r="R304" i="65"/>
  <c r="Q304" i="65"/>
  <c r="P304" i="65"/>
  <c r="O304" i="65"/>
  <c r="N304" i="65"/>
  <c r="M304" i="65"/>
  <c r="L304" i="65"/>
  <c r="K304" i="65"/>
  <c r="J304" i="65"/>
  <c r="I304" i="65"/>
  <c r="AM302" i="65"/>
  <c r="AL302" i="65"/>
  <c r="AK302" i="65"/>
  <c r="AJ302" i="65"/>
  <c r="AI302" i="65"/>
  <c r="AH302" i="65"/>
  <c r="AG302" i="65"/>
  <c r="AF302" i="65"/>
  <c r="AE302" i="65"/>
  <c r="AD302" i="65"/>
  <c r="AC302" i="65"/>
  <c r="AB302" i="65"/>
  <c r="AA302" i="65"/>
  <c r="Z302" i="65"/>
  <c r="Y302" i="65"/>
  <c r="X302" i="65"/>
  <c r="W302" i="65"/>
  <c r="V302" i="65"/>
  <c r="U302" i="65"/>
  <c r="T302" i="65"/>
  <c r="S302" i="65"/>
  <c r="R302" i="65"/>
  <c r="Q302" i="65"/>
  <c r="P302" i="65"/>
  <c r="O302" i="65"/>
  <c r="N302" i="65"/>
  <c r="M302" i="65"/>
  <c r="L302" i="65"/>
  <c r="K302" i="65"/>
  <c r="J302" i="65"/>
  <c r="I302" i="65"/>
  <c r="AM301" i="65"/>
  <c r="AL301" i="65"/>
  <c r="AK301" i="65"/>
  <c r="AJ301" i="65"/>
  <c r="AI301" i="65"/>
  <c r="AH301" i="65"/>
  <c r="AG301" i="65"/>
  <c r="AF301" i="65"/>
  <c r="AE301" i="65"/>
  <c r="AD301" i="65"/>
  <c r="AC301" i="65"/>
  <c r="AB301" i="65"/>
  <c r="AA301" i="65"/>
  <c r="Z301" i="65"/>
  <c r="Y301" i="65"/>
  <c r="X301" i="65"/>
  <c r="W301" i="65"/>
  <c r="V301" i="65"/>
  <c r="U301" i="65"/>
  <c r="T301" i="65"/>
  <c r="S301" i="65"/>
  <c r="R301" i="65"/>
  <c r="Q301" i="65"/>
  <c r="P301" i="65"/>
  <c r="O301" i="65"/>
  <c r="N301" i="65"/>
  <c r="M301" i="65"/>
  <c r="L301" i="65"/>
  <c r="K301" i="65"/>
  <c r="J301" i="65"/>
  <c r="I301" i="65"/>
  <c r="AM299" i="65"/>
  <c r="AL299" i="65"/>
  <c r="AK299" i="65"/>
  <c r="AJ299" i="65"/>
  <c r="AI299" i="65"/>
  <c r="AH299" i="65"/>
  <c r="AG299" i="65"/>
  <c r="AF299" i="65"/>
  <c r="AE299" i="65"/>
  <c r="AD299" i="65"/>
  <c r="AC299" i="65"/>
  <c r="AB299" i="65"/>
  <c r="AA299" i="65"/>
  <c r="Z299" i="65"/>
  <c r="Y299" i="65"/>
  <c r="X299" i="65"/>
  <c r="W299" i="65"/>
  <c r="V299" i="65"/>
  <c r="U299" i="65"/>
  <c r="T299" i="65"/>
  <c r="S299" i="65"/>
  <c r="R299" i="65"/>
  <c r="Q299" i="65"/>
  <c r="P299" i="65"/>
  <c r="O299" i="65"/>
  <c r="N299" i="65"/>
  <c r="M299" i="65"/>
  <c r="L299" i="65"/>
  <c r="K299" i="65"/>
  <c r="J299" i="65"/>
  <c r="I299" i="65"/>
  <c r="AM298" i="65"/>
  <c r="AL298" i="65"/>
  <c r="AK298" i="65"/>
  <c r="AJ298" i="65"/>
  <c r="AI298" i="65"/>
  <c r="AH298" i="65"/>
  <c r="AG298" i="65"/>
  <c r="AF298" i="65"/>
  <c r="AE298" i="65"/>
  <c r="AD298" i="65"/>
  <c r="AC298" i="65"/>
  <c r="AB298" i="65"/>
  <c r="AA298" i="65"/>
  <c r="Z298" i="65"/>
  <c r="Y298" i="65"/>
  <c r="X298" i="65"/>
  <c r="W298" i="65"/>
  <c r="V298" i="65"/>
  <c r="U298" i="65"/>
  <c r="T298" i="65"/>
  <c r="S298" i="65"/>
  <c r="R298" i="65"/>
  <c r="Q298" i="65"/>
  <c r="P298" i="65"/>
  <c r="O298" i="65"/>
  <c r="N298" i="65"/>
  <c r="M298" i="65"/>
  <c r="L298" i="65"/>
  <c r="K298" i="65"/>
  <c r="J298" i="65"/>
  <c r="I298" i="65"/>
  <c r="AM296" i="65"/>
  <c r="AL296" i="65"/>
  <c r="AK296" i="65"/>
  <c r="AJ296" i="65"/>
  <c r="AI296" i="65"/>
  <c r="AH296" i="65"/>
  <c r="AG296" i="65"/>
  <c r="AF296" i="65"/>
  <c r="AE296" i="65"/>
  <c r="AD296" i="65"/>
  <c r="AC296" i="65"/>
  <c r="AB296" i="65"/>
  <c r="AA296" i="65"/>
  <c r="Z296" i="65"/>
  <c r="Y296" i="65"/>
  <c r="X296" i="65"/>
  <c r="W296" i="65"/>
  <c r="V296" i="65"/>
  <c r="U296" i="65"/>
  <c r="T296" i="65"/>
  <c r="S296" i="65"/>
  <c r="R296" i="65"/>
  <c r="Q296" i="65"/>
  <c r="P296" i="65"/>
  <c r="O296" i="65"/>
  <c r="N296" i="65"/>
  <c r="M296" i="65"/>
  <c r="L296" i="65"/>
  <c r="K296" i="65"/>
  <c r="J296" i="65"/>
  <c r="I296" i="65"/>
  <c r="AM295" i="65"/>
  <c r="AL295" i="65"/>
  <c r="AK295" i="65"/>
  <c r="AJ295" i="65"/>
  <c r="AI295" i="65"/>
  <c r="AH295" i="65"/>
  <c r="AG295" i="65"/>
  <c r="AF295" i="65"/>
  <c r="AE295" i="65"/>
  <c r="AD295" i="65"/>
  <c r="AC295" i="65"/>
  <c r="AB295" i="65"/>
  <c r="AA295" i="65"/>
  <c r="Z295" i="65"/>
  <c r="Y295" i="65"/>
  <c r="X295" i="65"/>
  <c r="W295" i="65"/>
  <c r="V295" i="65"/>
  <c r="U295" i="65"/>
  <c r="T295" i="65"/>
  <c r="S295" i="65"/>
  <c r="R295" i="65"/>
  <c r="Q295" i="65"/>
  <c r="P295" i="65"/>
  <c r="O295" i="65"/>
  <c r="N295" i="65"/>
  <c r="M295" i="65"/>
  <c r="L295" i="65"/>
  <c r="K295" i="65"/>
  <c r="J295" i="65"/>
  <c r="I295" i="65"/>
  <c r="AM293" i="65"/>
  <c r="AL293" i="65"/>
  <c r="AK293" i="65"/>
  <c r="AJ293" i="65"/>
  <c r="AI293" i="65"/>
  <c r="AH293" i="65"/>
  <c r="AG293" i="65"/>
  <c r="AF293" i="65"/>
  <c r="AE293" i="65"/>
  <c r="AD293" i="65"/>
  <c r="AC293" i="65"/>
  <c r="AB293" i="65"/>
  <c r="AA293" i="65"/>
  <c r="Z293" i="65"/>
  <c r="Y293" i="65"/>
  <c r="X293" i="65"/>
  <c r="W293" i="65"/>
  <c r="V293" i="65"/>
  <c r="U293" i="65"/>
  <c r="T293" i="65"/>
  <c r="S293" i="65"/>
  <c r="R293" i="65"/>
  <c r="Q293" i="65"/>
  <c r="P293" i="65"/>
  <c r="O293" i="65"/>
  <c r="N293" i="65"/>
  <c r="M293" i="65"/>
  <c r="L293" i="65"/>
  <c r="K293" i="65"/>
  <c r="J293" i="65"/>
  <c r="I293" i="65"/>
  <c r="AM292" i="65"/>
  <c r="AL292" i="65"/>
  <c r="AK292" i="65"/>
  <c r="AJ292" i="65"/>
  <c r="AI292" i="65"/>
  <c r="AH292" i="65"/>
  <c r="AG292" i="65"/>
  <c r="AF292" i="65"/>
  <c r="AE292" i="65"/>
  <c r="AD292" i="65"/>
  <c r="AC292" i="65"/>
  <c r="AB292" i="65"/>
  <c r="AA292" i="65"/>
  <c r="Z292" i="65"/>
  <c r="Y292" i="65"/>
  <c r="X292" i="65"/>
  <c r="W292" i="65"/>
  <c r="V292" i="65"/>
  <c r="U292" i="65"/>
  <c r="T292" i="65"/>
  <c r="S292" i="65"/>
  <c r="R292" i="65"/>
  <c r="Q292" i="65"/>
  <c r="P292" i="65"/>
  <c r="O292" i="65"/>
  <c r="N292" i="65"/>
  <c r="M292" i="65"/>
  <c r="L292" i="65"/>
  <c r="K292" i="65"/>
  <c r="J292" i="65"/>
  <c r="I292" i="65"/>
  <c r="AM290" i="65"/>
  <c r="AL290" i="65"/>
  <c r="AK290" i="65"/>
  <c r="AJ290" i="65"/>
  <c r="AI290" i="65"/>
  <c r="AH290" i="65"/>
  <c r="AG290" i="65"/>
  <c r="AF290" i="65"/>
  <c r="AE290" i="65"/>
  <c r="AD290" i="65"/>
  <c r="AC290" i="65"/>
  <c r="AB290" i="65"/>
  <c r="AA290" i="65"/>
  <c r="Z290" i="65"/>
  <c r="Y290" i="65"/>
  <c r="X290" i="65"/>
  <c r="W290" i="65"/>
  <c r="V290" i="65"/>
  <c r="U290" i="65"/>
  <c r="T290" i="65"/>
  <c r="S290" i="65"/>
  <c r="R290" i="65"/>
  <c r="Q290" i="65"/>
  <c r="P290" i="65"/>
  <c r="O290" i="65"/>
  <c r="N290" i="65"/>
  <c r="M290" i="65"/>
  <c r="L290" i="65"/>
  <c r="K290" i="65"/>
  <c r="J290" i="65"/>
  <c r="I290" i="65"/>
  <c r="AM289" i="65"/>
  <c r="AL289" i="65"/>
  <c r="AK289" i="65"/>
  <c r="AJ289" i="65"/>
  <c r="AI289" i="65"/>
  <c r="AH289" i="65"/>
  <c r="AG289" i="65"/>
  <c r="AF289" i="65"/>
  <c r="AE289" i="65"/>
  <c r="AD289" i="65"/>
  <c r="AC289" i="65"/>
  <c r="AB289" i="65"/>
  <c r="AA289" i="65"/>
  <c r="Z289" i="65"/>
  <c r="Y289" i="65"/>
  <c r="X289" i="65"/>
  <c r="W289" i="65"/>
  <c r="V289" i="65"/>
  <c r="U289" i="65"/>
  <c r="T289" i="65"/>
  <c r="S289" i="65"/>
  <c r="R289" i="65"/>
  <c r="Q289" i="65"/>
  <c r="P289" i="65"/>
  <c r="O289" i="65"/>
  <c r="N289" i="65"/>
  <c r="M289" i="65"/>
  <c r="L289" i="65"/>
  <c r="K289" i="65"/>
  <c r="J289" i="65"/>
  <c r="I289" i="65"/>
  <c r="AM287" i="65"/>
  <c r="AL287" i="65"/>
  <c r="AK287" i="65"/>
  <c r="AJ287" i="65"/>
  <c r="AI287" i="65"/>
  <c r="AH287" i="65"/>
  <c r="AG287" i="65"/>
  <c r="AF287" i="65"/>
  <c r="AE287" i="65"/>
  <c r="AD287" i="65"/>
  <c r="AC287" i="65"/>
  <c r="AB287" i="65"/>
  <c r="AA287" i="65"/>
  <c r="Z287" i="65"/>
  <c r="Y287" i="65"/>
  <c r="X287" i="65"/>
  <c r="W287" i="65"/>
  <c r="V287" i="65"/>
  <c r="U287" i="65"/>
  <c r="T287" i="65"/>
  <c r="S287" i="65"/>
  <c r="R287" i="65"/>
  <c r="Q287" i="65"/>
  <c r="P287" i="65"/>
  <c r="O287" i="65"/>
  <c r="N287" i="65"/>
  <c r="M287" i="65"/>
  <c r="L287" i="65"/>
  <c r="K287" i="65"/>
  <c r="J287" i="65"/>
  <c r="I287" i="65"/>
  <c r="AM286" i="65"/>
  <c r="AL286" i="65"/>
  <c r="AK286" i="65"/>
  <c r="AJ286" i="65"/>
  <c r="AI286" i="65"/>
  <c r="AH286" i="65"/>
  <c r="AG286" i="65"/>
  <c r="AF286" i="65"/>
  <c r="AE286" i="65"/>
  <c r="AD286" i="65"/>
  <c r="AC286" i="65"/>
  <c r="AB286" i="65"/>
  <c r="AA286" i="65"/>
  <c r="Z286" i="65"/>
  <c r="Y286" i="65"/>
  <c r="X286" i="65"/>
  <c r="W286" i="65"/>
  <c r="V286" i="65"/>
  <c r="U286" i="65"/>
  <c r="T286" i="65"/>
  <c r="S286" i="65"/>
  <c r="R286" i="65"/>
  <c r="Q286" i="65"/>
  <c r="P286" i="65"/>
  <c r="O286" i="65"/>
  <c r="N286" i="65"/>
  <c r="M286" i="65"/>
  <c r="L286" i="65"/>
  <c r="K286" i="65"/>
  <c r="J286" i="65"/>
  <c r="I286" i="65"/>
  <c r="AM284" i="65"/>
  <c r="AL284" i="65"/>
  <c r="AK284" i="65"/>
  <c r="AJ284" i="65"/>
  <c r="AI284" i="65"/>
  <c r="AH284" i="65"/>
  <c r="AG284" i="65"/>
  <c r="AF284" i="65"/>
  <c r="AE284" i="65"/>
  <c r="AD284" i="65"/>
  <c r="AC284" i="65"/>
  <c r="AB284" i="65"/>
  <c r="AA284" i="65"/>
  <c r="Z284" i="65"/>
  <c r="Y284" i="65"/>
  <c r="X284" i="65"/>
  <c r="W284" i="65"/>
  <c r="V284" i="65"/>
  <c r="U284" i="65"/>
  <c r="T284" i="65"/>
  <c r="S284" i="65"/>
  <c r="R284" i="65"/>
  <c r="Q284" i="65"/>
  <c r="P284" i="65"/>
  <c r="O284" i="65"/>
  <c r="N284" i="65"/>
  <c r="M284" i="65"/>
  <c r="L284" i="65"/>
  <c r="K284" i="65"/>
  <c r="J284" i="65"/>
  <c r="I284" i="65"/>
  <c r="AM283" i="65"/>
  <c r="AL283" i="65"/>
  <c r="AK283" i="65"/>
  <c r="AJ283" i="65"/>
  <c r="AI283" i="65"/>
  <c r="AH283" i="65"/>
  <c r="AG283" i="65"/>
  <c r="AF283" i="65"/>
  <c r="AE283" i="65"/>
  <c r="AD283" i="65"/>
  <c r="AC283" i="65"/>
  <c r="AB283" i="65"/>
  <c r="AA283" i="65"/>
  <c r="Z283" i="65"/>
  <c r="Y283" i="65"/>
  <c r="X283" i="65"/>
  <c r="W283" i="65"/>
  <c r="V283" i="65"/>
  <c r="U283" i="65"/>
  <c r="T283" i="65"/>
  <c r="S283" i="65"/>
  <c r="R283" i="65"/>
  <c r="Q283" i="65"/>
  <c r="P283" i="65"/>
  <c r="O283" i="65"/>
  <c r="N283" i="65"/>
  <c r="M283" i="65"/>
  <c r="L283" i="65"/>
  <c r="K283" i="65"/>
  <c r="J283" i="65"/>
  <c r="I283" i="65"/>
  <c r="AM281" i="65"/>
  <c r="AL281" i="65"/>
  <c r="AK281" i="65"/>
  <c r="AJ281" i="65"/>
  <c r="AI281" i="65"/>
  <c r="AH281" i="65"/>
  <c r="AG281" i="65"/>
  <c r="AF281" i="65"/>
  <c r="AE281" i="65"/>
  <c r="AD281" i="65"/>
  <c r="AC281" i="65"/>
  <c r="AB281" i="65"/>
  <c r="AA281" i="65"/>
  <c r="Z281" i="65"/>
  <c r="Y281" i="65"/>
  <c r="X281" i="65"/>
  <c r="W281" i="65"/>
  <c r="V281" i="65"/>
  <c r="U281" i="65"/>
  <c r="T281" i="65"/>
  <c r="S281" i="65"/>
  <c r="R281" i="65"/>
  <c r="Q281" i="65"/>
  <c r="P281" i="65"/>
  <c r="O281" i="65"/>
  <c r="N281" i="65"/>
  <c r="M281" i="65"/>
  <c r="L281" i="65"/>
  <c r="K281" i="65"/>
  <c r="J281" i="65"/>
  <c r="I281" i="65"/>
  <c r="AM280" i="65"/>
  <c r="AL280" i="65"/>
  <c r="AK280" i="65"/>
  <c r="AJ280" i="65"/>
  <c r="AI280" i="65"/>
  <c r="AH280" i="65"/>
  <c r="AG280" i="65"/>
  <c r="AF280" i="65"/>
  <c r="AE280" i="65"/>
  <c r="AD280" i="65"/>
  <c r="AC280" i="65"/>
  <c r="AB280" i="65"/>
  <c r="AA280" i="65"/>
  <c r="Z280" i="65"/>
  <c r="Y280" i="65"/>
  <c r="X280" i="65"/>
  <c r="W280" i="65"/>
  <c r="V280" i="65"/>
  <c r="U280" i="65"/>
  <c r="T280" i="65"/>
  <c r="S280" i="65"/>
  <c r="R280" i="65"/>
  <c r="Q280" i="65"/>
  <c r="P280" i="65"/>
  <c r="O280" i="65"/>
  <c r="N280" i="65"/>
  <c r="M280" i="65"/>
  <c r="L280" i="65"/>
  <c r="K280" i="65"/>
  <c r="J280" i="65"/>
  <c r="I280" i="65"/>
  <c r="AM278" i="65"/>
  <c r="AL278" i="65"/>
  <c r="AK278" i="65"/>
  <c r="AJ278" i="65"/>
  <c r="AI278" i="65"/>
  <c r="AH278" i="65"/>
  <c r="AG278" i="65"/>
  <c r="AF278" i="65"/>
  <c r="AE278" i="65"/>
  <c r="AD278" i="65"/>
  <c r="AC278" i="65"/>
  <c r="AB278" i="65"/>
  <c r="AA278" i="65"/>
  <c r="Z278" i="65"/>
  <c r="Y278" i="65"/>
  <c r="X278" i="65"/>
  <c r="W278" i="65"/>
  <c r="V278" i="65"/>
  <c r="U278" i="65"/>
  <c r="T278" i="65"/>
  <c r="S278" i="65"/>
  <c r="R278" i="65"/>
  <c r="Q278" i="65"/>
  <c r="P278" i="65"/>
  <c r="O278" i="65"/>
  <c r="N278" i="65"/>
  <c r="M278" i="65"/>
  <c r="L278" i="65"/>
  <c r="K278" i="65"/>
  <c r="J278" i="65"/>
  <c r="I278" i="65"/>
  <c r="AM277" i="65"/>
  <c r="AL277" i="65"/>
  <c r="AK277" i="65"/>
  <c r="AJ277" i="65"/>
  <c r="AI277" i="65"/>
  <c r="AH277" i="65"/>
  <c r="AG277" i="65"/>
  <c r="AF277" i="65"/>
  <c r="AE277" i="65"/>
  <c r="AD277" i="65"/>
  <c r="AC277" i="65"/>
  <c r="AB277" i="65"/>
  <c r="AA277" i="65"/>
  <c r="Z277" i="65"/>
  <c r="Y277" i="65"/>
  <c r="X277" i="65"/>
  <c r="W277" i="65"/>
  <c r="V277" i="65"/>
  <c r="U277" i="65"/>
  <c r="T277" i="65"/>
  <c r="S277" i="65"/>
  <c r="R277" i="65"/>
  <c r="Q277" i="65"/>
  <c r="P277" i="65"/>
  <c r="O277" i="65"/>
  <c r="N277" i="65"/>
  <c r="M277" i="65"/>
  <c r="L277" i="65"/>
  <c r="K277" i="65"/>
  <c r="J277" i="65"/>
  <c r="I277" i="65"/>
  <c r="AM275" i="65"/>
  <c r="AL275" i="65"/>
  <c r="AK275" i="65"/>
  <c r="AJ275" i="65"/>
  <c r="AI275" i="65"/>
  <c r="AH275" i="65"/>
  <c r="AG275" i="65"/>
  <c r="AF275" i="65"/>
  <c r="AE275" i="65"/>
  <c r="AD275" i="65"/>
  <c r="AC275" i="65"/>
  <c r="AB275" i="65"/>
  <c r="AA275" i="65"/>
  <c r="Z275" i="65"/>
  <c r="Y275" i="65"/>
  <c r="X275" i="65"/>
  <c r="W275" i="65"/>
  <c r="V275" i="65"/>
  <c r="U275" i="65"/>
  <c r="T275" i="65"/>
  <c r="S275" i="65"/>
  <c r="R275" i="65"/>
  <c r="Q275" i="65"/>
  <c r="P275" i="65"/>
  <c r="O275" i="65"/>
  <c r="N275" i="65"/>
  <c r="M275" i="65"/>
  <c r="L275" i="65"/>
  <c r="K275" i="65"/>
  <c r="J275" i="65"/>
  <c r="I275" i="65"/>
  <c r="AM274" i="65"/>
  <c r="AL274" i="65"/>
  <c r="AK274" i="65"/>
  <c r="AJ274" i="65"/>
  <c r="AI274" i="65"/>
  <c r="AH274" i="65"/>
  <c r="AG274" i="65"/>
  <c r="AF274" i="65"/>
  <c r="AE274" i="65"/>
  <c r="AD274" i="65"/>
  <c r="AC274" i="65"/>
  <c r="AB274" i="65"/>
  <c r="AA274" i="65"/>
  <c r="Z274" i="65"/>
  <c r="Y274" i="65"/>
  <c r="X274" i="65"/>
  <c r="W274" i="65"/>
  <c r="V274" i="65"/>
  <c r="U274" i="65"/>
  <c r="T274" i="65"/>
  <c r="S274" i="65"/>
  <c r="R274" i="65"/>
  <c r="Q274" i="65"/>
  <c r="P274" i="65"/>
  <c r="O274" i="65"/>
  <c r="N274" i="65"/>
  <c r="M274" i="65"/>
  <c r="L274" i="65"/>
  <c r="K274" i="65"/>
  <c r="J274" i="65"/>
  <c r="I274" i="65"/>
  <c r="AM272" i="65"/>
  <c r="AL272" i="65"/>
  <c r="AK272" i="65"/>
  <c r="AJ272" i="65"/>
  <c r="AI272" i="65"/>
  <c r="AH272" i="65"/>
  <c r="AG272" i="65"/>
  <c r="AF272" i="65"/>
  <c r="AE272" i="65"/>
  <c r="AD272" i="65"/>
  <c r="AC272" i="65"/>
  <c r="AB272" i="65"/>
  <c r="AA272" i="65"/>
  <c r="Z272" i="65"/>
  <c r="Y272" i="65"/>
  <c r="X272" i="65"/>
  <c r="W272" i="65"/>
  <c r="V272" i="65"/>
  <c r="U272" i="65"/>
  <c r="T272" i="65"/>
  <c r="S272" i="65"/>
  <c r="R272" i="65"/>
  <c r="Q272" i="65"/>
  <c r="P272" i="65"/>
  <c r="O272" i="65"/>
  <c r="N272" i="65"/>
  <c r="M272" i="65"/>
  <c r="L272" i="65"/>
  <c r="K272" i="65"/>
  <c r="J272" i="65"/>
  <c r="I272" i="65"/>
  <c r="AM271" i="65"/>
  <c r="AL271" i="65"/>
  <c r="AK271" i="65"/>
  <c r="AJ271" i="65"/>
  <c r="AI271" i="65"/>
  <c r="AH271" i="65"/>
  <c r="AG271" i="65"/>
  <c r="AF271" i="65"/>
  <c r="AE271" i="65"/>
  <c r="AD271" i="65"/>
  <c r="AC271" i="65"/>
  <c r="AB271" i="65"/>
  <c r="AA271" i="65"/>
  <c r="Z271" i="65"/>
  <c r="Y271" i="65"/>
  <c r="X271" i="65"/>
  <c r="W271" i="65"/>
  <c r="V271" i="65"/>
  <c r="U271" i="65"/>
  <c r="T271" i="65"/>
  <c r="S271" i="65"/>
  <c r="R271" i="65"/>
  <c r="Q271" i="65"/>
  <c r="P271" i="65"/>
  <c r="O271" i="65"/>
  <c r="N271" i="65"/>
  <c r="M271" i="65"/>
  <c r="L271" i="65"/>
  <c r="K271" i="65"/>
  <c r="J271" i="65"/>
  <c r="I271" i="65"/>
  <c r="AM269" i="65"/>
  <c r="AL269" i="65"/>
  <c r="AK269" i="65"/>
  <c r="AJ269" i="65"/>
  <c r="AI269" i="65"/>
  <c r="AH269" i="65"/>
  <c r="AG269" i="65"/>
  <c r="AF269" i="65"/>
  <c r="AE269" i="65"/>
  <c r="AD269" i="65"/>
  <c r="AC269" i="65"/>
  <c r="AB269" i="65"/>
  <c r="AA269" i="65"/>
  <c r="Z269" i="65"/>
  <c r="Y269" i="65"/>
  <c r="X269" i="65"/>
  <c r="W269" i="65"/>
  <c r="V269" i="65"/>
  <c r="U269" i="65"/>
  <c r="T269" i="65"/>
  <c r="S269" i="65"/>
  <c r="R269" i="65"/>
  <c r="Q269" i="65"/>
  <c r="P269" i="65"/>
  <c r="O269" i="65"/>
  <c r="N269" i="65"/>
  <c r="M269" i="65"/>
  <c r="L269" i="65"/>
  <c r="K269" i="65"/>
  <c r="J269" i="65"/>
  <c r="I269" i="65"/>
  <c r="AM268" i="65"/>
  <c r="AL268" i="65"/>
  <c r="AK268" i="65"/>
  <c r="AJ268" i="65"/>
  <c r="AI268" i="65"/>
  <c r="AH268" i="65"/>
  <c r="AG268" i="65"/>
  <c r="AF268" i="65"/>
  <c r="AE268" i="65"/>
  <c r="AD268" i="65"/>
  <c r="AC268" i="65"/>
  <c r="AB268" i="65"/>
  <c r="AA268" i="65"/>
  <c r="Z268" i="65"/>
  <c r="Y268" i="65"/>
  <c r="X268" i="65"/>
  <c r="W268" i="65"/>
  <c r="V268" i="65"/>
  <c r="U268" i="65"/>
  <c r="T268" i="65"/>
  <c r="S268" i="65"/>
  <c r="R268" i="65"/>
  <c r="Q268" i="65"/>
  <c r="P268" i="65"/>
  <c r="O268" i="65"/>
  <c r="N268" i="65"/>
  <c r="M268" i="65"/>
  <c r="L268" i="65"/>
  <c r="K268" i="65"/>
  <c r="J268" i="65"/>
  <c r="I268" i="65"/>
  <c r="AM266" i="65"/>
  <c r="AL266" i="65"/>
  <c r="AK266" i="65"/>
  <c r="AJ266" i="65"/>
  <c r="AI266" i="65"/>
  <c r="AH266" i="65"/>
  <c r="AG266" i="65"/>
  <c r="AF266" i="65"/>
  <c r="AE266" i="65"/>
  <c r="AD266" i="65"/>
  <c r="AC266" i="65"/>
  <c r="AB266" i="65"/>
  <c r="AA266" i="65"/>
  <c r="Z266" i="65"/>
  <c r="Y266" i="65"/>
  <c r="X266" i="65"/>
  <c r="W266" i="65"/>
  <c r="V266" i="65"/>
  <c r="U266" i="65"/>
  <c r="T266" i="65"/>
  <c r="S266" i="65"/>
  <c r="R266" i="65"/>
  <c r="Q266" i="65"/>
  <c r="P266" i="65"/>
  <c r="O266" i="65"/>
  <c r="N266" i="65"/>
  <c r="M266" i="65"/>
  <c r="L266" i="65"/>
  <c r="K266" i="65"/>
  <c r="J266" i="65"/>
  <c r="I266" i="65"/>
  <c r="AM265" i="65"/>
  <c r="AL265" i="65"/>
  <c r="AK265" i="65"/>
  <c r="AJ265" i="65"/>
  <c r="AI265" i="65"/>
  <c r="AH265" i="65"/>
  <c r="AG265" i="65"/>
  <c r="AF265" i="65"/>
  <c r="AE265" i="65"/>
  <c r="AD265" i="65"/>
  <c r="AC265" i="65"/>
  <c r="AB265" i="65"/>
  <c r="AA265" i="65"/>
  <c r="Z265" i="65"/>
  <c r="Y265" i="65"/>
  <c r="X265" i="65"/>
  <c r="W265" i="65"/>
  <c r="V265" i="65"/>
  <c r="U265" i="65"/>
  <c r="T265" i="65"/>
  <c r="S265" i="65"/>
  <c r="R265" i="65"/>
  <c r="Q265" i="65"/>
  <c r="P265" i="65"/>
  <c r="O265" i="65"/>
  <c r="N265" i="65"/>
  <c r="M265" i="65"/>
  <c r="L265" i="65"/>
  <c r="K265" i="65"/>
  <c r="J265" i="65"/>
  <c r="I265" i="65"/>
  <c r="AM263" i="65"/>
  <c r="AL263" i="65"/>
  <c r="AK263" i="65"/>
  <c r="AJ263" i="65"/>
  <c r="AI263" i="65"/>
  <c r="AH263" i="65"/>
  <c r="AG263" i="65"/>
  <c r="AF263" i="65"/>
  <c r="AE263" i="65"/>
  <c r="AD263" i="65"/>
  <c r="AC263" i="65"/>
  <c r="AB263" i="65"/>
  <c r="AA263" i="65"/>
  <c r="Z263" i="65"/>
  <c r="Y263" i="65"/>
  <c r="X263" i="65"/>
  <c r="W263" i="65"/>
  <c r="V263" i="65"/>
  <c r="U263" i="65"/>
  <c r="T263" i="65"/>
  <c r="S263" i="65"/>
  <c r="R263" i="65"/>
  <c r="Q263" i="65"/>
  <c r="P263" i="65"/>
  <c r="O263" i="65"/>
  <c r="N263" i="65"/>
  <c r="M263" i="65"/>
  <c r="L263" i="65"/>
  <c r="K263" i="65"/>
  <c r="J263" i="65"/>
  <c r="I263" i="65"/>
  <c r="AM262" i="65"/>
  <c r="AL262" i="65"/>
  <c r="AK262" i="65"/>
  <c r="AJ262" i="65"/>
  <c r="AI262" i="65"/>
  <c r="AH262" i="65"/>
  <c r="AG262" i="65"/>
  <c r="AF262" i="65"/>
  <c r="AE262" i="65"/>
  <c r="AD262" i="65"/>
  <c r="AC262" i="65"/>
  <c r="AB262" i="65"/>
  <c r="AA262" i="65"/>
  <c r="Z262" i="65"/>
  <c r="Y262" i="65"/>
  <c r="X262" i="65"/>
  <c r="W262" i="65"/>
  <c r="V262" i="65"/>
  <c r="U262" i="65"/>
  <c r="T262" i="65"/>
  <c r="S262" i="65"/>
  <c r="R262" i="65"/>
  <c r="Q262" i="65"/>
  <c r="P262" i="65"/>
  <c r="O262" i="65"/>
  <c r="N262" i="65"/>
  <c r="M262" i="65"/>
  <c r="L262" i="65"/>
  <c r="K262" i="65"/>
  <c r="J262" i="65"/>
  <c r="I262" i="65"/>
  <c r="AM260" i="65"/>
  <c r="AL260" i="65"/>
  <c r="AK260" i="65"/>
  <c r="AJ260" i="65"/>
  <c r="AI260" i="65"/>
  <c r="AH260" i="65"/>
  <c r="AG260" i="65"/>
  <c r="AF260" i="65"/>
  <c r="AE260" i="65"/>
  <c r="AD260" i="65"/>
  <c r="AC260" i="65"/>
  <c r="AB260" i="65"/>
  <c r="AA260" i="65"/>
  <c r="Z260" i="65"/>
  <c r="Y260" i="65"/>
  <c r="X260" i="65"/>
  <c r="W260" i="65"/>
  <c r="V260" i="65"/>
  <c r="U260" i="65"/>
  <c r="T260" i="65"/>
  <c r="S260" i="65"/>
  <c r="R260" i="65"/>
  <c r="Q260" i="65"/>
  <c r="P260" i="65"/>
  <c r="O260" i="65"/>
  <c r="N260" i="65"/>
  <c r="M260" i="65"/>
  <c r="L260" i="65"/>
  <c r="K260" i="65"/>
  <c r="J260" i="65"/>
  <c r="I260" i="65"/>
  <c r="AM259" i="65"/>
  <c r="AL259" i="65"/>
  <c r="AK259" i="65"/>
  <c r="AJ259" i="65"/>
  <c r="AI259" i="65"/>
  <c r="AH259" i="65"/>
  <c r="AG259" i="65"/>
  <c r="AF259" i="65"/>
  <c r="AE259" i="65"/>
  <c r="AD259" i="65"/>
  <c r="AC259" i="65"/>
  <c r="AB259" i="65"/>
  <c r="AA259" i="65"/>
  <c r="Z259" i="65"/>
  <c r="Y259" i="65"/>
  <c r="X259" i="65"/>
  <c r="W259" i="65"/>
  <c r="V259" i="65"/>
  <c r="U259" i="65"/>
  <c r="T259" i="65"/>
  <c r="S259" i="65"/>
  <c r="R259" i="65"/>
  <c r="Q259" i="65"/>
  <c r="P259" i="65"/>
  <c r="O259" i="65"/>
  <c r="N259" i="65"/>
  <c r="M259" i="65"/>
  <c r="L259" i="65"/>
  <c r="K259" i="65"/>
  <c r="J259" i="65"/>
  <c r="I259" i="65"/>
  <c r="AM257" i="65"/>
  <c r="AL257" i="65"/>
  <c r="AK257" i="65"/>
  <c r="AJ257" i="65"/>
  <c r="AI257" i="65"/>
  <c r="AH257" i="65"/>
  <c r="AG257" i="65"/>
  <c r="AF257" i="65"/>
  <c r="AE257" i="65"/>
  <c r="AD257" i="65"/>
  <c r="AC257" i="65"/>
  <c r="AB257" i="65"/>
  <c r="AA257" i="65"/>
  <c r="Z257" i="65"/>
  <c r="Y257" i="65"/>
  <c r="X257" i="65"/>
  <c r="W257" i="65"/>
  <c r="V257" i="65"/>
  <c r="U257" i="65"/>
  <c r="T257" i="65"/>
  <c r="S257" i="65"/>
  <c r="R257" i="65"/>
  <c r="Q257" i="65"/>
  <c r="P257" i="65"/>
  <c r="O257" i="65"/>
  <c r="N257" i="65"/>
  <c r="M257" i="65"/>
  <c r="L257" i="65"/>
  <c r="K257" i="65"/>
  <c r="J257" i="65"/>
  <c r="I257" i="65"/>
  <c r="AM256" i="65"/>
  <c r="AL256" i="65"/>
  <c r="AK256" i="65"/>
  <c r="AJ256" i="65"/>
  <c r="AI256" i="65"/>
  <c r="AH256" i="65"/>
  <c r="AG256" i="65"/>
  <c r="AF256" i="65"/>
  <c r="AE256" i="65"/>
  <c r="AD256" i="65"/>
  <c r="AC256" i="65"/>
  <c r="AB256" i="65"/>
  <c r="AA256" i="65"/>
  <c r="Z256" i="65"/>
  <c r="Y256" i="65"/>
  <c r="X256" i="65"/>
  <c r="W256" i="65"/>
  <c r="V256" i="65"/>
  <c r="U256" i="65"/>
  <c r="T256" i="65"/>
  <c r="S256" i="65"/>
  <c r="R256" i="65"/>
  <c r="Q256" i="65"/>
  <c r="P256" i="65"/>
  <c r="O256" i="65"/>
  <c r="N256" i="65"/>
  <c r="M256" i="65"/>
  <c r="L256" i="65"/>
  <c r="K256" i="65"/>
  <c r="J256" i="65"/>
  <c r="I256" i="65"/>
  <c r="AM254" i="65"/>
  <c r="AL254" i="65"/>
  <c r="AK254" i="65"/>
  <c r="AJ254" i="65"/>
  <c r="AI254" i="65"/>
  <c r="AH254" i="65"/>
  <c r="AG254" i="65"/>
  <c r="AF254" i="65"/>
  <c r="AE254" i="65"/>
  <c r="AD254" i="65"/>
  <c r="AC254" i="65"/>
  <c r="AB254" i="65"/>
  <c r="AA254" i="65"/>
  <c r="Z254" i="65"/>
  <c r="Y254" i="65"/>
  <c r="X254" i="65"/>
  <c r="W254" i="65"/>
  <c r="V254" i="65"/>
  <c r="U254" i="65"/>
  <c r="T254" i="65"/>
  <c r="S254" i="65"/>
  <c r="R254" i="65"/>
  <c r="Q254" i="65"/>
  <c r="P254" i="65"/>
  <c r="O254" i="65"/>
  <c r="N254" i="65"/>
  <c r="M254" i="65"/>
  <c r="L254" i="65"/>
  <c r="K254" i="65"/>
  <c r="J254" i="65"/>
  <c r="I254" i="65"/>
  <c r="AM253" i="65"/>
  <c r="AL253" i="65"/>
  <c r="AK253" i="65"/>
  <c r="AJ253" i="65"/>
  <c r="AI253" i="65"/>
  <c r="AH253" i="65"/>
  <c r="AG253" i="65"/>
  <c r="AF253" i="65"/>
  <c r="AE253" i="65"/>
  <c r="AD253" i="65"/>
  <c r="AC253" i="65"/>
  <c r="AB253" i="65"/>
  <c r="AA253" i="65"/>
  <c r="Z253" i="65"/>
  <c r="Y253" i="65"/>
  <c r="X253" i="65"/>
  <c r="W253" i="65"/>
  <c r="V253" i="65"/>
  <c r="U253" i="65"/>
  <c r="T253" i="65"/>
  <c r="S253" i="65"/>
  <c r="R253" i="65"/>
  <c r="Q253" i="65"/>
  <c r="P253" i="65"/>
  <c r="O253" i="65"/>
  <c r="N253" i="65"/>
  <c r="M253" i="65"/>
  <c r="L253" i="65"/>
  <c r="K253" i="65"/>
  <c r="J253" i="65"/>
  <c r="I253" i="65"/>
  <c r="AM251" i="65"/>
  <c r="AL251" i="65"/>
  <c r="AK251" i="65"/>
  <c r="AJ251" i="65"/>
  <c r="AI251" i="65"/>
  <c r="AH251" i="65"/>
  <c r="AG251" i="65"/>
  <c r="AF251" i="65"/>
  <c r="AE251" i="65"/>
  <c r="AD251" i="65"/>
  <c r="AC251" i="65"/>
  <c r="AB251" i="65"/>
  <c r="AA251" i="65"/>
  <c r="Z251" i="65"/>
  <c r="Y251" i="65"/>
  <c r="X251" i="65"/>
  <c r="W251" i="65"/>
  <c r="V251" i="65"/>
  <c r="U251" i="65"/>
  <c r="T251" i="65"/>
  <c r="S251" i="65"/>
  <c r="R251" i="65"/>
  <c r="Q251" i="65"/>
  <c r="P251" i="65"/>
  <c r="O251" i="65"/>
  <c r="N251" i="65"/>
  <c r="M251" i="65"/>
  <c r="L251" i="65"/>
  <c r="K251" i="65"/>
  <c r="J251" i="65"/>
  <c r="I251" i="65"/>
  <c r="AM250" i="65"/>
  <c r="AL250" i="65"/>
  <c r="AK250" i="65"/>
  <c r="AJ250" i="65"/>
  <c r="AI250" i="65"/>
  <c r="AH250" i="65"/>
  <c r="AG250" i="65"/>
  <c r="AF250" i="65"/>
  <c r="AE250" i="65"/>
  <c r="AD250" i="65"/>
  <c r="AC250" i="65"/>
  <c r="AB250" i="65"/>
  <c r="AA250" i="65"/>
  <c r="Z250" i="65"/>
  <c r="Y250" i="65"/>
  <c r="X250" i="65"/>
  <c r="W250" i="65"/>
  <c r="V250" i="65"/>
  <c r="U250" i="65"/>
  <c r="T250" i="65"/>
  <c r="S250" i="65"/>
  <c r="R250" i="65"/>
  <c r="Q250" i="65"/>
  <c r="P250" i="65"/>
  <c r="O250" i="65"/>
  <c r="N250" i="65"/>
  <c r="M250" i="65"/>
  <c r="L250" i="65"/>
  <c r="K250" i="65"/>
  <c r="J250" i="65"/>
  <c r="I250" i="65"/>
  <c r="AM248" i="65"/>
  <c r="AL248" i="65"/>
  <c r="AK248" i="65"/>
  <c r="AJ248" i="65"/>
  <c r="AI248" i="65"/>
  <c r="AH248" i="65"/>
  <c r="AG248" i="65"/>
  <c r="AF248" i="65"/>
  <c r="AE248" i="65"/>
  <c r="AD248" i="65"/>
  <c r="AC248" i="65"/>
  <c r="AB248" i="65"/>
  <c r="AA248" i="65"/>
  <c r="Z248" i="65"/>
  <c r="Y248" i="65"/>
  <c r="X248" i="65"/>
  <c r="W248" i="65"/>
  <c r="V248" i="65"/>
  <c r="U248" i="65"/>
  <c r="T248" i="65"/>
  <c r="S248" i="65"/>
  <c r="R248" i="65"/>
  <c r="Q248" i="65"/>
  <c r="P248" i="65"/>
  <c r="O248" i="65"/>
  <c r="N248" i="65"/>
  <c r="M248" i="65"/>
  <c r="L248" i="65"/>
  <c r="K248" i="65"/>
  <c r="J248" i="65"/>
  <c r="I248" i="65"/>
  <c r="AM247" i="65"/>
  <c r="AL247" i="65"/>
  <c r="AK247" i="65"/>
  <c r="AJ247" i="65"/>
  <c r="AI247" i="65"/>
  <c r="AH247" i="65"/>
  <c r="AG247" i="65"/>
  <c r="AF247" i="65"/>
  <c r="AE247" i="65"/>
  <c r="AD247" i="65"/>
  <c r="AC247" i="65"/>
  <c r="AB247" i="65"/>
  <c r="AA247" i="65"/>
  <c r="Z247" i="65"/>
  <c r="Y247" i="65"/>
  <c r="X247" i="65"/>
  <c r="W247" i="65"/>
  <c r="V247" i="65"/>
  <c r="U247" i="65"/>
  <c r="T247" i="65"/>
  <c r="S247" i="65"/>
  <c r="R247" i="65"/>
  <c r="Q247" i="65"/>
  <c r="P247" i="65"/>
  <c r="O247" i="65"/>
  <c r="N247" i="65"/>
  <c r="M247" i="65"/>
  <c r="L247" i="65"/>
  <c r="K247" i="65"/>
  <c r="J247" i="65"/>
  <c r="I247" i="65"/>
  <c r="AM245" i="65"/>
  <c r="AL245" i="65"/>
  <c r="AK245" i="65"/>
  <c r="AJ245" i="65"/>
  <c r="AI245" i="65"/>
  <c r="AH245" i="65"/>
  <c r="AG245" i="65"/>
  <c r="AF245" i="65"/>
  <c r="AE245" i="65"/>
  <c r="AD245" i="65"/>
  <c r="AC245" i="65"/>
  <c r="AB245" i="65"/>
  <c r="AA245" i="65"/>
  <c r="Z245" i="65"/>
  <c r="Y245" i="65"/>
  <c r="X245" i="65"/>
  <c r="W245" i="65"/>
  <c r="V245" i="65"/>
  <c r="U245" i="65"/>
  <c r="T245" i="65"/>
  <c r="S245" i="65"/>
  <c r="R245" i="65"/>
  <c r="Q245" i="65"/>
  <c r="P245" i="65"/>
  <c r="O245" i="65"/>
  <c r="N245" i="65"/>
  <c r="M245" i="65"/>
  <c r="L245" i="65"/>
  <c r="K245" i="65"/>
  <c r="J245" i="65"/>
  <c r="I245" i="65"/>
  <c r="AM244" i="65"/>
  <c r="AL244" i="65"/>
  <c r="AK244" i="65"/>
  <c r="AJ244" i="65"/>
  <c r="AI244" i="65"/>
  <c r="AH244" i="65"/>
  <c r="AG244" i="65"/>
  <c r="AF244" i="65"/>
  <c r="AE244" i="65"/>
  <c r="AD244" i="65"/>
  <c r="AC244" i="65"/>
  <c r="AB244" i="65"/>
  <c r="AA244" i="65"/>
  <c r="Z244" i="65"/>
  <c r="Y244" i="65"/>
  <c r="X244" i="65"/>
  <c r="W244" i="65"/>
  <c r="V244" i="65"/>
  <c r="U244" i="65"/>
  <c r="T244" i="65"/>
  <c r="S244" i="65"/>
  <c r="R244" i="65"/>
  <c r="Q244" i="65"/>
  <c r="P244" i="65"/>
  <c r="O244" i="65"/>
  <c r="N244" i="65"/>
  <c r="M244" i="65"/>
  <c r="L244" i="65"/>
  <c r="K244" i="65"/>
  <c r="J244" i="65"/>
  <c r="I244" i="65"/>
  <c r="AM242" i="65"/>
  <c r="AL242" i="65"/>
  <c r="AK242" i="65"/>
  <c r="AJ242" i="65"/>
  <c r="AI242" i="65"/>
  <c r="AH242" i="65"/>
  <c r="AG242" i="65"/>
  <c r="AF242" i="65"/>
  <c r="AE242" i="65"/>
  <c r="AD242" i="65"/>
  <c r="AC242" i="65"/>
  <c r="AB242" i="65"/>
  <c r="AA242" i="65"/>
  <c r="Z242" i="65"/>
  <c r="Y242" i="65"/>
  <c r="X242" i="65"/>
  <c r="W242" i="65"/>
  <c r="V242" i="65"/>
  <c r="U242" i="65"/>
  <c r="T242" i="65"/>
  <c r="S242" i="65"/>
  <c r="R242" i="65"/>
  <c r="Q242" i="65"/>
  <c r="P242" i="65"/>
  <c r="O242" i="65"/>
  <c r="N242" i="65"/>
  <c r="M242" i="65"/>
  <c r="L242" i="65"/>
  <c r="K242" i="65"/>
  <c r="J242" i="65"/>
  <c r="I242" i="65"/>
  <c r="AM241" i="65"/>
  <c r="AL241" i="65"/>
  <c r="AK241" i="65"/>
  <c r="AJ241" i="65"/>
  <c r="AI241" i="65"/>
  <c r="AH241" i="65"/>
  <c r="AG241" i="65"/>
  <c r="AF241" i="65"/>
  <c r="AE241" i="65"/>
  <c r="AD241" i="65"/>
  <c r="AC241" i="65"/>
  <c r="AB241" i="65"/>
  <c r="AA241" i="65"/>
  <c r="Z241" i="65"/>
  <c r="Y241" i="65"/>
  <c r="X241" i="65"/>
  <c r="W241" i="65"/>
  <c r="V241" i="65"/>
  <c r="U241" i="65"/>
  <c r="T241" i="65"/>
  <c r="S241" i="65"/>
  <c r="R241" i="65"/>
  <c r="Q241" i="65"/>
  <c r="P241" i="65"/>
  <c r="O241" i="65"/>
  <c r="N241" i="65"/>
  <c r="M241" i="65"/>
  <c r="L241" i="65"/>
  <c r="K241" i="65"/>
  <c r="J241" i="65"/>
  <c r="I241" i="65"/>
  <c r="AM239" i="65"/>
  <c r="AL239" i="65"/>
  <c r="AK239" i="65"/>
  <c r="AJ239" i="65"/>
  <c r="AI239" i="65"/>
  <c r="AH239" i="65"/>
  <c r="AG239" i="65"/>
  <c r="AF239" i="65"/>
  <c r="AE239" i="65"/>
  <c r="AD239" i="65"/>
  <c r="AC239" i="65"/>
  <c r="AB239" i="65"/>
  <c r="AA239" i="65"/>
  <c r="Z239" i="65"/>
  <c r="Y239" i="65"/>
  <c r="X239" i="65"/>
  <c r="W239" i="65"/>
  <c r="V239" i="65"/>
  <c r="U239" i="65"/>
  <c r="T239" i="65"/>
  <c r="S239" i="65"/>
  <c r="R239" i="65"/>
  <c r="Q239" i="65"/>
  <c r="P239" i="65"/>
  <c r="O239" i="65"/>
  <c r="N239" i="65"/>
  <c r="M239" i="65"/>
  <c r="L239" i="65"/>
  <c r="K239" i="65"/>
  <c r="J239" i="65"/>
  <c r="I239" i="65"/>
  <c r="AM238" i="65"/>
  <c r="AL238" i="65"/>
  <c r="AK238" i="65"/>
  <c r="AJ238" i="65"/>
  <c r="AI238" i="65"/>
  <c r="AH238" i="65"/>
  <c r="AG238" i="65"/>
  <c r="AF238" i="65"/>
  <c r="AE238" i="65"/>
  <c r="AD238" i="65"/>
  <c r="AC238" i="65"/>
  <c r="AB238" i="65"/>
  <c r="AA238" i="65"/>
  <c r="Z238" i="65"/>
  <c r="Y238" i="65"/>
  <c r="X238" i="65"/>
  <c r="W238" i="65"/>
  <c r="V238" i="65"/>
  <c r="U238" i="65"/>
  <c r="T238" i="65"/>
  <c r="S238" i="65"/>
  <c r="R238" i="65"/>
  <c r="Q238" i="65"/>
  <c r="P238" i="65"/>
  <c r="O238" i="65"/>
  <c r="N238" i="65"/>
  <c r="M238" i="65"/>
  <c r="L238" i="65"/>
  <c r="K238" i="65"/>
  <c r="J238" i="65"/>
  <c r="I238" i="65"/>
  <c r="AM236" i="65"/>
  <c r="AL236" i="65"/>
  <c r="AK236" i="65"/>
  <c r="AJ236" i="65"/>
  <c r="AI236" i="65"/>
  <c r="AH236" i="65"/>
  <c r="AG236" i="65"/>
  <c r="AF236" i="65"/>
  <c r="AE236" i="65"/>
  <c r="AD236" i="65"/>
  <c r="AC236" i="65"/>
  <c r="AB236" i="65"/>
  <c r="AA236" i="65"/>
  <c r="Z236" i="65"/>
  <c r="Y236" i="65"/>
  <c r="X236" i="65"/>
  <c r="W236" i="65"/>
  <c r="V236" i="65"/>
  <c r="U236" i="65"/>
  <c r="T236" i="65"/>
  <c r="S236" i="65"/>
  <c r="R236" i="65"/>
  <c r="Q236" i="65"/>
  <c r="P236" i="65"/>
  <c r="O236" i="65"/>
  <c r="N236" i="65"/>
  <c r="M236" i="65"/>
  <c r="L236" i="65"/>
  <c r="K236" i="65"/>
  <c r="J236" i="65"/>
  <c r="I236" i="65"/>
  <c r="AM235" i="65"/>
  <c r="AL235" i="65"/>
  <c r="AK235" i="65"/>
  <c r="AJ235" i="65"/>
  <c r="AI235" i="65"/>
  <c r="AH235" i="65"/>
  <c r="AG235" i="65"/>
  <c r="AF235" i="65"/>
  <c r="AE235" i="65"/>
  <c r="AD235" i="65"/>
  <c r="AC235" i="65"/>
  <c r="AB235" i="65"/>
  <c r="AA235" i="65"/>
  <c r="Z235" i="65"/>
  <c r="Y235" i="65"/>
  <c r="X235" i="65"/>
  <c r="W235" i="65"/>
  <c r="V235" i="65"/>
  <c r="U235" i="65"/>
  <c r="T235" i="65"/>
  <c r="S235" i="65"/>
  <c r="R235" i="65"/>
  <c r="Q235" i="65"/>
  <c r="P235" i="65"/>
  <c r="O235" i="65"/>
  <c r="N235" i="65"/>
  <c r="M235" i="65"/>
  <c r="L235" i="65"/>
  <c r="K235" i="65"/>
  <c r="J235" i="65"/>
  <c r="I235" i="65"/>
  <c r="AM233" i="65"/>
  <c r="AL233" i="65"/>
  <c r="AK233" i="65"/>
  <c r="AJ233" i="65"/>
  <c r="AI233" i="65"/>
  <c r="AH233" i="65"/>
  <c r="AG233" i="65"/>
  <c r="AF233" i="65"/>
  <c r="AE233" i="65"/>
  <c r="AD233" i="65"/>
  <c r="AC233" i="65"/>
  <c r="AB233" i="65"/>
  <c r="AA233" i="65"/>
  <c r="Z233" i="65"/>
  <c r="Y233" i="65"/>
  <c r="X233" i="65"/>
  <c r="W233" i="65"/>
  <c r="V233" i="65"/>
  <c r="U233" i="65"/>
  <c r="T233" i="65"/>
  <c r="S233" i="65"/>
  <c r="R233" i="65"/>
  <c r="Q233" i="65"/>
  <c r="P233" i="65"/>
  <c r="O233" i="65"/>
  <c r="N233" i="65"/>
  <c r="M233" i="65"/>
  <c r="L233" i="65"/>
  <c r="K233" i="65"/>
  <c r="J233" i="65"/>
  <c r="I233" i="65"/>
  <c r="AM232" i="65"/>
  <c r="AL232" i="65"/>
  <c r="AK232" i="65"/>
  <c r="AJ232" i="65"/>
  <c r="AI232" i="65"/>
  <c r="AH232" i="65"/>
  <c r="AG232" i="65"/>
  <c r="AF232" i="65"/>
  <c r="AE232" i="65"/>
  <c r="AD232" i="65"/>
  <c r="AC232" i="65"/>
  <c r="AB232" i="65"/>
  <c r="AA232" i="65"/>
  <c r="Z232" i="65"/>
  <c r="Y232" i="65"/>
  <c r="X232" i="65"/>
  <c r="W232" i="65"/>
  <c r="V232" i="65"/>
  <c r="U232" i="65"/>
  <c r="T232" i="65"/>
  <c r="S232" i="65"/>
  <c r="R232" i="65"/>
  <c r="Q232" i="65"/>
  <c r="P232" i="65"/>
  <c r="O232" i="65"/>
  <c r="N232" i="65"/>
  <c r="M232" i="65"/>
  <c r="L232" i="65"/>
  <c r="K232" i="65"/>
  <c r="J232" i="65"/>
  <c r="I232" i="65"/>
  <c r="AM230" i="65"/>
  <c r="AL230" i="65"/>
  <c r="AK230" i="65"/>
  <c r="AJ230" i="65"/>
  <c r="AI230" i="65"/>
  <c r="AH230" i="65"/>
  <c r="AG230" i="65"/>
  <c r="AF230" i="65"/>
  <c r="AE230" i="65"/>
  <c r="AD230" i="65"/>
  <c r="AC230" i="65"/>
  <c r="AB230" i="65"/>
  <c r="AA230" i="65"/>
  <c r="Z230" i="65"/>
  <c r="Y230" i="65"/>
  <c r="X230" i="65"/>
  <c r="W230" i="65"/>
  <c r="V230" i="65"/>
  <c r="U230" i="65"/>
  <c r="T230" i="65"/>
  <c r="S230" i="65"/>
  <c r="R230" i="65"/>
  <c r="Q230" i="65"/>
  <c r="P230" i="65"/>
  <c r="O230" i="65"/>
  <c r="N230" i="65"/>
  <c r="M230" i="65"/>
  <c r="L230" i="65"/>
  <c r="K230" i="65"/>
  <c r="J230" i="65"/>
  <c r="I230" i="65"/>
  <c r="AM229" i="65"/>
  <c r="AL229" i="65"/>
  <c r="AK229" i="65"/>
  <c r="AJ229" i="65"/>
  <c r="AI229" i="65"/>
  <c r="AH229" i="65"/>
  <c r="AG229" i="65"/>
  <c r="AF229" i="65"/>
  <c r="AE229" i="65"/>
  <c r="AD229" i="65"/>
  <c r="AC229" i="65"/>
  <c r="AB229" i="65"/>
  <c r="AA229" i="65"/>
  <c r="Z229" i="65"/>
  <c r="Y229" i="65"/>
  <c r="X229" i="65"/>
  <c r="W229" i="65"/>
  <c r="V229" i="65"/>
  <c r="U229" i="65"/>
  <c r="T229" i="65"/>
  <c r="S229" i="65"/>
  <c r="R229" i="65"/>
  <c r="Q229" i="65"/>
  <c r="P229" i="65"/>
  <c r="O229" i="65"/>
  <c r="N229" i="65"/>
  <c r="M229" i="65"/>
  <c r="L229" i="65"/>
  <c r="K229" i="65"/>
  <c r="J229" i="65"/>
  <c r="I229" i="65"/>
  <c r="AM227" i="65"/>
  <c r="AL227" i="65"/>
  <c r="AK227" i="65"/>
  <c r="AJ227" i="65"/>
  <c r="AI227" i="65"/>
  <c r="AH227" i="65"/>
  <c r="AG227" i="65"/>
  <c r="AF227" i="65"/>
  <c r="AE227" i="65"/>
  <c r="AD227" i="65"/>
  <c r="AC227" i="65"/>
  <c r="AB227" i="65"/>
  <c r="AA227" i="65"/>
  <c r="Z227" i="65"/>
  <c r="Y227" i="65"/>
  <c r="X227" i="65"/>
  <c r="W227" i="65"/>
  <c r="V227" i="65"/>
  <c r="U227" i="65"/>
  <c r="T227" i="65"/>
  <c r="S227" i="65"/>
  <c r="R227" i="65"/>
  <c r="Q227" i="65"/>
  <c r="P227" i="65"/>
  <c r="O227" i="65"/>
  <c r="N227" i="65"/>
  <c r="M227" i="65"/>
  <c r="L227" i="65"/>
  <c r="K227" i="65"/>
  <c r="J227" i="65"/>
  <c r="I227" i="65"/>
  <c r="AM226" i="65"/>
  <c r="AL226" i="65"/>
  <c r="AK226" i="65"/>
  <c r="AJ226" i="65"/>
  <c r="AI226" i="65"/>
  <c r="AH226" i="65"/>
  <c r="AG226" i="65"/>
  <c r="AF226" i="65"/>
  <c r="AE226" i="65"/>
  <c r="AD226" i="65"/>
  <c r="AC226" i="65"/>
  <c r="AB226" i="65"/>
  <c r="AA226" i="65"/>
  <c r="Z226" i="65"/>
  <c r="Y226" i="65"/>
  <c r="X226" i="65"/>
  <c r="W226" i="65"/>
  <c r="V226" i="65"/>
  <c r="U226" i="65"/>
  <c r="T226" i="65"/>
  <c r="S226" i="65"/>
  <c r="R226" i="65"/>
  <c r="Q226" i="65"/>
  <c r="P226" i="65"/>
  <c r="O226" i="65"/>
  <c r="N226" i="65"/>
  <c r="M226" i="65"/>
  <c r="L226" i="65"/>
  <c r="K226" i="65"/>
  <c r="J226" i="65"/>
  <c r="I226" i="65"/>
  <c r="AM224" i="65"/>
  <c r="AL224" i="65"/>
  <c r="AK224" i="65"/>
  <c r="AJ224" i="65"/>
  <c r="AI224" i="65"/>
  <c r="AH224" i="65"/>
  <c r="AG224" i="65"/>
  <c r="AF224" i="65"/>
  <c r="AE224" i="65"/>
  <c r="AD224" i="65"/>
  <c r="AC224" i="65"/>
  <c r="AB224" i="65"/>
  <c r="AA224" i="65"/>
  <c r="Z224" i="65"/>
  <c r="Y224" i="65"/>
  <c r="X224" i="65"/>
  <c r="W224" i="65"/>
  <c r="V224" i="65"/>
  <c r="U224" i="65"/>
  <c r="T224" i="65"/>
  <c r="S224" i="65"/>
  <c r="R224" i="65"/>
  <c r="Q224" i="65"/>
  <c r="P224" i="65"/>
  <c r="O224" i="65"/>
  <c r="N224" i="65"/>
  <c r="M224" i="65"/>
  <c r="L224" i="65"/>
  <c r="K224" i="65"/>
  <c r="J224" i="65"/>
  <c r="I224" i="65"/>
  <c r="AM223" i="65"/>
  <c r="AL223" i="65"/>
  <c r="AK223" i="65"/>
  <c r="AJ223" i="65"/>
  <c r="AI223" i="65"/>
  <c r="AH223" i="65"/>
  <c r="AG223" i="65"/>
  <c r="AF223" i="65"/>
  <c r="AE223" i="65"/>
  <c r="AD223" i="65"/>
  <c r="AC223" i="65"/>
  <c r="AB223" i="65"/>
  <c r="AA223" i="65"/>
  <c r="Z223" i="65"/>
  <c r="Y223" i="65"/>
  <c r="X223" i="65"/>
  <c r="W223" i="65"/>
  <c r="V223" i="65"/>
  <c r="U223" i="65"/>
  <c r="T223" i="65"/>
  <c r="S223" i="65"/>
  <c r="R223" i="65"/>
  <c r="Q223" i="65"/>
  <c r="P223" i="65"/>
  <c r="O223" i="65"/>
  <c r="N223" i="65"/>
  <c r="M223" i="65"/>
  <c r="L223" i="65"/>
  <c r="K223" i="65"/>
  <c r="J223" i="65"/>
  <c r="I223" i="65"/>
  <c r="AM221" i="65"/>
  <c r="AL221" i="65"/>
  <c r="AK221" i="65"/>
  <c r="AJ221" i="65"/>
  <c r="AI221" i="65"/>
  <c r="AH221" i="65"/>
  <c r="AG221" i="65"/>
  <c r="AF221" i="65"/>
  <c r="AE221" i="65"/>
  <c r="AD221" i="65"/>
  <c r="AC221" i="65"/>
  <c r="AB221" i="65"/>
  <c r="AA221" i="65"/>
  <c r="Z221" i="65"/>
  <c r="Y221" i="65"/>
  <c r="X221" i="65"/>
  <c r="W221" i="65"/>
  <c r="V221" i="65"/>
  <c r="U221" i="65"/>
  <c r="T221" i="65"/>
  <c r="S221" i="65"/>
  <c r="R221" i="65"/>
  <c r="Q221" i="65"/>
  <c r="P221" i="65"/>
  <c r="O221" i="65"/>
  <c r="N221" i="65"/>
  <c r="M221" i="65"/>
  <c r="L221" i="65"/>
  <c r="K221" i="65"/>
  <c r="J221" i="65"/>
  <c r="I221" i="65"/>
  <c r="AM220" i="65"/>
  <c r="AL220" i="65"/>
  <c r="AK220" i="65"/>
  <c r="AJ220" i="65"/>
  <c r="AI220" i="65"/>
  <c r="AH220" i="65"/>
  <c r="AG220" i="65"/>
  <c r="AF220" i="65"/>
  <c r="AE220" i="65"/>
  <c r="AD220" i="65"/>
  <c r="AC220" i="65"/>
  <c r="AB220" i="65"/>
  <c r="AA220" i="65"/>
  <c r="Z220" i="65"/>
  <c r="Y220" i="65"/>
  <c r="X220" i="65"/>
  <c r="W220" i="65"/>
  <c r="V220" i="65"/>
  <c r="U220" i="65"/>
  <c r="T220" i="65"/>
  <c r="S220" i="65"/>
  <c r="R220" i="65"/>
  <c r="Q220" i="65"/>
  <c r="P220" i="65"/>
  <c r="O220" i="65"/>
  <c r="N220" i="65"/>
  <c r="M220" i="65"/>
  <c r="L220" i="65"/>
  <c r="K220" i="65"/>
  <c r="J220" i="65"/>
  <c r="I220" i="65"/>
  <c r="AM218" i="65"/>
  <c r="AL218" i="65"/>
  <c r="AK218" i="65"/>
  <c r="AJ218" i="65"/>
  <c r="AI218" i="65"/>
  <c r="AH218" i="65"/>
  <c r="AG218" i="65"/>
  <c r="AF218" i="65"/>
  <c r="AE218" i="65"/>
  <c r="AD218" i="65"/>
  <c r="AC218" i="65"/>
  <c r="AB218" i="65"/>
  <c r="AA218" i="65"/>
  <c r="Z218" i="65"/>
  <c r="Y218" i="65"/>
  <c r="X218" i="65"/>
  <c r="W218" i="65"/>
  <c r="V218" i="65"/>
  <c r="U218" i="65"/>
  <c r="T218" i="65"/>
  <c r="S218" i="65"/>
  <c r="R218" i="65"/>
  <c r="Q218" i="65"/>
  <c r="P218" i="65"/>
  <c r="O218" i="65"/>
  <c r="N218" i="65"/>
  <c r="M218" i="65"/>
  <c r="L218" i="65"/>
  <c r="K218" i="65"/>
  <c r="J218" i="65"/>
  <c r="I218" i="65"/>
  <c r="AM217" i="65"/>
  <c r="AL217" i="65"/>
  <c r="AK217" i="65"/>
  <c r="AJ217" i="65"/>
  <c r="AI217" i="65"/>
  <c r="AH217" i="65"/>
  <c r="AG217" i="65"/>
  <c r="AF217" i="65"/>
  <c r="AE217" i="65"/>
  <c r="AD217" i="65"/>
  <c r="AC217" i="65"/>
  <c r="AB217" i="65"/>
  <c r="AA217" i="65"/>
  <c r="Z217" i="65"/>
  <c r="Y217" i="65"/>
  <c r="X217" i="65"/>
  <c r="W217" i="65"/>
  <c r="V217" i="65"/>
  <c r="U217" i="65"/>
  <c r="T217" i="65"/>
  <c r="S217" i="65"/>
  <c r="R217" i="65"/>
  <c r="Q217" i="65"/>
  <c r="P217" i="65"/>
  <c r="O217" i="65"/>
  <c r="N217" i="65"/>
  <c r="M217" i="65"/>
  <c r="L217" i="65"/>
  <c r="K217" i="65"/>
  <c r="J217" i="65"/>
  <c r="I217" i="65"/>
  <c r="AM215" i="65"/>
  <c r="AL215" i="65"/>
  <c r="AK215" i="65"/>
  <c r="AJ215" i="65"/>
  <c r="AI215" i="65"/>
  <c r="AH215" i="65"/>
  <c r="AG215" i="65"/>
  <c r="AF215" i="65"/>
  <c r="AE215" i="65"/>
  <c r="AD215" i="65"/>
  <c r="AC215" i="65"/>
  <c r="AB215" i="65"/>
  <c r="AA215" i="65"/>
  <c r="Z215" i="65"/>
  <c r="Y215" i="65"/>
  <c r="X215" i="65"/>
  <c r="W215" i="65"/>
  <c r="V215" i="65"/>
  <c r="U215" i="65"/>
  <c r="T215" i="65"/>
  <c r="S215" i="65"/>
  <c r="R215" i="65"/>
  <c r="Q215" i="65"/>
  <c r="P215" i="65"/>
  <c r="O215" i="65"/>
  <c r="N215" i="65"/>
  <c r="M215" i="65"/>
  <c r="L215" i="65"/>
  <c r="K215" i="65"/>
  <c r="J215" i="65"/>
  <c r="I215" i="65"/>
  <c r="AM214" i="65"/>
  <c r="AL214" i="65"/>
  <c r="AK214" i="65"/>
  <c r="AJ214" i="65"/>
  <c r="AI214" i="65"/>
  <c r="AH214" i="65"/>
  <c r="AG214" i="65"/>
  <c r="AF214" i="65"/>
  <c r="AE214" i="65"/>
  <c r="AD214" i="65"/>
  <c r="AC214" i="65"/>
  <c r="AB214" i="65"/>
  <c r="AA214" i="65"/>
  <c r="Z214" i="65"/>
  <c r="Y214" i="65"/>
  <c r="X214" i="65"/>
  <c r="W214" i="65"/>
  <c r="V214" i="65"/>
  <c r="U214" i="65"/>
  <c r="T214" i="65"/>
  <c r="S214" i="65"/>
  <c r="R214" i="65"/>
  <c r="Q214" i="65"/>
  <c r="P214" i="65"/>
  <c r="O214" i="65"/>
  <c r="N214" i="65"/>
  <c r="M214" i="65"/>
  <c r="L214" i="65"/>
  <c r="K214" i="65"/>
  <c r="J214" i="65"/>
  <c r="I214" i="65"/>
  <c r="AM212" i="65"/>
  <c r="AL212" i="65"/>
  <c r="AK212" i="65"/>
  <c r="AJ212" i="65"/>
  <c r="AI212" i="65"/>
  <c r="AH212" i="65"/>
  <c r="AG212" i="65"/>
  <c r="AF212" i="65"/>
  <c r="AE212" i="65"/>
  <c r="AD212" i="65"/>
  <c r="AC212" i="65"/>
  <c r="AB212" i="65"/>
  <c r="AA212" i="65"/>
  <c r="Z212" i="65"/>
  <c r="Y212" i="65"/>
  <c r="X212" i="65"/>
  <c r="W212" i="65"/>
  <c r="V212" i="65"/>
  <c r="U212" i="65"/>
  <c r="T212" i="65"/>
  <c r="S212" i="65"/>
  <c r="R212" i="65"/>
  <c r="Q212" i="65"/>
  <c r="P212" i="65"/>
  <c r="O212" i="65"/>
  <c r="N212" i="65"/>
  <c r="M212" i="65"/>
  <c r="L212" i="65"/>
  <c r="K212" i="65"/>
  <c r="J212" i="65"/>
  <c r="I212" i="65"/>
  <c r="AM211" i="65"/>
  <c r="AL211" i="65"/>
  <c r="AK211" i="65"/>
  <c r="AJ211" i="65"/>
  <c r="AI211" i="65"/>
  <c r="AH211" i="65"/>
  <c r="AG211" i="65"/>
  <c r="AF211" i="65"/>
  <c r="AE211" i="65"/>
  <c r="AD211" i="65"/>
  <c r="AC211" i="65"/>
  <c r="AB211" i="65"/>
  <c r="AA211" i="65"/>
  <c r="Z211" i="65"/>
  <c r="Y211" i="65"/>
  <c r="X211" i="65"/>
  <c r="W211" i="65"/>
  <c r="V211" i="65"/>
  <c r="U211" i="65"/>
  <c r="T211" i="65"/>
  <c r="S211" i="65"/>
  <c r="R211" i="65"/>
  <c r="Q211" i="65"/>
  <c r="P211" i="65"/>
  <c r="O211" i="65"/>
  <c r="N211" i="65"/>
  <c r="M211" i="65"/>
  <c r="L211" i="65"/>
  <c r="K211" i="65"/>
  <c r="J211" i="65"/>
  <c r="I211" i="65"/>
  <c r="AM209" i="65"/>
  <c r="AL209" i="65"/>
  <c r="AK209" i="65"/>
  <c r="AJ209" i="65"/>
  <c r="AI209" i="65"/>
  <c r="AH209" i="65"/>
  <c r="AG209" i="65"/>
  <c r="AF209" i="65"/>
  <c r="AE209" i="65"/>
  <c r="AD209" i="65"/>
  <c r="AC209" i="65"/>
  <c r="AB209" i="65"/>
  <c r="AA209" i="65"/>
  <c r="Z209" i="65"/>
  <c r="Y209" i="65"/>
  <c r="X209" i="65"/>
  <c r="W209" i="65"/>
  <c r="V209" i="65"/>
  <c r="U209" i="65"/>
  <c r="T209" i="65"/>
  <c r="S209" i="65"/>
  <c r="R209" i="65"/>
  <c r="Q209" i="65"/>
  <c r="P209" i="65"/>
  <c r="O209" i="65"/>
  <c r="N209" i="65"/>
  <c r="M209" i="65"/>
  <c r="L209" i="65"/>
  <c r="K209" i="65"/>
  <c r="J209" i="65"/>
  <c r="I209" i="65"/>
  <c r="AM208" i="65"/>
  <c r="AL208" i="65"/>
  <c r="AK208" i="65"/>
  <c r="AJ208" i="65"/>
  <c r="AI208" i="65"/>
  <c r="AH208" i="65"/>
  <c r="AG208" i="65"/>
  <c r="AF208" i="65"/>
  <c r="AE208" i="65"/>
  <c r="AD208" i="65"/>
  <c r="AC208" i="65"/>
  <c r="AB208" i="65"/>
  <c r="AA208" i="65"/>
  <c r="Z208" i="65"/>
  <c r="Y208" i="65"/>
  <c r="X208" i="65"/>
  <c r="W208" i="65"/>
  <c r="V208" i="65"/>
  <c r="U208" i="65"/>
  <c r="T208" i="65"/>
  <c r="S208" i="65"/>
  <c r="R208" i="65"/>
  <c r="Q208" i="65"/>
  <c r="P208" i="65"/>
  <c r="O208" i="65"/>
  <c r="N208" i="65"/>
  <c r="M208" i="65"/>
  <c r="L208" i="65"/>
  <c r="K208" i="65"/>
  <c r="J208" i="65"/>
  <c r="I208" i="65"/>
  <c r="AM206" i="65"/>
  <c r="AL206" i="65"/>
  <c r="AK206" i="65"/>
  <c r="AJ206" i="65"/>
  <c r="AI206" i="65"/>
  <c r="AH206" i="65"/>
  <c r="AG206" i="65"/>
  <c r="AF206" i="65"/>
  <c r="AE206" i="65"/>
  <c r="AD206" i="65"/>
  <c r="AC206" i="65"/>
  <c r="AB206" i="65"/>
  <c r="AA206" i="65"/>
  <c r="Z206" i="65"/>
  <c r="Y206" i="65"/>
  <c r="X206" i="65"/>
  <c r="W206" i="65"/>
  <c r="V206" i="65"/>
  <c r="U206" i="65"/>
  <c r="T206" i="65"/>
  <c r="S206" i="65"/>
  <c r="R206" i="65"/>
  <c r="Q206" i="65"/>
  <c r="P206" i="65"/>
  <c r="O206" i="65"/>
  <c r="N206" i="65"/>
  <c r="M206" i="65"/>
  <c r="L206" i="65"/>
  <c r="K206" i="65"/>
  <c r="J206" i="65"/>
  <c r="I206" i="65"/>
  <c r="AM205" i="65"/>
  <c r="AL205" i="65"/>
  <c r="AK205" i="65"/>
  <c r="AJ205" i="65"/>
  <c r="AI205" i="65"/>
  <c r="AH205" i="65"/>
  <c r="AG205" i="65"/>
  <c r="AF205" i="65"/>
  <c r="AE205" i="65"/>
  <c r="AD205" i="65"/>
  <c r="AC205" i="65"/>
  <c r="AB205" i="65"/>
  <c r="AA205" i="65"/>
  <c r="Z205" i="65"/>
  <c r="Y205" i="65"/>
  <c r="X205" i="65"/>
  <c r="W205" i="65"/>
  <c r="V205" i="65"/>
  <c r="U205" i="65"/>
  <c r="T205" i="65"/>
  <c r="S205" i="65"/>
  <c r="R205" i="65"/>
  <c r="Q205" i="65"/>
  <c r="P205" i="65"/>
  <c r="O205" i="65"/>
  <c r="N205" i="65"/>
  <c r="M205" i="65"/>
  <c r="L205" i="65"/>
  <c r="K205" i="65"/>
  <c r="J205" i="65"/>
  <c r="I205" i="65"/>
  <c r="AM203" i="65"/>
  <c r="AL203" i="65"/>
  <c r="AK203" i="65"/>
  <c r="AJ203" i="65"/>
  <c r="AI203" i="65"/>
  <c r="AH203" i="65"/>
  <c r="AG203" i="65"/>
  <c r="AF203" i="65"/>
  <c r="AE203" i="65"/>
  <c r="AD203" i="65"/>
  <c r="AC203" i="65"/>
  <c r="AB203" i="65"/>
  <c r="AA203" i="65"/>
  <c r="Z203" i="65"/>
  <c r="Y203" i="65"/>
  <c r="X203" i="65"/>
  <c r="W203" i="65"/>
  <c r="V203" i="65"/>
  <c r="U203" i="65"/>
  <c r="T203" i="65"/>
  <c r="S203" i="65"/>
  <c r="R203" i="65"/>
  <c r="Q203" i="65"/>
  <c r="P203" i="65"/>
  <c r="O203" i="65"/>
  <c r="N203" i="65"/>
  <c r="M203" i="65"/>
  <c r="L203" i="65"/>
  <c r="K203" i="65"/>
  <c r="J203" i="65"/>
  <c r="I203" i="65"/>
  <c r="AM202" i="65"/>
  <c r="AL202" i="65"/>
  <c r="AK202" i="65"/>
  <c r="AJ202" i="65"/>
  <c r="AI202" i="65"/>
  <c r="AH202" i="65"/>
  <c r="AG202" i="65"/>
  <c r="AF202" i="65"/>
  <c r="AE202" i="65"/>
  <c r="AD202" i="65"/>
  <c r="AC202" i="65"/>
  <c r="AB202" i="65"/>
  <c r="AA202" i="65"/>
  <c r="Z202" i="65"/>
  <c r="Y202" i="65"/>
  <c r="X202" i="65"/>
  <c r="W202" i="65"/>
  <c r="V202" i="65"/>
  <c r="U202" i="65"/>
  <c r="T202" i="65"/>
  <c r="S202" i="65"/>
  <c r="R202" i="65"/>
  <c r="Q202" i="65"/>
  <c r="P202" i="65"/>
  <c r="O202" i="65"/>
  <c r="N202" i="65"/>
  <c r="M202" i="65"/>
  <c r="L202" i="65"/>
  <c r="K202" i="65"/>
  <c r="J202" i="65"/>
  <c r="I202" i="65"/>
  <c r="AM200" i="65"/>
  <c r="AL200" i="65"/>
  <c r="AK200" i="65"/>
  <c r="AJ200" i="65"/>
  <c r="AI200" i="65"/>
  <c r="AH200" i="65"/>
  <c r="AG200" i="65"/>
  <c r="AF200" i="65"/>
  <c r="AE200" i="65"/>
  <c r="AD200" i="65"/>
  <c r="AC200" i="65"/>
  <c r="AB200" i="65"/>
  <c r="AA200" i="65"/>
  <c r="Z200" i="65"/>
  <c r="Y200" i="65"/>
  <c r="X200" i="65"/>
  <c r="W200" i="65"/>
  <c r="V200" i="65"/>
  <c r="U200" i="65"/>
  <c r="T200" i="65"/>
  <c r="S200" i="65"/>
  <c r="R200" i="65"/>
  <c r="Q200" i="65"/>
  <c r="P200" i="65"/>
  <c r="O200" i="65"/>
  <c r="N200" i="65"/>
  <c r="M200" i="65"/>
  <c r="L200" i="65"/>
  <c r="K200" i="65"/>
  <c r="J200" i="65"/>
  <c r="I200" i="65"/>
  <c r="AM199" i="65"/>
  <c r="AL199" i="65"/>
  <c r="AK199" i="65"/>
  <c r="AJ199" i="65"/>
  <c r="AI199" i="65"/>
  <c r="AH199" i="65"/>
  <c r="AG199" i="65"/>
  <c r="AF199" i="65"/>
  <c r="AE199" i="65"/>
  <c r="AD199" i="65"/>
  <c r="AC199" i="65"/>
  <c r="AB199" i="65"/>
  <c r="AA199" i="65"/>
  <c r="Z199" i="65"/>
  <c r="Y199" i="65"/>
  <c r="X199" i="65"/>
  <c r="W199" i="65"/>
  <c r="V199" i="65"/>
  <c r="U199" i="65"/>
  <c r="T199" i="65"/>
  <c r="S199" i="65"/>
  <c r="R199" i="65"/>
  <c r="Q199" i="65"/>
  <c r="P199" i="65"/>
  <c r="O199" i="65"/>
  <c r="N199" i="65"/>
  <c r="M199" i="65"/>
  <c r="L199" i="65"/>
  <c r="K199" i="65"/>
  <c r="J199" i="65"/>
  <c r="I199" i="65"/>
  <c r="AM197" i="65"/>
  <c r="AL197" i="65"/>
  <c r="AK197" i="65"/>
  <c r="AJ197" i="65"/>
  <c r="AI197" i="65"/>
  <c r="AH197" i="65"/>
  <c r="AG197" i="65"/>
  <c r="AF197" i="65"/>
  <c r="AE197" i="65"/>
  <c r="AD197" i="65"/>
  <c r="AC197" i="65"/>
  <c r="AB197" i="65"/>
  <c r="AA197" i="65"/>
  <c r="Z197" i="65"/>
  <c r="Y197" i="65"/>
  <c r="X197" i="65"/>
  <c r="W197" i="65"/>
  <c r="V197" i="65"/>
  <c r="U197" i="65"/>
  <c r="T197" i="65"/>
  <c r="S197" i="65"/>
  <c r="R197" i="65"/>
  <c r="Q197" i="65"/>
  <c r="P197" i="65"/>
  <c r="O197" i="65"/>
  <c r="N197" i="65"/>
  <c r="M197" i="65"/>
  <c r="L197" i="65"/>
  <c r="K197" i="65"/>
  <c r="J197" i="65"/>
  <c r="I197" i="65"/>
  <c r="AM196" i="65"/>
  <c r="AL196" i="65"/>
  <c r="AK196" i="65"/>
  <c r="AJ196" i="65"/>
  <c r="AI196" i="65"/>
  <c r="AH196" i="65"/>
  <c r="AG196" i="65"/>
  <c r="AF196" i="65"/>
  <c r="AE196" i="65"/>
  <c r="AD196" i="65"/>
  <c r="AC196" i="65"/>
  <c r="AB196" i="65"/>
  <c r="AA196" i="65"/>
  <c r="Z196" i="65"/>
  <c r="Y196" i="65"/>
  <c r="X196" i="65"/>
  <c r="W196" i="65"/>
  <c r="V196" i="65"/>
  <c r="U196" i="65"/>
  <c r="T196" i="65"/>
  <c r="S196" i="65"/>
  <c r="R196" i="65"/>
  <c r="Q196" i="65"/>
  <c r="P196" i="65"/>
  <c r="O196" i="65"/>
  <c r="N196" i="65"/>
  <c r="M196" i="65"/>
  <c r="L196" i="65"/>
  <c r="K196" i="65"/>
  <c r="J196" i="65"/>
  <c r="I196" i="65"/>
  <c r="AM194" i="65"/>
  <c r="AL194" i="65"/>
  <c r="AK194" i="65"/>
  <c r="AJ194" i="65"/>
  <c r="AI194" i="65"/>
  <c r="AH194" i="65"/>
  <c r="AG194" i="65"/>
  <c r="AF194" i="65"/>
  <c r="AE194" i="65"/>
  <c r="AD194" i="65"/>
  <c r="AC194" i="65"/>
  <c r="AB194" i="65"/>
  <c r="AA194" i="65"/>
  <c r="Z194" i="65"/>
  <c r="Y194" i="65"/>
  <c r="X194" i="65"/>
  <c r="W194" i="65"/>
  <c r="V194" i="65"/>
  <c r="U194" i="65"/>
  <c r="T194" i="65"/>
  <c r="S194" i="65"/>
  <c r="R194" i="65"/>
  <c r="Q194" i="65"/>
  <c r="P194" i="65"/>
  <c r="O194" i="65"/>
  <c r="N194" i="65"/>
  <c r="M194" i="65"/>
  <c r="L194" i="65"/>
  <c r="K194" i="65"/>
  <c r="J194" i="65"/>
  <c r="I194" i="65"/>
  <c r="AM193" i="65"/>
  <c r="AL193" i="65"/>
  <c r="AK193" i="65"/>
  <c r="AJ193" i="65"/>
  <c r="AI193" i="65"/>
  <c r="AH193" i="65"/>
  <c r="AG193" i="65"/>
  <c r="AF193" i="65"/>
  <c r="AE193" i="65"/>
  <c r="AD193" i="65"/>
  <c r="AC193" i="65"/>
  <c r="AB193" i="65"/>
  <c r="AA193" i="65"/>
  <c r="Z193" i="65"/>
  <c r="Y193" i="65"/>
  <c r="X193" i="65"/>
  <c r="W193" i="65"/>
  <c r="V193" i="65"/>
  <c r="U193" i="65"/>
  <c r="T193" i="65"/>
  <c r="S193" i="65"/>
  <c r="R193" i="65"/>
  <c r="Q193" i="65"/>
  <c r="P193" i="65"/>
  <c r="O193" i="65"/>
  <c r="N193" i="65"/>
  <c r="M193" i="65"/>
  <c r="L193" i="65"/>
  <c r="K193" i="65"/>
  <c r="J193" i="65"/>
  <c r="I193" i="65"/>
  <c r="AM191" i="65"/>
  <c r="AL191" i="65"/>
  <c r="AK191" i="65"/>
  <c r="AJ191" i="65"/>
  <c r="AI191" i="65"/>
  <c r="AH191" i="65"/>
  <c r="AG191" i="65"/>
  <c r="AF191" i="65"/>
  <c r="AE191" i="65"/>
  <c r="AD191" i="65"/>
  <c r="AC191" i="65"/>
  <c r="AB191" i="65"/>
  <c r="AA191" i="65"/>
  <c r="Z191" i="65"/>
  <c r="Y191" i="65"/>
  <c r="X191" i="65"/>
  <c r="W191" i="65"/>
  <c r="V191" i="65"/>
  <c r="U191" i="65"/>
  <c r="T191" i="65"/>
  <c r="S191" i="65"/>
  <c r="R191" i="65"/>
  <c r="Q191" i="65"/>
  <c r="P191" i="65"/>
  <c r="O191" i="65"/>
  <c r="N191" i="65"/>
  <c r="M191" i="65"/>
  <c r="L191" i="65"/>
  <c r="K191" i="65"/>
  <c r="J191" i="65"/>
  <c r="I191" i="65"/>
  <c r="AM190" i="65"/>
  <c r="AL190" i="65"/>
  <c r="AK190" i="65"/>
  <c r="AJ190" i="65"/>
  <c r="AI190" i="65"/>
  <c r="AH190" i="65"/>
  <c r="AG190" i="65"/>
  <c r="AF190" i="65"/>
  <c r="AE190" i="65"/>
  <c r="AD190" i="65"/>
  <c r="AC190" i="65"/>
  <c r="AB190" i="65"/>
  <c r="AA190" i="65"/>
  <c r="Z190" i="65"/>
  <c r="Y190" i="65"/>
  <c r="X190" i="65"/>
  <c r="W190" i="65"/>
  <c r="V190" i="65"/>
  <c r="U190" i="65"/>
  <c r="T190" i="65"/>
  <c r="S190" i="65"/>
  <c r="R190" i="65"/>
  <c r="Q190" i="65"/>
  <c r="P190" i="65"/>
  <c r="O190" i="65"/>
  <c r="N190" i="65"/>
  <c r="M190" i="65"/>
  <c r="L190" i="65"/>
  <c r="K190" i="65"/>
  <c r="J190" i="65"/>
  <c r="I190" i="65"/>
  <c r="AM188" i="65"/>
  <c r="AL188" i="65"/>
  <c r="AK188" i="65"/>
  <c r="AJ188" i="65"/>
  <c r="AI188" i="65"/>
  <c r="AH188" i="65"/>
  <c r="AG188" i="65"/>
  <c r="AF188" i="65"/>
  <c r="AE188" i="65"/>
  <c r="AD188" i="65"/>
  <c r="AC188" i="65"/>
  <c r="AB188" i="65"/>
  <c r="AA188" i="65"/>
  <c r="Z188" i="65"/>
  <c r="Y188" i="65"/>
  <c r="X188" i="65"/>
  <c r="W188" i="65"/>
  <c r="V188" i="65"/>
  <c r="U188" i="65"/>
  <c r="T188" i="65"/>
  <c r="S188" i="65"/>
  <c r="R188" i="65"/>
  <c r="Q188" i="65"/>
  <c r="P188" i="65"/>
  <c r="O188" i="65"/>
  <c r="N188" i="65"/>
  <c r="M188" i="65"/>
  <c r="L188" i="65"/>
  <c r="K188" i="65"/>
  <c r="J188" i="65"/>
  <c r="I188" i="65"/>
  <c r="AM187" i="65"/>
  <c r="AL187" i="65"/>
  <c r="AK187" i="65"/>
  <c r="AJ187" i="65"/>
  <c r="AI187" i="65"/>
  <c r="AH187" i="65"/>
  <c r="AG187" i="65"/>
  <c r="AF187" i="65"/>
  <c r="AE187" i="65"/>
  <c r="AD187" i="65"/>
  <c r="AC187" i="65"/>
  <c r="AB187" i="65"/>
  <c r="AA187" i="65"/>
  <c r="Z187" i="65"/>
  <c r="Y187" i="65"/>
  <c r="X187" i="65"/>
  <c r="W187" i="65"/>
  <c r="V187" i="65"/>
  <c r="U187" i="65"/>
  <c r="T187" i="65"/>
  <c r="S187" i="65"/>
  <c r="R187" i="65"/>
  <c r="Q187" i="65"/>
  <c r="P187" i="65"/>
  <c r="O187" i="65"/>
  <c r="N187" i="65"/>
  <c r="M187" i="65"/>
  <c r="L187" i="65"/>
  <c r="K187" i="65"/>
  <c r="J187" i="65"/>
  <c r="I187" i="65"/>
  <c r="AM185" i="65"/>
  <c r="AL185" i="65"/>
  <c r="AK185" i="65"/>
  <c r="AJ185" i="65"/>
  <c r="AI185" i="65"/>
  <c r="AH185" i="65"/>
  <c r="AG185" i="65"/>
  <c r="AF185" i="65"/>
  <c r="AE185" i="65"/>
  <c r="AD185" i="65"/>
  <c r="AC185" i="65"/>
  <c r="AB185" i="65"/>
  <c r="AA185" i="65"/>
  <c r="Z185" i="65"/>
  <c r="Y185" i="65"/>
  <c r="X185" i="65"/>
  <c r="W185" i="65"/>
  <c r="V185" i="65"/>
  <c r="U185" i="65"/>
  <c r="T185" i="65"/>
  <c r="S185" i="65"/>
  <c r="R185" i="65"/>
  <c r="Q185" i="65"/>
  <c r="P185" i="65"/>
  <c r="O185" i="65"/>
  <c r="N185" i="65"/>
  <c r="M185" i="65"/>
  <c r="L185" i="65"/>
  <c r="K185" i="65"/>
  <c r="J185" i="65"/>
  <c r="I185" i="65"/>
  <c r="AM184" i="65"/>
  <c r="AL184" i="65"/>
  <c r="AK184" i="65"/>
  <c r="AJ184" i="65"/>
  <c r="AI184" i="65"/>
  <c r="AH184" i="65"/>
  <c r="AG184" i="65"/>
  <c r="AF184" i="65"/>
  <c r="AE184" i="65"/>
  <c r="AD184" i="65"/>
  <c r="AC184" i="65"/>
  <c r="AB184" i="65"/>
  <c r="AA184" i="65"/>
  <c r="Z184" i="65"/>
  <c r="Y184" i="65"/>
  <c r="X184" i="65"/>
  <c r="W184" i="65"/>
  <c r="V184" i="65"/>
  <c r="U184" i="65"/>
  <c r="T184" i="65"/>
  <c r="S184" i="65"/>
  <c r="R184" i="65"/>
  <c r="Q184" i="65"/>
  <c r="P184" i="65"/>
  <c r="O184" i="65"/>
  <c r="N184" i="65"/>
  <c r="M184" i="65"/>
  <c r="L184" i="65"/>
  <c r="K184" i="65"/>
  <c r="J184" i="65"/>
  <c r="I184" i="65"/>
  <c r="AM182" i="65"/>
  <c r="AL182" i="65"/>
  <c r="AK182" i="65"/>
  <c r="AJ182" i="65"/>
  <c r="AI182" i="65"/>
  <c r="AH182" i="65"/>
  <c r="AG182" i="65"/>
  <c r="AF182" i="65"/>
  <c r="AE182" i="65"/>
  <c r="AD182" i="65"/>
  <c r="AC182" i="65"/>
  <c r="AB182" i="65"/>
  <c r="AA182" i="65"/>
  <c r="Z182" i="65"/>
  <c r="Y182" i="65"/>
  <c r="X182" i="65"/>
  <c r="W182" i="65"/>
  <c r="V182" i="65"/>
  <c r="U182" i="65"/>
  <c r="T182" i="65"/>
  <c r="S182" i="65"/>
  <c r="R182" i="65"/>
  <c r="Q182" i="65"/>
  <c r="P182" i="65"/>
  <c r="O182" i="65"/>
  <c r="N182" i="65"/>
  <c r="M182" i="65"/>
  <c r="L182" i="65"/>
  <c r="K182" i="65"/>
  <c r="J182" i="65"/>
  <c r="I182" i="65"/>
  <c r="AM181" i="65"/>
  <c r="AL181" i="65"/>
  <c r="AK181" i="65"/>
  <c r="AJ181" i="65"/>
  <c r="AI181" i="65"/>
  <c r="AH181" i="65"/>
  <c r="AG181" i="65"/>
  <c r="AF181" i="65"/>
  <c r="AE181" i="65"/>
  <c r="AD181" i="65"/>
  <c r="AC181" i="65"/>
  <c r="AB181" i="65"/>
  <c r="AA181" i="65"/>
  <c r="Z181" i="65"/>
  <c r="Y181" i="65"/>
  <c r="X181" i="65"/>
  <c r="W181" i="65"/>
  <c r="V181" i="65"/>
  <c r="U181" i="65"/>
  <c r="T181" i="65"/>
  <c r="S181" i="65"/>
  <c r="R181" i="65"/>
  <c r="Q181" i="65"/>
  <c r="P181" i="65"/>
  <c r="O181" i="65"/>
  <c r="N181" i="65"/>
  <c r="M181" i="65"/>
  <c r="L181" i="65"/>
  <c r="K181" i="65"/>
  <c r="J181" i="65"/>
  <c r="I181" i="65"/>
  <c r="AM179" i="65"/>
  <c r="AL179" i="65"/>
  <c r="AK179" i="65"/>
  <c r="AJ179" i="65"/>
  <c r="AI179" i="65"/>
  <c r="AH179" i="65"/>
  <c r="AG179" i="65"/>
  <c r="AF179" i="65"/>
  <c r="AE179" i="65"/>
  <c r="AD179" i="65"/>
  <c r="AC179" i="65"/>
  <c r="AB179" i="65"/>
  <c r="AA179" i="65"/>
  <c r="Z179" i="65"/>
  <c r="Y179" i="65"/>
  <c r="X179" i="65"/>
  <c r="W179" i="65"/>
  <c r="V179" i="65"/>
  <c r="U179" i="65"/>
  <c r="T179" i="65"/>
  <c r="S179" i="65"/>
  <c r="R179" i="65"/>
  <c r="Q179" i="65"/>
  <c r="P179" i="65"/>
  <c r="O179" i="65"/>
  <c r="N179" i="65"/>
  <c r="M179" i="65"/>
  <c r="L179" i="65"/>
  <c r="K179" i="65"/>
  <c r="J179" i="65"/>
  <c r="I179" i="65"/>
  <c r="AM178" i="65"/>
  <c r="AL178" i="65"/>
  <c r="AK178" i="65"/>
  <c r="AJ178" i="65"/>
  <c r="AI178" i="65"/>
  <c r="AH178" i="65"/>
  <c r="AG178" i="65"/>
  <c r="AF178" i="65"/>
  <c r="AE178" i="65"/>
  <c r="AD178" i="65"/>
  <c r="AC178" i="65"/>
  <c r="AB178" i="65"/>
  <c r="AA178" i="65"/>
  <c r="Z178" i="65"/>
  <c r="Y178" i="65"/>
  <c r="X178" i="65"/>
  <c r="W178" i="65"/>
  <c r="V178" i="65"/>
  <c r="U178" i="65"/>
  <c r="T178" i="65"/>
  <c r="S178" i="65"/>
  <c r="R178" i="65"/>
  <c r="Q178" i="65"/>
  <c r="P178" i="65"/>
  <c r="O178" i="65"/>
  <c r="N178" i="65"/>
  <c r="M178" i="65"/>
  <c r="L178" i="65"/>
  <c r="K178" i="65"/>
  <c r="J178" i="65"/>
  <c r="I178" i="65"/>
  <c r="AM176" i="65"/>
  <c r="AL176" i="65"/>
  <c r="AK176" i="65"/>
  <c r="AJ176" i="65"/>
  <c r="AI176" i="65"/>
  <c r="AH176" i="65"/>
  <c r="AG176" i="65"/>
  <c r="AF176" i="65"/>
  <c r="AE176" i="65"/>
  <c r="AD176" i="65"/>
  <c r="AC176" i="65"/>
  <c r="AB176" i="65"/>
  <c r="AA176" i="65"/>
  <c r="Z176" i="65"/>
  <c r="Y176" i="65"/>
  <c r="X176" i="65"/>
  <c r="W176" i="65"/>
  <c r="V176" i="65"/>
  <c r="U176" i="65"/>
  <c r="T176" i="65"/>
  <c r="S176" i="65"/>
  <c r="R176" i="65"/>
  <c r="Q176" i="65"/>
  <c r="P176" i="65"/>
  <c r="O176" i="65"/>
  <c r="N176" i="65"/>
  <c r="M176" i="65"/>
  <c r="L176" i="65"/>
  <c r="K176" i="65"/>
  <c r="J176" i="65"/>
  <c r="I176" i="65"/>
  <c r="AM175" i="65"/>
  <c r="AL175" i="65"/>
  <c r="AK175" i="65"/>
  <c r="AJ175" i="65"/>
  <c r="AI175" i="65"/>
  <c r="AH175" i="65"/>
  <c r="AG175" i="65"/>
  <c r="AF175" i="65"/>
  <c r="AE175" i="65"/>
  <c r="AD175" i="65"/>
  <c r="AC175" i="65"/>
  <c r="AB175" i="65"/>
  <c r="AA175" i="65"/>
  <c r="Z175" i="65"/>
  <c r="Y175" i="65"/>
  <c r="X175" i="65"/>
  <c r="W175" i="65"/>
  <c r="V175" i="65"/>
  <c r="U175" i="65"/>
  <c r="T175" i="65"/>
  <c r="S175" i="65"/>
  <c r="R175" i="65"/>
  <c r="Q175" i="65"/>
  <c r="P175" i="65"/>
  <c r="O175" i="65"/>
  <c r="N175" i="65"/>
  <c r="M175" i="65"/>
  <c r="L175" i="65"/>
  <c r="K175" i="65"/>
  <c r="J175" i="65"/>
  <c r="I175" i="65"/>
  <c r="AM173" i="65"/>
  <c r="AL173" i="65"/>
  <c r="AK173" i="65"/>
  <c r="AJ173" i="65"/>
  <c r="AI173" i="65"/>
  <c r="AH173" i="65"/>
  <c r="AG173" i="65"/>
  <c r="AF173" i="65"/>
  <c r="AE173" i="65"/>
  <c r="AD173" i="65"/>
  <c r="AC173" i="65"/>
  <c r="AB173" i="65"/>
  <c r="AA173" i="65"/>
  <c r="Z173" i="65"/>
  <c r="Y173" i="65"/>
  <c r="X173" i="65"/>
  <c r="W173" i="65"/>
  <c r="V173" i="65"/>
  <c r="U173" i="65"/>
  <c r="T173" i="65"/>
  <c r="S173" i="65"/>
  <c r="R173" i="65"/>
  <c r="Q173" i="65"/>
  <c r="P173" i="65"/>
  <c r="O173" i="65"/>
  <c r="N173" i="65"/>
  <c r="M173" i="65"/>
  <c r="L173" i="65"/>
  <c r="K173" i="65"/>
  <c r="J173" i="65"/>
  <c r="I173" i="65"/>
  <c r="AM172" i="65"/>
  <c r="AL172" i="65"/>
  <c r="AK172" i="65"/>
  <c r="AJ172" i="65"/>
  <c r="AI172" i="65"/>
  <c r="AH172" i="65"/>
  <c r="AG172" i="65"/>
  <c r="AF172" i="65"/>
  <c r="AE172" i="65"/>
  <c r="AD172" i="65"/>
  <c r="AC172" i="65"/>
  <c r="AB172" i="65"/>
  <c r="AA172" i="65"/>
  <c r="Z172" i="65"/>
  <c r="Y172" i="65"/>
  <c r="X172" i="65"/>
  <c r="W172" i="65"/>
  <c r="V172" i="65"/>
  <c r="U172" i="65"/>
  <c r="T172" i="65"/>
  <c r="S172" i="65"/>
  <c r="R172" i="65"/>
  <c r="Q172" i="65"/>
  <c r="P172" i="65"/>
  <c r="O172" i="65"/>
  <c r="N172" i="65"/>
  <c r="M172" i="65"/>
  <c r="L172" i="65"/>
  <c r="K172" i="65"/>
  <c r="J172" i="65"/>
  <c r="I172" i="65"/>
  <c r="AM170" i="65"/>
  <c r="AL170" i="65"/>
  <c r="AK170" i="65"/>
  <c r="AJ170" i="65"/>
  <c r="AI170" i="65"/>
  <c r="AH170" i="65"/>
  <c r="AG170" i="65"/>
  <c r="AF170" i="65"/>
  <c r="AE170" i="65"/>
  <c r="AD170" i="65"/>
  <c r="AC170" i="65"/>
  <c r="AB170" i="65"/>
  <c r="AA170" i="65"/>
  <c r="Z170" i="65"/>
  <c r="Y170" i="65"/>
  <c r="X170" i="65"/>
  <c r="W170" i="65"/>
  <c r="V170" i="65"/>
  <c r="U170" i="65"/>
  <c r="T170" i="65"/>
  <c r="S170" i="65"/>
  <c r="R170" i="65"/>
  <c r="Q170" i="65"/>
  <c r="P170" i="65"/>
  <c r="O170" i="65"/>
  <c r="N170" i="65"/>
  <c r="M170" i="65"/>
  <c r="L170" i="65"/>
  <c r="K170" i="65"/>
  <c r="J170" i="65"/>
  <c r="I170" i="65"/>
  <c r="AM169" i="65"/>
  <c r="AL169" i="65"/>
  <c r="AK169" i="65"/>
  <c r="AJ169" i="65"/>
  <c r="AI169" i="65"/>
  <c r="AH169" i="65"/>
  <c r="AG169" i="65"/>
  <c r="AF169" i="65"/>
  <c r="AE169" i="65"/>
  <c r="AD169" i="65"/>
  <c r="AC169" i="65"/>
  <c r="AB169" i="65"/>
  <c r="AA169" i="65"/>
  <c r="Z169" i="65"/>
  <c r="Y169" i="65"/>
  <c r="X169" i="65"/>
  <c r="W169" i="65"/>
  <c r="V169" i="65"/>
  <c r="U169" i="65"/>
  <c r="T169" i="65"/>
  <c r="S169" i="65"/>
  <c r="R169" i="65"/>
  <c r="Q169" i="65"/>
  <c r="P169" i="65"/>
  <c r="O169" i="65"/>
  <c r="N169" i="65"/>
  <c r="M169" i="65"/>
  <c r="L169" i="65"/>
  <c r="K169" i="65"/>
  <c r="J169" i="65"/>
  <c r="I169" i="65"/>
  <c r="AM167" i="65"/>
  <c r="AL167" i="65"/>
  <c r="AK167" i="65"/>
  <c r="AJ167" i="65"/>
  <c r="AI167" i="65"/>
  <c r="AH167" i="65"/>
  <c r="AG167" i="65"/>
  <c r="AF167" i="65"/>
  <c r="AE167" i="65"/>
  <c r="AD167" i="65"/>
  <c r="AC167" i="65"/>
  <c r="AB167" i="65"/>
  <c r="AA167" i="65"/>
  <c r="Z167" i="65"/>
  <c r="Y167" i="65"/>
  <c r="X167" i="65"/>
  <c r="W167" i="65"/>
  <c r="V167" i="65"/>
  <c r="U167" i="65"/>
  <c r="T167" i="65"/>
  <c r="S167" i="65"/>
  <c r="R167" i="65"/>
  <c r="Q167" i="65"/>
  <c r="P167" i="65"/>
  <c r="O167" i="65"/>
  <c r="N167" i="65"/>
  <c r="M167" i="65"/>
  <c r="L167" i="65"/>
  <c r="K167" i="65"/>
  <c r="J167" i="65"/>
  <c r="I167" i="65"/>
  <c r="AM166" i="65"/>
  <c r="AL166" i="65"/>
  <c r="AK166" i="65"/>
  <c r="AJ166" i="65"/>
  <c r="AI166" i="65"/>
  <c r="AH166" i="65"/>
  <c r="AG166" i="65"/>
  <c r="AF166" i="65"/>
  <c r="AE166" i="65"/>
  <c r="AD166" i="65"/>
  <c r="AC166" i="65"/>
  <c r="AB166" i="65"/>
  <c r="AA166" i="65"/>
  <c r="Z166" i="65"/>
  <c r="Y166" i="65"/>
  <c r="X166" i="65"/>
  <c r="W166" i="65"/>
  <c r="V166" i="65"/>
  <c r="U166" i="65"/>
  <c r="T166" i="65"/>
  <c r="S166" i="65"/>
  <c r="R166" i="65"/>
  <c r="Q166" i="65"/>
  <c r="P166" i="65"/>
  <c r="O166" i="65"/>
  <c r="N166" i="65"/>
  <c r="M166" i="65"/>
  <c r="L166" i="65"/>
  <c r="K166" i="65"/>
  <c r="J166" i="65"/>
  <c r="I166" i="65"/>
  <c r="AM164" i="65"/>
  <c r="AL164" i="65"/>
  <c r="AK164" i="65"/>
  <c r="AJ164" i="65"/>
  <c r="AI164" i="65"/>
  <c r="AH164" i="65"/>
  <c r="AG164" i="65"/>
  <c r="AF164" i="65"/>
  <c r="AE164" i="65"/>
  <c r="AD164" i="65"/>
  <c r="AC164" i="65"/>
  <c r="AB164" i="65"/>
  <c r="AA164" i="65"/>
  <c r="Z164" i="65"/>
  <c r="Y164" i="65"/>
  <c r="X164" i="65"/>
  <c r="W164" i="65"/>
  <c r="V164" i="65"/>
  <c r="U164" i="65"/>
  <c r="T164" i="65"/>
  <c r="S164" i="65"/>
  <c r="R164" i="65"/>
  <c r="Q164" i="65"/>
  <c r="P164" i="65"/>
  <c r="O164" i="65"/>
  <c r="N164" i="65"/>
  <c r="M164" i="65"/>
  <c r="L164" i="65"/>
  <c r="K164" i="65"/>
  <c r="J164" i="65"/>
  <c r="I164" i="65"/>
  <c r="AM163" i="65"/>
  <c r="AL163" i="65"/>
  <c r="AK163" i="65"/>
  <c r="AJ163" i="65"/>
  <c r="AI163" i="65"/>
  <c r="AH163" i="65"/>
  <c r="AG163" i="65"/>
  <c r="AF163" i="65"/>
  <c r="AE163" i="65"/>
  <c r="AD163" i="65"/>
  <c r="AC163" i="65"/>
  <c r="AB163" i="65"/>
  <c r="AA163" i="65"/>
  <c r="Z163" i="65"/>
  <c r="Y163" i="65"/>
  <c r="X163" i="65"/>
  <c r="W163" i="65"/>
  <c r="V163" i="65"/>
  <c r="U163" i="65"/>
  <c r="T163" i="65"/>
  <c r="S163" i="65"/>
  <c r="R163" i="65"/>
  <c r="Q163" i="65"/>
  <c r="P163" i="65"/>
  <c r="O163" i="65"/>
  <c r="N163" i="65"/>
  <c r="M163" i="65"/>
  <c r="L163" i="65"/>
  <c r="K163" i="65"/>
  <c r="J163" i="65"/>
  <c r="I163" i="65"/>
  <c r="AM161" i="65"/>
  <c r="AL161" i="65"/>
  <c r="AK161" i="65"/>
  <c r="AJ161" i="65"/>
  <c r="AI161" i="65"/>
  <c r="AH161" i="65"/>
  <c r="AG161" i="65"/>
  <c r="AF161" i="65"/>
  <c r="AE161" i="65"/>
  <c r="AD161" i="65"/>
  <c r="AC161" i="65"/>
  <c r="AB161" i="65"/>
  <c r="AA161" i="65"/>
  <c r="Z161" i="65"/>
  <c r="Y161" i="65"/>
  <c r="X161" i="65"/>
  <c r="W161" i="65"/>
  <c r="V161" i="65"/>
  <c r="U161" i="65"/>
  <c r="T161" i="65"/>
  <c r="S161" i="65"/>
  <c r="R161" i="65"/>
  <c r="Q161" i="65"/>
  <c r="P161" i="65"/>
  <c r="O161" i="65"/>
  <c r="N161" i="65"/>
  <c r="M161" i="65"/>
  <c r="L161" i="65"/>
  <c r="K161" i="65"/>
  <c r="J161" i="65"/>
  <c r="I161" i="65"/>
  <c r="AM160" i="65"/>
  <c r="AL160" i="65"/>
  <c r="AK160" i="65"/>
  <c r="AJ160" i="65"/>
  <c r="AI160" i="65"/>
  <c r="AH160" i="65"/>
  <c r="AG160" i="65"/>
  <c r="AF160" i="65"/>
  <c r="AE160" i="65"/>
  <c r="AD160" i="65"/>
  <c r="AC160" i="65"/>
  <c r="AB160" i="65"/>
  <c r="AA160" i="65"/>
  <c r="Z160" i="65"/>
  <c r="Y160" i="65"/>
  <c r="X160" i="65"/>
  <c r="W160" i="65"/>
  <c r="V160" i="65"/>
  <c r="U160" i="65"/>
  <c r="T160" i="65"/>
  <c r="S160" i="65"/>
  <c r="R160" i="65"/>
  <c r="Q160" i="65"/>
  <c r="P160" i="65"/>
  <c r="O160" i="65"/>
  <c r="N160" i="65"/>
  <c r="M160" i="65"/>
  <c r="L160" i="65"/>
  <c r="K160" i="65"/>
  <c r="J160" i="65"/>
  <c r="I160" i="65"/>
  <c r="AM158" i="65"/>
  <c r="AL158" i="65"/>
  <c r="AK158" i="65"/>
  <c r="AJ158" i="65"/>
  <c r="AI158" i="65"/>
  <c r="AH158" i="65"/>
  <c r="AG158" i="65"/>
  <c r="AF158" i="65"/>
  <c r="AE158" i="65"/>
  <c r="AD158" i="65"/>
  <c r="AC158" i="65"/>
  <c r="AB158" i="65"/>
  <c r="AA158" i="65"/>
  <c r="Z158" i="65"/>
  <c r="Y158" i="65"/>
  <c r="X158" i="65"/>
  <c r="W158" i="65"/>
  <c r="V158" i="65"/>
  <c r="U158" i="65"/>
  <c r="T158" i="65"/>
  <c r="S158" i="65"/>
  <c r="R158" i="65"/>
  <c r="Q158" i="65"/>
  <c r="P158" i="65"/>
  <c r="O158" i="65"/>
  <c r="N158" i="65"/>
  <c r="M158" i="65"/>
  <c r="L158" i="65"/>
  <c r="K158" i="65"/>
  <c r="J158" i="65"/>
  <c r="I158" i="65"/>
  <c r="AM157" i="65"/>
  <c r="AL157" i="65"/>
  <c r="AK157" i="65"/>
  <c r="AJ157" i="65"/>
  <c r="AI157" i="65"/>
  <c r="AH157" i="65"/>
  <c r="AG157" i="65"/>
  <c r="AF157" i="65"/>
  <c r="AE157" i="65"/>
  <c r="AD157" i="65"/>
  <c r="AC157" i="65"/>
  <c r="AB157" i="65"/>
  <c r="AA157" i="65"/>
  <c r="Z157" i="65"/>
  <c r="Y157" i="65"/>
  <c r="X157" i="65"/>
  <c r="W157" i="65"/>
  <c r="V157" i="65"/>
  <c r="U157" i="65"/>
  <c r="T157" i="65"/>
  <c r="S157" i="65"/>
  <c r="R157" i="65"/>
  <c r="Q157" i="65"/>
  <c r="P157" i="65"/>
  <c r="O157" i="65"/>
  <c r="N157" i="65"/>
  <c r="M157" i="65"/>
  <c r="L157" i="65"/>
  <c r="K157" i="65"/>
  <c r="J157" i="65"/>
  <c r="I157" i="65"/>
  <c r="AM155" i="65"/>
  <c r="AL155" i="65"/>
  <c r="AK155" i="65"/>
  <c r="AJ155" i="65"/>
  <c r="AI155" i="65"/>
  <c r="AH155" i="65"/>
  <c r="AG155" i="65"/>
  <c r="AF155" i="65"/>
  <c r="AE155" i="65"/>
  <c r="AD155" i="65"/>
  <c r="AC155" i="65"/>
  <c r="AB155" i="65"/>
  <c r="AA155" i="65"/>
  <c r="Z155" i="65"/>
  <c r="Y155" i="65"/>
  <c r="X155" i="65"/>
  <c r="W155" i="65"/>
  <c r="V155" i="65"/>
  <c r="U155" i="65"/>
  <c r="T155" i="65"/>
  <c r="S155" i="65"/>
  <c r="R155" i="65"/>
  <c r="Q155" i="65"/>
  <c r="P155" i="65"/>
  <c r="O155" i="65"/>
  <c r="N155" i="65"/>
  <c r="M155" i="65"/>
  <c r="L155" i="65"/>
  <c r="K155" i="65"/>
  <c r="J155" i="65"/>
  <c r="I155" i="65"/>
  <c r="AM154" i="65"/>
  <c r="AL154" i="65"/>
  <c r="AK154" i="65"/>
  <c r="AJ154" i="65"/>
  <c r="AI154" i="65"/>
  <c r="AH154" i="65"/>
  <c r="AG154" i="65"/>
  <c r="AF154" i="65"/>
  <c r="AE154" i="65"/>
  <c r="AD154" i="65"/>
  <c r="AC154" i="65"/>
  <c r="AB154" i="65"/>
  <c r="AA154" i="65"/>
  <c r="Z154" i="65"/>
  <c r="Y154" i="65"/>
  <c r="X154" i="65"/>
  <c r="W154" i="65"/>
  <c r="V154" i="65"/>
  <c r="U154" i="65"/>
  <c r="T154" i="65"/>
  <c r="S154" i="65"/>
  <c r="R154" i="65"/>
  <c r="Q154" i="65"/>
  <c r="P154" i="65"/>
  <c r="O154" i="65"/>
  <c r="N154" i="65"/>
  <c r="M154" i="65"/>
  <c r="L154" i="65"/>
  <c r="K154" i="65"/>
  <c r="J154" i="65"/>
  <c r="I154" i="65"/>
  <c r="AM152" i="65"/>
  <c r="AL152" i="65"/>
  <c r="AK152" i="65"/>
  <c r="AJ152" i="65"/>
  <c r="AI152" i="65"/>
  <c r="AH152" i="65"/>
  <c r="AG152" i="65"/>
  <c r="AF152" i="65"/>
  <c r="AE152" i="65"/>
  <c r="AD152" i="65"/>
  <c r="AC152" i="65"/>
  <c r="AB152" i="65"/>
  <c r="AA152" i="65"/>
  <c r="Z152" i="65"/>
  <c r="Y152" i="65"/>
  <c r="X152" i="65"/>
  <c r="W152" i="65"/>
  <c r="V152" i="65"/>
  <c r="U152" i="65"/>
  <c r="T152" i="65"/>
  <c r="S152" i="65"/>
  <c r="R152" i="65"/>
  <c r="Q152" i="65"/>
  <c r="P152" i="65"/>
  <c r="O152" i="65"/>
  <c r="N152" i="65"/>
  <c r="M152" i="65"/>
  <c r="L152" i="65"/>
  <c r="K152" i="65"/>
  <c r="J152" i="65"/>
  <c r="I152" i="65"/>
  <c r="AM151" i="65"/>
  <c r="AL151" i="65"/>
  <c r="AK151" i="65"/>
  <c r="AJ151" i="65"/>
  <c r="AI151" i="65"/>
  <c r="AH151" i="65"/>
  <c r="AG151" i="65"/>
  <c r="AF151" i="65"/>
  <c r="AE151" i="65"/>
  <c r="AD151" i="65"/>
  <c r="AC151" i="65"/>
  <c r="AB151" i="65"/>
  <c r="AA151" i="65"/>
  <c r="Z151" i="65"/>
  <c r="Y151" i="65"/>
  <c r="X151" i="65"/>
  <c r="W151" i="65"/>
  <c r="V151" i="65"/>
  <c r="U151" i="65"/>
  <c r="T151" i="65"/>
  <c r="S151" i="65"/>
  <c r="R151" i="65"/>
  <c r="Q151" i="65"/>
  <c r="P151" i="65"/>
  <c r="O151" i="65"/>
  <c r="N151" i="65"/>
  <c r="M151" i="65"/>
  <c r="L151" i="65"/>
  <c r="K151" i="65"/>
  <c r="J151" i="65"/>
  <c r="I151" i="65"/>
  <c r="AM149" i="65"/>
  <c r="AL149" i="65"/>
  <c r="AK149" i="65"/>
  <c r="AJ149" i="65"/>
  <c r="AI149" i="65"/>
  <c r="AH149" i="65"/>
  <c r="AG149" i="65"/>
  <c r="AF149" i="65"/>
  <c r="AE149" i="65"/>
  <c r="AD149" i="65"/>
  <c r="AC149" i="65"/>
  <c r="AB149" i="65"/>
  <c r="AA149" i="65"/>
  <c r="Z149" i="65"/>
  <c r="Y149" i="65"/>
  <c r="X149" i="65"/>
  <c r="W149" i="65"/>
  <c r="V149" i="65"/>
  <c r="U149" i="65"/>
  <c r="T149" i="65"/>
  <c r="S149" i="65"/>
  <c r="R149" i="65"/>
  <c r="Q149" i="65"/>
  <c r="P149" i="65"/>
  <c r="O149" i="65"/>
  <c r="N149" i="65"/>
  <c r="M149" i="65"/>
  <c r="L149" i="65"/>
  <c r="K149" i="65"/>
  <c r="J149" i="65"/>
  <c r="I149" i="65"/>
  <c r="AM148" i="65"/>
  <c r="AL148" i="65"/>
  <c r="AK148" i="65"/>
  <c r="AJ148" i="65"/>
  <c r="AI148" i="65"/>
  <c r="AH148" i="65"/>
  <c r="AG148" i="65"/>
  <c r="AF148" i="65"/>
  <c r="AE148" i="65"/>
  <c r="AD148" i="65"/>
  <c r="AC148" i="65"/>
  <c r="AB148" i="65"/>
  <c r="AA148" i="65"/>
  <c r="Z148" i="65"/>
  <c r="Y148" i="65"/>
  <c r="X148" i="65"/>
  <c r="W148" i="65"/>
  <c r="V148" i="65"/>
  <c r="U148" i="65"/>
  <c r="T148" i="65"/>
  <c r="S148" i="65"/>
  <c r="R148" i="65"/>
  <c r="Q148" i="65"/>
  <c r="P148" i="65"/>
  <c r="O148" i="65"/>
  <c r="N148" i="65"/>
  <c r="M148" i="65"/>
  <c r="L148" i="65"/>
  <c r="K148" i="65"/>
  <c r="J148" i="65"/>
  <c r="I148" i="65"/>
  <c r="AM146" i="65"/>
  <c r="AL146" i="65"/>
  <c r="AK146" i="65"/>
  <c r="AJ146" i="65"/>
  <c r="AI146" i="65"/>
  <c r="AH146" i="65"/>
  <c r="AG146" i="65"/>
  <c r="AF146" i="65"/>
  <c r="AE146" i="65"/>
  <c r="AD146" i="65"/>
  <c r="AC146" i="65"/>
  <c r="AB146" i="65"/>
  <c r="AA146" i="65"/>
  <c r="Z146" i="65"/>
  <c r="Y146" i="65"/>
  <c r="X146" i="65"/>
  <c r="W146" i="65"/>
  <c r="V146" i="65"/>
  <c r="U146" i="65"/>
  <c r="T146" i="65"/>
  <c r="S146" i="65"/>
  <c r="R146" i="65"/>
  <c r="Q146" i="65"/>
  <c r="P146" i="65"/>
  <c r="O146" i="65"/>
  <c r="N146" i="65"/>
  <c r="M146" i="65"/>
  <c r="L146" i="65"/>
  <c r="K146" i="65"/>
  <c r="J146" i="65"/>
  <c r="I146" i="65"/>
  <c r="AM145" i="65"/>
  <c r="AL145" i="65"/>
  <c r="AK145" i="65"/>
  <c r="AJ145" i="65"/>
  <c r="AI145" i="65"/>
  <c r="AH145" i="65"/>
  <c r="AG145" i="65"/>
  <c r="AF145" i="65"/>
  <c r="AE145" i="65"/>
  <c r="AD145" i="65"/>
  <c r="AC145" i="65"/>
  <c r="AB145" i="65"/>
  <c r="AA145" i="65"/>
  <c r="Z145" i="65"/>
  <c r="Y145" i="65"/>
  <c r="X145" i="65"/>
  <c r="W145" i="65"/>
  <c r="V145" i="65"/>
  <c r="U145" i="65"/>
  <c r="T145" i="65"/>
  <c r="S145" i="65"/>
  <c r="R145" i="65"/>
  <c r="Q145" i="65"/>
  <c r="P145" i="65"/>
  <c r="O145" i="65"/>
  <c r="N145" i="65"/>
  <c r="M145" i="65"/>
  <c r="L145" i="65"/>
  <c r="K145" i="65"/>
  <c r="J145" i="65"/>
  <c r="I145" i="65"/>
  <c r="AM143" i="65"/>
  <c r="AL143" i="65"/>
  <c r="AK143" i="65"/>
  <c r="AJ143" i="65"/>
  <c r="AI143" i="65"/>
  <c r="AH143" i="65"/>
  <c r="AG143" i="65"/>
  <c r="AF143" i="65"/>
  <c r="AE143" i="65"/>
  <c r="AD143" i="65"/>
  <c r="AC143" i="65"/>
  <c r="AB143" i="65"/>
  <c r="AA143" i="65"/>
  <c r="Z143" i="65"/>
  <c r="Y143" i="65"/>
  <c r="X143" i="65"/>
  <c r="W143" i="65"/>
  <c r="V143" i="65"/>
  <c r="U143" i="65"/>
  <c r="T143" i="65"/>
  <c r="S143" i="65"/>
  <c r="R143" i="65"/>
  <c r="Q143" i="65"/>
  <c r="P143" i="65"/>
  <c r="O143" i="65"/>
  <c r="N143" i="65"/>
  <c r="M143" i="65"/>
  <c r="L143" i="65"/>
  <c r="K143" i="65"/>
  <c r="J143" i="65"/>
  <c r="I143" i="65"/>
  <c r="AM142" i="65"/>
  <c r="AL142" i="65"/>
  <c r="AK142" i="65"/>
  <c r="AJ142" i="65"/>
  <c r="AI142" i="65"/>
  <c r="AH142" i="65"/>
  <c r="AG142" i="65"/>
  <c r="AF142" i="65"/>
  <c r="AE142" i="65"/>
  <c r="AD142" i="65"/>
  <c r="AC142" i="65"/>
  <c r="AB142" i="65"/>
  <c r="AA142" i="65"/>
  <c r="Z142" i="65"/>
  <c r="Y142" i="65"/>
  <c r="X142" i="65"/>
  <c r="W142" i="65"/>
  <c r="V142" i="65"/>
  <c r="U142" i="65"/>
  <c r="T142" i="65"/>
  <c r="S142" i="65"/>
  <c r="R142" i="65"/>
  <c r="Q142" i="65"/>
  <c r="P142" i="65"/>
  <c r="O142" i="65"/>
  <c r="N142" i="65"/>
  <c r="M142" i="65"/>
  <c r="L142" i="65"/>
  <c r="K142" i="65"/>
  <c r="J142" i="65"/>
  <c r="I142" i="65"/>
  <c r="AM140" i="65"/>
  <c r="AL140" i="65"/>
  <c r="AK140" i="65"/>
  <c r="AJ140" i="65"/>
  <c r="AI140" i="65"/>
  <c r="AH140" i="65"/>
  <c r="AG140" i="65"/>
  <c r="AF140" i="65"/>
  <c r="AE140" i="65"/>
  <c r="AD140" i="65"/>
  <c r="AC140" i="65"/>
  <c r="AB140" i="65"/>
  <c r="AA140" i="65"/>
  <c r="Z140" i="65"/>
  <c r="Y140" i="65"/>
  <c r="X140" i="65"/>
  <c r="W140" i="65"/>
  <c r="V140" i="65"/>
  <c r="U140" i="65"/>
  <c r="T140" i="65"/>
  <c r="S140" i="65"/>
  <c r="R140" i="65"/>
  <c r="Q140" i="65"/>
  <c r="P140" i="65"/>
  <c r="O140" i="65"/>
  <c r="N140" i="65"/>
  <c r="M140" i="65"/>
  <c r="L140" i="65"/>
  <c r="K140" i="65"/>
  <c r="J140" i="65"/>
  <c r="I140" i="65"/>
  <c r="AM139" i="65"/>
  <c r="AL139" i="65"/>
  <c r="AK139" i="65"/>
  <c r="AJ139" i="65"/>
  <c r="AI139" i="65"/>
  <c r="AH139" i="65"/>
  <c r="AG139" i="65"/>
  <c r="AF139" i="65"/>
  <c r="AE139" i="65"/>
  <c r="AD139" i="65"/>
  <c r="AC139" i="65"/>
  <c r="AB139" i="65"/>
  <c r="AA139" i="65"/>
  <c r="Z139" i="65"/>
  <c r="Y139" i="65"/>
  <c r="X139" i="65"/>
  <c r="W139" i="65"/>
  <c r="V139" i="65"/>
  <c r="U139" i="65"/>
  <c r="T139" i="65"/>
  <c r="S139" i="65"/>
  <c r="R139" i="65"/>
  <c r="Q139" i="65"/>
  <c r="P139" i="65"/>
  <c r="O139" i="65"/>
  <c r="N139" i="65"/>
  <c r="M139" i="65"/>
  <c r="L139" i="65"/>
  <c r="K139" i="65"/>
  <c r="J139" i="65"/>
  <c r="I139" i="65"/>
  <c r="AM137" i="65"/>
  <c r="AL137" i="65"/>
  <c r="AK137" i="65"/>
  <c r="AJ137" i="65"/>
  <c r="AI137" i="65"/>
  <c r="AH137" i="65"/>
  <c r="AG137" i="65"/>
  <c r="AF137" i="65"/>
  <c r="AE137" i="65"/>
  <c r="AD137" i="65"/>
  <c r="AC137" i="65"/>
  <c r="AB137" i="65"/>
  <c r="AA137" i="65"/>
  <c r="Z137" i="65"/>
  <c r="Y137" i="65"/>
  <c r="X137" i="65"/>
  <c r="W137" i="65"/>
  <c r="V137" i="65"/>
  <c r="U137" i="65"/>
  <c r="T137" i="65"/>
  <c r="S137" i="65"/>
  <c r="R137" i="65"/>
  <c r="Q137" i="65"/>
  <c r="P137" i="65"/>
  <c r="O137" i="65"/>
  <c r="N137" i="65"/>
  <c r="M137" i="65"/>
  <c r="L137" i="65"/>
  <c r="K137" i="65"/>
  <c r="J137" i="65"/>
  <c r="I137" i="65"/>
  <c r="AM136" i="65"/>
  <c r="AL136" i="65"/>
  <c r="AK136" i="65"/>
  <c r="AJ136" i="65"/>
  <c r="AI136" i="65"/>
  <c r="AH136" i="65"/>
  <c r="AG136" i="65"/>
  <c r="AF136" i="65"/>
  <c r="AE136" i="65"/>
  <c r="AD136" i="65"/>
  <c r="AC136" i="65"/>
  <c r="AB136" i="65"/>
  <c r="AA136" i="65"/>
  <c r="Z136" i="65"/>
  <c r="Y136" i="65"/>
  <c r="X136" i="65"/>
  <c r="W136" i="65"/>
  <c r="V136" i="65"/>
  <c r="U136" i="65"/>
  <c r="T136" i="65"/>
  <c r="S136" i="65"/>
  <c r="R136" i="65"/>
  <c r="Q136" i="65"/>
  <c r="P136" i="65"/>
  <c r="O136" i="65"/>
  <c r="N136" i="65"/>
  <c r="M136" i="65"/>
  <c r="L136" i="65"/>
  <c r="K136" i="65"/>
  <c r="J136" i="65"/>
  <c r="I136" i="65"/>
  <c r="AM134" i="65"/>
  <c r="AL134" i="65"/>
  <c r="AK134" i="65"/>
  <c r="AJ134" i="65"/>
  <c r="AI134" i="65"/>
  <c r="AH134" i="65"/>
  <c r="AG134" i="65"/>
  <c r="AF134" i="65"/>
  <c r="AE134" i="65"/>
  <c r="AD134" i="65"/>
  <c r="AC134" i="65"/>
  <c r="AB134" i="65"/>
  <c r="AA134" i="65"/>
  <c r="Z134" i="65"/>
  <c r="Y134" i="65"/>
  <c r="X134" i="65"/>
  <c r="W134" i="65"/>
  <c r="V134" i="65"/>
  <c r="U134" i="65"/>
  <c r="T134" i="65"/>
  <c r="S134" i="65"/>
  <c r="R134" i="65"/>
  <c r="Q134" i="65"/>
  <c r="P134" i="65"/>
  <c r="O134" i="65"/>
  <c r="N134" i="65"/>
  <c r="M134" i="65"/>
  <c r="L134" i="65"/>
  <c r="K134" i="65"/>
  <c r="J134" i="65"/>
  <c r="I134" i="65"/>
  <c r="AM133" i="65"/>
  <c r="AL133" i="65"/>
  <c r="AK133" i="65"/>
  <c r="AJ133" i="65"/>
  <c r="AI133" i="65"/>
  <c r="AH133" i="65"/>
  <c r="AG133" i="65"/>
  <c r="AF133" i="65"/>
  <c r="AE133" i="65"/>
  <c r="AD133" i="65"/>
  <c r="AC133" i="65"/>
  <c r="AB133" i="65"/>
  <c r="AA133" i="65"/>
  <c r="Z133" i="65"/>
  <c r="Y133" i="65"/>
  <c r="X133" i="65"/>
  <c r="W133" i="65"/>
  <c r="V133" i="65"/>
  <c r="U133" i="65"/>
  <c r="T133" i="65"/>
  <c r="S133" i="65"/>
  <c r="R133" i="65"/>
  <c r="Q133" i="65"/>
  <c r="P133" i="65"/>
  <c r="O133" i="65"/>
  <c r="N133" i="65"/>
  <c r="M133" i="65"/>
  <c r="L133" i="65"/>
  <c r="K133" i="65"/>
  <c r="J133" i="65"/>
  <c r="I133" i="65"/>
  <c r="AM131" i="65"/>
  <c r="AL131" i="65"/>
  <c r="AK131" i="65"/>
  <c r="AJ131" i="65"/>
  <c r="AI131" i="65"/>
  <c r="AH131" i="65"/>
  <c r="AG131" i="65"/>
  <c r="AF131" i="65"/>
  <c r="AE131" i="65"/>
  <c r="AD131" i="65"/>
  <c r="AC131" i="65"/>
  <c r="AB131" i="65"/>
  <c r="AA131" i="65"/>
  <c r="Z131" i="65"/>
  <c r="Y131" i="65"/>
  <c r="X131" i="65"/>
  <c r="W131" i="65"/>
  <c r="V131" i="65"/>
  <c r="U131" i="65"/>
  <c r="T131" i="65"/>
  <c r="S131" i="65"/>
  <c r="R131" i="65"/>
  <c r="Q131" i="65"/>
  <c r="P131" i="65"/>
  <c r="O131" i="65"/>
  <c r="N131" i="65"/>
  <c r="M131" i="65"/>
  <c r="L131" i="65"/>
  <c r="K131" i="65"/>
  <c r="J131" i="65"/>
  <c r="I131" i="65"/>
  <c r="AM130" i="65"/>
  <c r="AL130" i="65"/>
  <c r="AK130" i="65"/>
  <c r="AJ130" i="65"/>
  <c r="AI130" i="65"/>
  <c r="AH130" i="65"/>
  <c r="AG130" i="65"/>
  <c r="AF130" i="65"/>
  <c r="AE130" i="65"/>
  <c r="AD130" i="65"/>
  <c r="AC130" i="65"/>
  <c r="AB130" i="65"/>
  <c r="AA130" i="65"/>
  <c r="Z130" i="65"/>
  <c r="Y130" i="65"/>
  <c r="X130" i="65"/>
  <c r="W130" i="65"/>
  <c r="V130" i="65"/>
  <c r="U130" i="65"/>
  <c r="T130" i="65"/>
  <c r="S130" i="65"/>
  <c r="R130" i="65"/>
  <c r="Q130" i="65"/>
  <c r="P130" i="65"/>
  <c r="O130" i="65"/>
  <c r="N130" i="65"/>
  <c r="M130" i="65"/>
  <c r="L130" i="65"/>
  <c r="K130" i="65"/>
  <c r="J130" i="65"/>
  <c r="I130" i="65"/>
  <c r="AM128" i="65"/>
  <c r="AL128" i="65"/>
  <c r="AK128" i="65"/>
  <c r="AJ128" i="65"/>
  <c r="AI128" i="65"/>
  <c r="AH128" i="65"/>
  <c r="AG128" i="65"/>
  <c r="AF128" i="65"/>
  <c r="AE128" i="65"/>
  <c r="AD128" i="65"/>
  <c r="AC128" i="65"/>
  <c r="AB128" i="65"/>
  <c r="AA128" i="65"/>
  <c r="Z128" i="65"/>
  <c r="Y128" i="65"/>
  <c r="X128" i="65"/>
  <c r="W128" i="65"/>
  <c r="V128" i="65"/>
  <c r="U128" i="65"/>
  <c r="T128" i="65"/>
  <c r="S128" i="65"/>
  <c r="R128" i="65"/>
  <c r="Q128" i="65"/>
  <c r="P128" i="65"/>
  <c r="O128" i="65"/>
  <c r="N128" i="65"/>
  <c r="M128" i="65"/>
  <c r="L128" i="65"/>
  <c r="K128" i="65"/>
  <c r="J128" i="65"/>
  <c r="I128" i="65"/>
  <c r="AM127" i="65"/>
  <c r="AL127" i="65"/>
  <c r="AK127" i="65"/>
  <c r="AJ127" i="65"/>
  <c r="AI127" i="65"/>
  <c r="AH127" i="65"/>
  <c r="AG127" i="65"/>
  <c r="AF127" i="65"/>
  <c r="AE127" i="65"/>
  <c r="AD127" i="65"/>
  <c r="AC127" i="65"/>
  <c r="AB127" i="65"/>
  <c r="AA127" i="65"/>
  <c r="Z127" i="65"/>
  <c r="Y127" i="65"/>
  <c r="X127" i="65"/>
  <c r="W127" i="65"/>
  <c r="V127" i="65"/>
  <c r="U127" i="65"/>
  <c r="T127" i="65"/>
  <c r="S127" i="65"/>
  <c r="R127" i="65"/>
  <c r="Q127" i="65"/>
  <c r="P127" i="65"/>
  <c r="O127" i="65"/>
  <c r="N127" i="65"/>
  <c r="M127" i="65"/>
  <c r="L127" i="65"/>
  <c r="K127" i="65"/>
  <c r="J127" i="65"/>
  <c r="I127" i="65"/>
  <c r="AM125" i="65"/>
  <c r="AL125" i="65"/>
  <c r="AK125" i="65"/>
  <c r="AJ125" i="65"/>
  <c r="AI125" i="65"/>
  <c r="AH125" i="65"/>
  <c r="AG125" i="65"/>
  <c r="AF125" i="65"/>
  <c r="AE125" i="65"/>
  <c r="AD125" i="65"/>
  <c r="AC125" i="65"/>
  <c r="AB125" i="65"/>
  <c r="AA125" i="65"/>
  <c r="Z125" i="65"/>
  <c r="Y125" i="65"/>
  <c r="X125" i="65"/>
  <c r="W125" i="65"/>
  <c r="V125" i="65"/>
  <c r="U125" i="65"/>
  <c r="T125" i="65"/>
  <c r="S125" i="65"/>
  <c r="R125" i="65"/>
  <c r="Q125" i="65"/>
  <c r="P125" i="65"/>
  <c r="O125" i="65"/>
  <c r="N125" i="65"/>
  <c r="M125" i="65"/>
  <c r="L125" i="65"/>
  <c r="K125" i="65"/>
  <c r="J125" i="65"/>
  <c r="I125" i="65"/>
  <c r="AM124" i="65"/>
  <c r="AL124" i="65"/>
  <c r="AK124" i="65"/>
  <c r="AJ124" i="65"/>
  <c r="AI124" i="65"/>
  <c r="AH124" i="65"/>
  <c r="AG124" i="65"/>
  <c r="AF124" i="65"/>
  <c r="AE124" i="65"/>
  <c r="AD124" i="65"/>
  <c r="AC124" i="65"/>
  <c r="AB124" i="65"/>
  <c r="AA124" i="65"/>
  <c r="Z124" i="65"/>
  <c r="Y124" i="65"/>
  <c r="X124" i="65"/>
  <c r="W124" i="65"/>
  <c r="V124" i="65"/>
  <c r="U124" i="65"/>
  <c r="T124" i="65"/>
  <c r="S124" i="65"/>
  <c r="R124" i="65"/>
  <c r="Q124" i="65"/>
  <c r="P124" i="65"/>
  <c r="O124" i="65"/>
  <c r="N124" i="65"/>
  <c r="M124" i="65"/>
  <c r="L124" i="65"/>
  <c r="K124" i="65"/>
  <c r="J124" i="65"/>
  <c r="I124" i="65"/>
  <c r="AM122" i="65"/>
  <c r="AL122" i="65"/>
  <c r="AK122" i="65"/>
  <c r="AJ122" i="65"/>
  <c r="AI122" i="65"/>
  <c r="AH122" i="65"/>
  <c r="AG122" i="65"/>
  <c r="AF122" i="65"/>
  <c r="AE122" i="65"/>
  <c r="AD122" i="65"/>
  <c r="AC122" i="65"/>
  <c r="AB122" i="65"/>
  <c r="AA122" i="65"/>
  <c r="Z122" i="65"/>
  <c r="Y122" i="65"/>
  <c r="X122" i="65"/>
  <c r="W122" i="65"/>
  <c r="V122" i="65"/>
  <c r="U122" i="65"/>
  <c r="T122" i="65"/>
  <c r="S122" i="65"/>
  <c r="R122" i="65"/>
  <c r="Q122" i="65"/>
  <c r="P122" i="65"/>
  <c r="O122" i="65"/>
  <c r="N122" i="65"/>
  <c r="M122" i="65"/>
  <c r="L122" i="65"/>
  <c r="K122" i="65"/>
  <c r="J122" i="65"/>
  <c r="I122" i="65"/>
  <c r="AM121" i="65"/>
  <c r="AL121" i="65"/>
  <c r="AK121" i="65"/>
  <c r="AJ121" i="65"/>
  <c r="AI121" i="65"/>
  <c r="AH121" i="65"/>
  <c r="AG121" i="65"/>
  <c r="AF121" i="65"/>
  <c r="AE121" i="65"/>
  <c r="AD121" i="65"/>
  <c r="AC121" i="65"/>
  <c r="AB121" i="65"/>
  <c r="AA121" i="65"/>
  <c r="Z121" i="65"/>
  <c r="Y121" i="65"/>
  <c r="X121" i="65"/>
  <c r="W121" i="65"/>
  <c r="V121" i="65"/>
  <c r="U121" i="65"/>
  <c r="T121" i="65"/>
  <c r="S121" i="65"/>
  <c r="R121" i="65"/>
  <c r="Q121" i="65"/>
  <c r="P121" i="65"/>
  <c r="O121" i="65"/>
  <c r="N121" i="65"/>
  <c r="M121" i="65"/>
  <c r="L121" i="65"/>
  <c r="K121" i="65"/>
  <c r="J121" i="65"/>
  <c r="I121" i="65"/>
  <c r="AM119" i="65"/>
  <c r="AL119" i="65"/>
  <c r="AK119" i="65"/>
  <c r="AJ119" i="65"/>
  <c r="AI119" i="65"/>
  <c r="AH119" i="65"/>
  <c r="AG119" i="65"/>
  <c r="AF119" i="65"/>
  <c r="AE119" i="65"/>
  <c r="AD119" i="65"/>
  <c r="AC119" i="65"/>
  <c r="AB119" i="65"/>
  <c r="AA119" i="65"/>
  <c r="Z119" i="65"/>
  <c r="Y119" i="65"/>
  <c r="X119" i="65"/>
  <c r="W119" i="65"/>
  <c r="V119" i="65"/>
  <c r="U119" i="65"/>
  <c r="T119" i="65"/>
  <c r="S119" i="65"/>
  <c r="R119" i="65"/>
  <c r="Q119" i="65"/>
  <c r="P119" i="65"/>
  <c r="O119" i="65"/>
  <c r="N119" i="65"/>
  <c r="M119" i="65"/>
  <c r="L119" i="65"/>
  <c r="K119" i="65"/>
  <c r="J119" i="65"/>
  <c r="I119" i="65"/>
  <c r="AM118" i="65"/>
  <c r="AL118" i="65"/>
  <c r="AK118" i="65"/>
  <c r="AJ118" i="65"/>
  <c r="AI118" i="65"/>
  <c r="AH118" i="65"/>
  <c r="AG118" i="65"/>
  <c r="AF118" i="65"/>
  <c r="AE118" i="65"/>
  <c r="AD118" i="65"/>
  <c r="AC118" i="65"/>
  <c r="AB118" i="65"/>
  <c r="AA118" i="65"/>
  <c r="Z118" i="65"/>
  <c r="Y118" i="65"/>
  <c r="X118" i="65"/>
  <c r="W118" i="65"/>
  <c r="V118" i="65"/>
  <c r="U118" i="65"/>
  <c r="T118" i="65"/>
  <c r="S118" i="65"/>
  <c r="R118" i="65"/>
  <c r="Q118" i="65"/>
  <c r="P118" i="65"/>
  <c r="O118" i="65"/>
  <c r="N118" i="65"/>
  <c r="M118" i="65"/>
  <c r="L118" i="65"/>
  <c r="K118" i="65"/>
  <c r="J118" i="65"/>
  <c r="I118" i="65"/>
  <c r="AM116" i="65"/>
  <c r="AL116" i="65"/>
  <c r="AK116" i="65"/>
  <c r="AJ116" i="65"/>
  <c r="AI116" i="65"/>
  <c r="AH116" i="65"/>
  <c r="AG116" i="65"/>
  <c r="AF116" i="65"/>
  <c r="AE116" i="65"/>
  <c r="AD116" i="65"/>
  <c r="AC116" i="65"/>
  <c r="AB116" i="65"/>
  <c r="AA116" i="65"/>
  <c r="Z116" i="65"/>
  <c r="Y116" i="65"/>
  <c r="X116" i="65"/>
  <c r="W116" i="65"/>
  <c r="V116" i="65"/>
  <c r="U116" i="65"/>
  <c r="T116" i="65"/>
  <c r="S116" i="65"/>
  <c r="R116" i="65"/>
  <c r="Q116" i="65"/>
  <c r="P116" i="65"/>
  <c r="O116" i="65"/>
  <c r="N116" i="65"/>
  <c r="M116" i="65"/>
  <c r="L116" i="65"/>
  <c r="K116" i="65"/>
  <c r="J116" i="65"/>
  <c r="I116" i="65"/>
  <c r="AM115" i="65"/>
  <c r="AL115" i="65"/>
  <c r="AK115" i="65"/>
  <c r="AJ115" i="65"/>
  <c r="AI115" i="65"/>
  <c r="AH115" i="65"/>
  <c r="AG115" i="65"/>
  <c r="AF115" i="65"/>
  <c r="AE115" i="65"/>
  <c r="AD115" i="65"/>
  <c r="AC115" i="65"/>
  <c r="AB115" i="65"/>
  <c r="AA115" i="65"/>
  <c r="Z115" i="65"/>
  <c r="Y115" i="65"/>
  <c r="X115" i="65"/>
  <c r="W115" i="65"/>
  <c r="V115" i="65"/>
  <c r="U115" i="65"/>
  <c r="T115" i="65"/>
  <c r="S115" i="65"/>
  <c r="R115" i="65"/>
  <c r="Q115" i="65"/>
  <c r="P115" i="65"/>
  <c r="O115" i="65"/>
  <c r="N115" i="65"/>
  <c r="M115" i="65"/>
  <c r="L115" i="65"/>
  <c r="K115" i="65"/>
  <c r="J115" i="65"/>
  <c r="I115" i="65"/>
  <c r="AM113" i="65"/>
  <c r="AL113" i="65"/>
  <c r="AK113" i="65"/>
  <c r="AJ113" i="65"/>
  <c r="AI113" i="65"/>
  <c r="AH113" i="65"/>
  <c r="AG113" i="65"/>
  <c r="AF113" i="65"/>
  <c r="AE113" i="65"/>
  <c r="AD113" i="65"/>
  <c r="AC113" i="65"/>
  <c r="AB113" i="65"/>
  <c r="AA113" i="65"/>
  <c r="Z113" i="65"/>
  <c r="Y113" i="65"/>
  <c r="X113" i="65"/>
  <c r="W113" i="65"/>
  <c r="V113" i="65"/>
  <c r="U113" i="65"/>
  <c r="T113" i="65"/>
  <c r="S113" i="65"/>
  <c r="R113" i="65"/>
  <c r="Q113" i="65"/>
  <c r="P113" i="65"/>
  <c r="O113" i="65"/>
  <c r="N113" i="65"/>
  <c r="M113" i="65"/>
  <c r="L113" i="65"/>
  <c r="K113" i="65"/>
  <c r="J113" i="65"/>
  <c r="I113" i="65"/>
  <c r="AM112" i="65"/>
  <c r="AL112" i="65"/>
  <c r="AK112" i="65"/>
  <c r="AJ112" i="65"/>
  <c r="AI112" i="65"/>
  <c r="AH112" i="65"/>
  <c r="AG112" i="65"/>
  <c r="AF112" i="65"/>
  <c r="AE112" i="65"/>
  <c r="AD112" i="65"/>
  <c r="AC112" i="65"/>
  <c r="AB112" i="65"/>
  <c r="AA112" i="65"/>
  <c r="Z112" i="65"/>
  <c r="Y112" i="65"/>
  <c r="X112" i="65"/>
  <c r="W112" i="65"/>
  <c r="V112" i="65"/>
  <c r="U112" i="65"/>
  <c r="T112" i="65"/>
  <c r="S112" i="65"/>
  <c r="R112" i="65"/>
  <c r="Q112" i="65"/>
  <c r="P112" i="65"/>
  <c r="O112" i="65"/>
  <c r="N112" i="65"/>
  <c r="M112" i="65"/>
  <c r="L112" i="65"/>
  <c r="K112" i="65"/>
  <c r="J112" i="65"/>
  <c r="I112" i="65"/>
  <c r="AM110" i="65"/>
  <c r="AL110" i="65"/>
  <c r="AK110" i="65"/>
  <c r="AJ110" i="65"/>
  <c r="AI110" i="65"/>
  <c r="AH110" i="65"/>
  <c r="AG110" i="65"/>
  <c r="AF110" i="65"/>
  <c r="AE110" i="65"/>
  <c r="AD110" i="65"/>
  <c r="AC110" i="65"/>
  <c r="AB110" i="65"/>
  <c r="AA110" i="65"/>
  <c r="Z110" i="65"/>
  <c r="Y110" i="65"/>
  <c r="X110" i="65"/>
  <c r="W110" i="65"/>
  <c r="V110" i="65"/>
  <c r="U110" i="65"/>
  <c r="T110" i="65"/>
  <c r="S110" i="65"/>
  <c r="R110" i="65"/>
  <c r="Q110" i="65"/>
  <c r="P110" i="65"/>
  <c r="O110" i="65"/>
  <c r="N110" i="65"/>
  <c r="M110" i="65"/>
  <c r="L110" i="65"/>
  <c r="K110" i="65"/>
  <c r="J110" i="65"/>
  <c r="I110" i="65"/>
  <c r="AM109" i="65"/>
  <c r="AL109" i="65"/>
  <c r="AK109" i="65"/>
  <c r="AJ109" i="65"/>
  <c r="AI109" i="65"/>
  <c r="AH109" i="65"/>
  <c r="AG109" i="65"/>
  <c r="AF109" i="65"/>
  <c r="AE109" i="65"/>
  <c r="AD109" i="65"/>
  <c r="AC109" i="65"/>
  <c r="AB109" i="65"/>
  <c r="AA109" i="65"/>
  <c r="Z109" i="65"/>
  <c r="Y109" i="65"/>
  <c r="X109" i="65"/>
  <c r="W109" i="65"/>
  <c r="V109" i="65"/>
  <c r="U109" i="65"/>
  <c r="T109" i="65"/>
  <c r="S109" i="65"/>
  <c r="R109" i="65"/>
  <c r="Q109" i="65"/>
  <c r="P109" i="65"/>
  <c r="O109" i="65"/>
  <c r="N109" i="65"/>
  <c r="M109" i="65"/>
  <c r="L109" i="65"/>
  <c r="K109" i="65"/>
  <c r="J109" i="65"/>
  <c r="I109" i="65"/>
  <c r="AM107" i="65"/>
  <c r="AL107" i="65"/>
  <c r="AK107" i="65"/>
  <c r="AJ107" i="65"/>
  <c r="AI107" i="65"/>
  <c r="AH107" i="65"/>
  <c r="AG107" i="65"/>
  <c r="AF107" i="65"/>
  <c r="AE107" i="65"/>
  <c r="AD107" i="65"/>
  <c r="AC107" i="65"/>
  <c r="AB107" i="65"/>
  <c r="AA107" i="65"/>
  <c r="Z107" i="65"/>
  <c r="Y107" i="65"/>
  <c r="X107" i="65"/>
  <c r="W107" i="65"/>
  <c r="V107" i="65"/>
  <c r="U107" i="65"/>
  <c r="T107" i="65"/>
  <c r="S107" i="65"/>
  <c r="R107" i="65"/>
  <c r="Q107" i="65"/>
  <c r="P107" i="65"/>
  <c r="O107" i="65"/>
  <c r="N107" i="65"/>
  <c r="M107" i="65"/>
  <c r="L107" i="65"/>
  <c r="K107" i="65"/>
  <c r="J107" i="65"/>
  <c r="I107" i="65"/>
  <c r="AM106" i="65"/>
  <c r="AL106" i="65"/>
  <c r="AK106" i="65"/>
  <c r="AJ106" i="65"/>
  <c r="AI106" i="65"/>
  <c r="AH106" i="65"/>
  <c r="AG106" i="65"/>
  <c r="AF106" i="65"/>
  <c r="AE106" i="65"/>
  <c r="AD106" i="65"/>
  <c r="AC106" i="65"/>
  <c r="AB106" i="65"/>
  <c r="AA106" i="65"/>
  <c r="Z106" i="65"/>
  <c r="Y106" i="65"/>
  <c r="X106" i="65"/>
  <c r="W106" i="65"/>
  <c r="V106" i="65"/>
  <c r="U106" i="65"/>
  <c r="T106" i="65"/>
  <c r="S106" i="65"/>
  <c r="R106" i="65"/>
  <c r="Q106" i="65"/>
  <c r="P106" i="65"/>
  <c r="O106" i="65"/>
  <c r="N106" i="65"/>
  <c r="M106" i="65"/>
  <c r="L106" i="65"/>
  <c r="K106" i="65"/>
  <c r="J106" i="65"/>
  <c r="I106" i="65"/>
  <c r="AM104" i="65"/>
  <c r="AL104" i="65"/>
  <c r="AK104" i="65"/>
  <c r="AJ104" i="65"/>
  <c r="AI104" i="65"/>
  <c r="AH104" i="65"/>
  <c r="AG104" i="65"/>
  <c r="AF104" i="65"/>
  <c r="AE104" i="65"/>
  <c r="AD104" i="65"/>
  <c r="AC104" i="65"/>
  <c r="AB104" i="65"/>
  <c r="AA104" i="65"/>
  <c r="Z104" i="65"/>
  <c r="Y104" i="65"/>
  <c r="X104" i="65"/>
  <c r="W104" i="65"/>
  <c r="V104" i="65"/>
  <c r="U104" i="65"/>
  <c r="T104" i="65"/>
  <c r="S104" i="65"/>
  <c r="R104" i="65"/>
  <c r="Q104" i="65"/>
  <c r="P104" i="65"/>
  <c r="O104" i="65"/>
  <c r="N104" i="65"/>
  <c r="M104" i="65"/>
  <c r="L104" i="65"/>
  <c r="K104" i="65"/>
  <c r="J104" i="65"/>
  <c r="I104" i="65"/>
  <c r="AM103" i="65"/>
  <c r="AL103" i="65"/>
  <c r="AK103" i="65"/>
  <c r="AJ103" i="65"/>
  <c r="AI103" i="65"/>
  <c r="AH103" i="65"/>
  <c r="AG103" i="65"/>
  <c r="AF103" i="65"/>
  <c r="AE103" i="65"/>
  <c r="AD103" i="65"/>
  <c r="AC103" i="65"/>
  <c r="AB103" i="65"/>
  <c r="AA103" i="65"/>
  <c r="Z103" i="65"/>
  <c r="Y103" i="65"/>
  <c r="X103" i="65"/>
  <c r="W103" i="65"/>
  <c r="V103" i="65"/>
  <c r="U103" i="65"/>
  <c r="T103" i="65"/>
  <c r="S103" i="65"/>
  <c r="R103" i="65"/>
  <c r="Q103" i="65"/>
  <c r="P103" i="65"/>
  <c r="O103" i="65"/>
  <c r="N103" i="65"/>
  <c r="M103" i="65"/>
  <c r="L103" i="65"/>
  <c r="K103" i="65"/>
  <c r="J103" i="65"/>
  <c r="I103" i="65"/>
  <c r="AM101" i="65"/>
  <c r="AL101" i="65"/>
  <c r="AK101" i="65"/>
  <c r="AJ101" i="65"/>
  <c r="AI101" i="65"/>
  <c r="AH101" i="65"/>
  <c r="AG101" i="65"/>
  <c r="AF101" i="65"/>
  <c r="AE101" i="65"/>
  <c r="AD101" i="65"/>
  <c r="AC101" i="65"/>
  <c r="AB101" i="65"/>
  <c r="AA101" i="65"/>
  <c r="Z101" i="65"/>
  <c r="Y101" i="65"/>
  <c r="X101" i="65"/>
  <c r="W101" i="65"/>
  <c r="V101" i="65"/>
  <c r="U101" i="65"/>
  <c r="T101" i="65"/>
  <c r="S101" i="65"/>
  <c r="R101" i="65"/>
  <c r="Q101" i="65"/>
  <c r="P101" i="65"/>
  <c r="O101" i="65"/>
  <c r="N101" i="65"/>
  <c r="M101" i="65"/>
  <c r="L101" i="65"/>
  <c r="K101" i="65"/>
  <c r="J101" i="65"/>
  <c r="I101" i="65"/>
  <c r="AM100" i="65"/>
  <c r="AL100" i="65"/>
  <c r="AK100" i="65"/>
  <c r="AJ100" i="65"/>
  <c r="AI100" i="65"/>
  <c r="AH100" i="65"/>
  <c r="AG100" i="65"/>
  <c r="AF100" i="65"/>
  <c r="AE100" i="65"/>
  <c r="AD100" i="65"/>
  <c r="AC100" i="65"/>
  <c r="AB100" i="65"/>
  <c r="AA100" i="65"/>
  <c r="Z100" i="65"/>
  <c r="Y100" i="65"/>
  <c r="X100" i="65"/>
  <c r="W100" i="65"/>
  <c r="V100" i="65"/>
  <c r="U100" i="65"/>
  <c r="T100" i="65"/>
  <c r="S100" i="65"/>
  <c r="R100" i="65"/>
  <c r="Q100" i="65"/>
  <c r="P100" i="65"/>
  <c r="O100" i="65"/>
  <c r="N100" i="65"/>
  <c r="M100" i="65"/>
  <c r="L100" i="65"/>
  <c r="K100" i="65"/>
  <c r="J100" i="65"/>
  <c r="I100" i="65"/>
  <c r="AM98" i="65"/>
  <c r="AL98" i="65"/>
  <c r="AK98" i="65"/>
  <c r="AJ98" i="65"/>
  <c r="AI98" i="65"/>
  <c r="AH98" i="65"/>
  <c r="AG98" i="65"/>
  <c r="AF98" i="65"/>
  <c r="AE98" i="65"/>
  <c r="AD98" i="65"/>
  <c r="AC98" i="65"/>
  <c r="AB98" i="65"/>
  <c r="AA98" i="65"/>
  <c r="Z98" i="65"/>
  <c r="Y98" i="65"/>
  <c r="X98" i="65"/>
  <c r="W98" i="65"/>
  <c r="V98" i="65"/>
  <c r="U98" i="65"/>
  <c r="T98" i="65"/>
  <c r="S98" i="65"/>
  <c r="R98" i="65"/>
  <c r="Q98" i="65"/>
  <c r="P98" i="65"/>
  <c r="O98" i="65"/>
  <c r="N98" i="65"/>
  <c r="M98" i="65"/>
  <c r="L98" i="65"/>
  <c r="K98" i="65"/>
  <c r="J98" i="65"/>
  <c r="I98" i="65"/>
  <c r="AM97" i="65"/>
  <c r="AL97" i="65"/>
  <c r="AK97" i="65"/>
  <c r="AJ97" i="65"/>
  <c r="AI97" i="65"/>
  <c r="AH97" i="65"/>
  <c r="AG97" i="65"/>
  <c r="AF97" i="65"/>
  <c r="AE97" i="65"/>
  <c r="AD97" i="65"/>
  <c r="AC97" i="65"/>
  <c r="AB97" i="65"/>
  <c r="AA97" i="65"/>
  <c r="Z97" i="65"/>
  <c r="Y97" i="65"/>
  <c r="X97" i="65"/>
  <c r="W97" i="65"/>
  <c r="V97" i="65"/>
  <c r="U97" i="65"/>
  <c r="T97" i="65"/>
  <c r="S97" i="65"/>
  <c r="R97" i="65"/>
  <c r="Q97" i="65"/>
  <c r="P97" i="65"/>
  <c r="O97" i="65"/>
  <c r="N97" i="65"/>
  <c r="M97" i="65"/>
  <c r="L97" i="65"/>
  <c r="K97" i="65"/>
  <c r="J97" i="65"/>
  <c r="I97" i="65"/>
  <c r="AM95" i="65"/>
  <c r="AL95" i="65"/>
  <c r="AK95" i="65"/>
  <c r="AJ95" i="65"/>
  <c r="AI95" i="65"/>
  <c r="AH95" i="65"/>
  <c r="AG95" i="65"/>
  <c r="AF95" i="65"/>
  <c r="AE95" i="65"/>
  <c r="AD95" i="65"/>
  <c r="AC95" i="65"/>
  <c r="AB95" i="65"/>
  <c r="AA95" i="65"/>
  <c r="Z95" i="65"/>
  <c r="Y95" i="65"/>
  <c r="X95" i="65"/>
  <c r="W95" i="65"/>
  <c r="V95" i="65"/>
  <c r="U95" i="65"/>
  <c r="T95" i="65"/>
  <c r="S95" i="65"/>
  <c r="R95" i="65"/>
  <c r="Q95" i="65"/>
  <c r="P95" i="65"/>
  <c r="O95" i="65"/>
  <c r="N95" i="65"/>
  <c r="M95" i="65"/>
  <c r="L95" i="65"/>
  <c r="K95" i="65"/>
  <c r="J95" i="65"/>
  <c r="I95" i="65"/>
  <c r="AM94" i="65"/>
  <c r="AL94" i="65"/>
  <c r="AK94" i="65"/>
  <c r="AJ94" i="65"/>
  <c r="AI94" i="65"/>
  <c r="AH94" i="65"/>
  <c r="AG94" i="65"/>
  <c r="AF94" i="65"/>
  <c r="AE94" i="65"/>
  <c r="AD94" i="65"/>
  <c r="AC94" i="65"/>
  <c r="AB94" i="65"/>
  <c r="AA94" i="65"/>
  <c r="Z94" i="65"/>
  <c r="Y94" i="65"/>
  <c r="X94" i="65"/>
  <c r="W94" i="65"/>
  <c r="V94" i="65"/>
  <c r="U94" i="65"/>
  <c r="T94" i="65"/>
  <c r="S94" i="65"/>
  <c r="R94" i="65"/>
  <c r="Q94" i="65"/>
  <c r="P94" i="65"/>
  <c r="O94" i="65"/>
  <c r="N94" i="65"/>
  <c r="M94" i="65"/>
  <c r="L94" i="65"/>
  <c r="K94" i="65"/>
  <c r="J94" i="65"/>
  <c r="I94" i="65"/>
  <c r="AM92" i="65"/>
  <c r="AL92" i="65"/>
  <c r="AK92" i="65"/>
  <c r="AJ92" i="65"/>
  <c r="AI92" i="65"/>
  <c r="AH92" i="65"/>
  <c r="AG92" i="65"/>
  <c r="AF92" i="65"/>
  <c r="AE92" i="65"/>
  <c r="AD92" i="65"/>
  <c r="AC92" i="65"/>
  <c r="AB92" i="65"/>
  <c r="AA92" i="65"/>
  <c r="Z92" i="65"/>
  <c r="Y92" i="65"/>
  <c r="X92" i="65"/>
  <c r="W92" i="65"/>
  <c r="V92" i="65"/>
  <c r="U92" i="65"/>
  <c r="T92" i="65"/>
  <c r="S92" i="65"/>
  <c r="R92" i="65"/>
  <c r="Q92" i="65"/>
  <c r="P92" i="65"/>
  <c r="O92" i="65"/>
  <c r="N92" i="65"/>
  <c r="M92" i="65"/>
  <c r="L92" i="65"/>
  <c r="K92" i="65"/>
  <c r="J92" i="65"/>
  <c r="I92" i="65"/>
  <c r="AM91" i="65"/>
  <c r="AL91" i="65"/>
  <c r="AK91" i="65"/>
  <c r="AJ91" i="65"/>
  <c r="AI91" i="65"/>
  <c r="AH91" i="65"/>
  <c r="AG91" i="65"/>
  <c r="AF91" i="65"/>
  <c r="AE91" i="65"/>
  <c r="AD91" i="65"/>
  <c r="AC91" i="65"/>
  <c r="AB91" i="65"/>
  <c r="AA91" i="65"/>
  <c r="Z91" i="65"/>
  <c r="Y91" i="65"/>
  <c r="X91" i="65"/>
  <c r="W91" i="65"/>
  <c r="V91" i="65"/>
  <c r="U91" i="65"/>
  <c r="T91" i="65"/>
  <c r="S91" i="65"/>
  <c r="R91" i="65"/>
  <c r="Q91" i="65"/>
  <c r="P91" i="65"/>
  <c r="O91" i="65"/>
  <c r="N91" i="65"/>
  <c r="M91" i="65"/>
  <c r="L91" i="65"/>
  <c r="K91" i="65"/>
  <c r="J91" i="65"/>
  <c r="I91" i="65"/>
  <c r="AM89" i="65"/>
  <c r="AL89" i="65"/>
  <c r="AK89" i="65"/>
  <c r="AJ89" i="65"/>
  <c r="AI89" i="65"/>
  <c r="AH89" i="65"/>
  <c r="AG89" i="65"/>
  <c r="AF89" i="65"/>
  <c r="AE89" i="65"/>
  <c r="AD89" i="65"/>
  <c r="AC89" i="65"/>
  <c r="AB89" i="65"/>
  <c r="AA89" i="65"/>
  <c r="Z89" i="65"/>
  <c r="Y89" i="65"/>
  <c r="X89" i="65"/>
  <c r="W89" i="65"/>
  <c r="V89" i="65"/>
  <c r="U89" i="65"/>
  <c r="T89" i="65"/>
  <c r="S89" i="65"/>
  <c r="R89" i="65"/>
  <c r="Q89" i="65"/>
  <c r="P89" i="65"/>
  <c r="O89" i="65"/>
  <c r="N89" i="65"/>
  <c r="M89" i="65"/>
  <c r="L89" i="65"/>
  <c r="K89" i="65"/>
  <c r="J89" i="65"/>
  <c r="I89" i="65"/>
  <c r="AM88" i="65"/>
  <c r="AL88" i="65"/>
  <c r="AK88" i="65"/>
  <c r="AJ88" i="65"/>
  <c r="AI88" i="65"/>
  <c r="AH88" i="65"/>
  <c r="AG88" i="65"/>
  <c r="AF88" i="65"/>
  <c r="AE88" i="65"/>
  <c r="AD88" i="65"/>
  <c r="AC88" i="65"/>
  <c r="AB88" i="65"/>
  <c r="AA88" i="65"/>
  <c r="Z88" i="65"/>
  <c r="Y88" i="65"/>
  <c r="X88" i="65"/>
  <c r="W88" i="65"/>
  <c r="V88" i="65"/>
  <c r="U88" i="65"/>
  <c r="T88" i="65"/>
  <c r="S88" i="65"/>
  <c r="R88" i="65"/>
  <c r="Q88" i="65"/>
  <c r="P88" i="65"/>
  <c r="O88" i="65"/>
  <c r="N88" i="65"/>
  <c r="M88" i="65"/>
  <c r="L88" i="65"/>
  <c r="K88" i="65"/>
  <c r="J88" i="65"/>
  <c r="I88"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AM83" i="65"/>
  <c r="AL83" i="65"/>
  <c r="AK83" i="65"/>
  <c r="AJ83" i="65"/>
  <c r="AI83" i="65"/>
  <c r="AH83" i="65"/>
  <c r="AG83" i="65"/>
  <c r="AF83" i="65"/>
  <c r="AE83" i="65"/>
  <c r="AD83" i="65"/>
  <c r="AC83" i="65"/>
  <c r="AB83" i="65"/>
  <c r="AA83" i="65"/>
  <c r="Z83" i="65"/>
  <c r="Y83" i="65"/>
  <c r="X83" i="65"/>
  <c r="W83" i="65"/>
  <c r="V83" i="65"/>
  <c r="U83" i="65"/>
  <c r="T83" i="65"/>
  <c r="S83" i="65"/>
  <c r="R83" i="65"/>
  <c r="Q83" i="65"/>
  <c r="P83" i="65"/>
  <c r="O83" i="65"/>
  <c r="N83" i="65"/>
  <c r="M83" i="65"/>
  <c r="L83" i="65"/>
  <c r="K83" i="65"/>
  <c r="J83" i="65"/>
  <c r="I83" i="65"/>
  <c r="AM82" i="65"/>
  <c r="AL82" i="65"/>
  <c r="AK82" i="65"/>
  <c r="AJ82" i="65"/>
  <c r="AI82" i="65"/>
  <c r="AH82" i="65"/>
  <c r="AG82" i="65"/>
  <c r="AF82" i="65"/>
  <c r="AE82" i="65"/>
  <c r="AD82" i="65"/>
  <c r="AC82" i="65"/>
  <c r="AB82" i="65"/>
  <c r="AA82" i="65"/>
  <c r="Z82" i="65"/>
  <c r="Y82" i="65"/>
  <c r="X82" i="65"/>
  <c r="W82" i="65"/>
  <c r="V82" i="65"/>
  <c r="U82" i="65"/>
  <c r="T82" i="65"/>
  <c r="S82" i="65"/>
  <c r="R82" i="65"/>
  <c r="Q82" i="65"/>
  <c r="P82" i="65"/>
  <c r="O82" i="65"/>
  <c r="N82" i="65"/>
  <c r="M82" i="65"/>
  <c r="L82" i="65"/>
  <c r="K82" i="65"/>
  <c r="J82" i="65"/>
  <c r="I82" i="65"/>
  <c r="AM80" i="65"/>
  <c r="AL80" i="65"/>
  <c r="AK80" i="65"/>
  <c r="AJ80" i="65"/>
  <c r="AI80" i="65"/>
  <c r="AH80" i="65"/>
  <c r="AG80" i="65"/>
  <c r="AF80" i="65"/>
  <c r="AE80" i="65"/>
  <c r="AD80" i="65"/>
  <c r="AC80" i="65"/>
  <c r="AB80" i="65"/>
  <c r="AA80" i="65"/>
  <c r="Z80" i="65"/>
  <c r="Y80" i="65"/>
  <c r="X80" i="65"/>
  <c r="W80" i="65"/>
  <c r="V80" i="65"/>
  <c r="U80" i="65"/>
  <c r="T80" i="65"/>
  <c r="S80" i="65"/>
  <c r="R80" i="65"/>
  <c r="Q80" i="65"/>
  <c r="P80" i="65"/>
  <c r="O80" i="65"/>
  <c r="N80" i="65"/>
  <c r="M80" i="65"/>
  <c r="L80" i="65"/>
  <c r="K80" i="65"/>
  <c r="J80" i="65"/>
  <c r="I80" i="65"/>
  <c r="AM79" i="65"/>
  <c r="AL79" i="65"/>
  <c r="AK79" i="65"/>
  <c r="AJ79" i="65"/>
  <c r="AI79" i="65"/>
  <c r="AH79" i="65"/>
  <c r="AG79" i="65"/>
  <c r="AF79" i="65"/>
  <c r="AE79" i="65"/>
  <c r="AD79" i="65"/>
  <c r="AC79" i="65"/>
  <c r="AB79" i="65"/>
  <c r="AA79" i="65"/>
  <c r="Z79" i="65"/>
  <c r="Y79" i="65"/>
  <c r="X79" i="65"/>
  <c r="W79" i="65"/>
  <c r="V79" i="65"/>
  <c r="U79" i="65"/>
  <c r="T79" i="65"/>
  <c r="S79" i="65"/>
  <c r="R79" i="65"/>
  <c r="Q79" i="65"/>
  <c r="P79" i="65"/>
  <c r="O79" i="65"/>
  <c r="N79" i="65"/>
  <c r="M79" i="65"/>
  <c r="L79" i="65"/>
  <c r="K79" i="65"/>
  <c r="J79" i="65"/>
  <c r="I79" i="65"/>
  <c r="AM77" i="65"/>
  <c r="AL77" i="65"/>
  <c r="AK77" i="65"/>
  <c r="AJ77" i="65"/>
  <c r="AI77" i="65"/>
  <c r="AH77" i="65"/>
  <c r="AG77" i="65"/>
  <c r="AF77" i="65"/>
  <c r="AE77" i="65"/>
  <c r="AD77" i="65"/>
  <c r="AC77" i="65"/>
  <c r="AB77" i="65"/>
  <c r="AA77" i="65"/>
  <c r="Z77" i="65"/>
  <c r="Y77" i="65"/>
  <c r="X77" i="65"/>
  <c r="W77" i="65"/>
  <c r="V77" i="65"/>
  <c r="U77" i="65"/>
  <c r="T77" i="65"/>
  <c r="S77" i="65"/>
  <c r="R77" i="65"/>
  <c r="Q77" i="65"/>
  <c r="P77" i="65"/>
  <c r="O77" i="65"/>
  <c r="N77" i="65"/>
  <c r="M77" i="65"/>
  <c r="L77" i="65"/>
  <c r="K77" i="65"/>
  <c r="J77" i="65"/>
  <c r="I77" i="65"/>
  <c r="AM76" i="65"/>
  <c r="AL76" i="65"/>
  <c r="AK76" i="65"/>
  <c r="AJ76" i="65"/>
  <c r="AI76" i="65"/>
  <c r="AH76" i="65"/>
  <c r="AG76" i="65"/>
  <c r="AF76" i="65"/>
  <c r="AE76" i="65"/>
  <c r="AD76" i="65"/>
  <c r="AC76" i="65"/>
  <c r="AB76" i="65"/>
  <c r="AA76" i="65"/>
  <c r="Z76" i="65"/>
  <c r="Y76" i="65"/>
  <c r="X76" i="65"/>
  <c r="W76" i="65"/>
  <c r="V76" i="65"/>
  <c r="U76" i="65"/>
  <c r="T76" i="65"/>
  <c r="S76" i="65"/>
  <c r="R76" i="65"/>
  <c r="Q76" i="65"/>
  <c r="P76" i="65"/>
  <c r="O76" i="65"/>
  <c r="N76" i="65"/>
  <c r="M76" i="65"/>
  <c r="L76" i="65"/>
  <c r="K76" i="65"/>
  <c r="J76" i="65"/>
  <c r="I76" i="65"/>
  <c r="AM74" i="65"/>
  <c r="AL74" i="65"/>
  <c r="AK74" i="65"/>
  <c r="AJ74" i="65"/>
  <c r="AI74" i="65"/>
  <c r="AH74" i="65"/>
  <c r="AG74" i="65"/>
  <c r="AF74" i="65"/>
  <c r="AE74" i="65"/>
  <c r="AD74" i="65"/>
  <c r="AC74" i="65"/>
  <c r="AB74" i="65"/>
  <c r="AA74" i="65"/>
  <c r="Z74" i="65"/>
  <c r="Y74" i="65"/>
  <c r="X74" i="65"/>
  <c r="W74" i="65"/>
  <c r="V74" i="65"/>
  <c r="U74" i="65"/>
  <c r="T74" i="65"/>
  <c r="S74" i="65"/>
  <c r="R74" i="65"/>
  <c r="Q74" i="65"/>
  <c r="P74" i="65"/>
  <c r="O74" i="65"/>
  <c r="N74" i="65"/>
  <c r="M74" i="65"/>
  <c r="L74" i="65"/>
  <c r="K74" i="65"/>
  <c r="J74" i="65"/>
  <c r="I74" i="65"/>
  <c r="AM73" i="65"/>
  <c r="AL73" i="65"/>
  <c r="AK73" i="65"/>
  <c r="AJ73" i="65"/>
  <c r="AI73" i="65"/>
  <c r="AH73" i="65"/>
  <c r="AG73" i="65"/>
  <c r="AF73" i="65"/>
  <c r="AE73" i="65"/>
  <c r="AD73" i="65"/>
  <c r="AC73" i="65"/>
  <c r="AB73" i="65"/>
  <c r="AA73" i="65"/>
  <c r="Z73" i="65"/>
  <c r="Y73" i="65"/>
  <c r="X73" i="65"/>
  <c r="W73" i="65"/>
  <c r="V73" i="65"/>
  <c r="U73" i="65"/>
  <c r="T73" i="65"/>
  <c r="S73" i="65"/>
  <c r="R73" i="65"/>
  <c r="Q73" i="65"/>
  <c r="P73" i="65"/>
  <c r="O73" i="65"/>
  <c r="N73" i="65"/>
  <c r="M73" i="65"/>
  <c r="L73" i="65"/>
  <c r="K73" i="65"/>
  <c r="J73" i="65"/>
  <c r="I73" i="65"/>
  <c r="AM71" i="65"/>
  <c r="AL71" i="65"/>
  <c r="AK71" i="65"/>
  <c r="AJ71" i="65"/>
  <c r="AI71" i="65"/>
  <c r="AH71" i="65"/>
  <c r="AG71" i="65"/>
  <c r="AF71" i="65"/>
  <c r="AE71" i="65"/>
  <c r="AD71" i="65"/>
  <c r="AC71" i="65"/>
  <c r="AB71" i="65"/>
  <c r="AA71" i="65"/>
  <c r="Z71" i="65"/>
  <c r="Y71" i="65"/>
  <c r="X71" i="65"/>
  <c r="W71" i="65"/>
  <c r="V71" i="65"/>
  <c r="U71" i="65"/>
  <c r="T71" i="65"/>
  <c r="S71" i="65"/>
  <c r="R71" i="65"/>
  <c r="Q71" i="65"/>
  <c r="P71" i="65"/>
  <c r="O71" i="65"/>
  <c r="N71" i="65"/>
  <c r="M71" i="65"/>
  <c r="L71" i="65"/>
  <c r="K71" i="65"/>
  <c r="J71" i="65"/>
  <c r="I71" i="65"/>
  <c r="AM70" i="65"/>
  <c r="AL70" i="65"/>
  <c r="AK70" i="65"/>
  <c r="AJ70" i="65"/>
  <c r="AI70" i="65"/>
  <c r="AH70" i="65"/>
  <c r="AG70" i="65"/>
  <c r="AF70" i="65"/>
  <c r="AE70" i="65"/>
  <c r="AD70" i="65"/>
  <c r="AC70" i="65"/>
  <c r="AB70" i="65"/>
  <c r="AA70" i="65"/>
  <c r="Z70" i="65"/>
  <c r="Y70" i="65"/>
  <c r="X70" i="65"/>
  <c r="W70" i="65"/>
  <c r="V70" i="65"/>
  <c r="U70" i="65"/>
  <c r="T70" i="65"/>
  <c r="S70" i="65"/>
  <c r="R70" i="65"/>
  <c r="Q70" i="65"/>
  <c r="P70" i="65"/>
  <c r="O70" i="65"/>
  <c r="N70" i="65"/>
  <c r="M70" i="65"/>
  <c r="L70" i="65"/>
  <c r="K70" i="65"/>
  <c r="J70" i="65"/>
  <c r="I70" i="65"/>
  <c r="AM68" i="65"/>
  <c r="AL68" i="65"/>
  <c r="AK68" i="65"/>
  <c r="AJ68" i="65"/>
  <c r="AI68" i="65"/>
  <c r="AH68" i="65"/>
  <c r="AG68" i="65"/>
  <c r="AF68" i="65"/>
  <c r="AE68" i="65"/>
  <c r="AD68" i="65"/>
  <c r="AC68" i="65"/>
  <c r="AB68" i="65"/>
  <c r="AA68" i="65"/>
  <c r="Z68" i="65"/>
  <c r="Y68" i="65"/>
  <c r="X68" i="65"/>
  <c r="W68" i="65"/>
  <c r="V68" i="65"/>
  <c r="U68" i="65"/>
  <c r="T68" i="65"/>
  <c r="S68" i="65"/>
  <c r="R68" i="65"/>
  <c r="Q68" i="65"/>
  <c r="P68" i="65"/>
  <c r="O68" i="65"/>
  <c r="N68" i="65"/>
  <c r="M68" i="65"/>
  <c r="L68" i="65"/>
  <c r="K68" i="65"/>
  <c r="J68" i="65"/>
  <c r="I68" i="65"/>
  <c r="AM67" i="65"/>
  <c r="AL67" i="65"/>
  <c r="AK67" i="65"/>
  <c r="AJ67" i="65"/>
  <c r="AI67" i="65"/>
  <c r="AH67" i="65"/>
  <c r="AG67" i="65"/>
  <c r="AF67" i="65"/>
  <c r="AE67" i="65"/>
  <c r="AD67" i="65"/>
  <c r="AC67" i="65"/>
  <c r="AB67" i="65"/>
  <c r="AA67" i="65"/>
  <c r="Z67" i="65"/>
  <c r="Y67" i="65"/>
  <c r="X67" i="65"/>
  <c r="W67" i="65"/>
  <c r="V67" i="65"/>
  <c r="U67" i="65"/>
  <c r="T67" i="65"/>
  <c r="S67" i="65"/>
  <c r="R67" i="65"/>
  <c r="Q67" i="65"/>
  <c r="P67" i="65"/>
  <c r="O67" i="65"/>
  <c r="N67" i="65"/>
  <c r="M67" i="65"/>
  <c r="L67" i="65"/>
  <c r="K67" i="65"/>
  <c r="J67" i="65"/>
  <c r="I67" i="65"/>
  <c r="AM65" i="65"/>
  <c r="AL65" i="65"/>
  <c r="AK65" i="65"/>
  <c r="AJ65" i="65"/>
  <c r="AI65" i="65"/>
  <c r="AH65" i="65"/>
  <c r="AG65" i="65"/>
  <c r="AF65" i="65"/>
  <c r="AE65" i="65"/>
  <c r="AD65" i="65"/>
  <c r="AC65" i="65"/>
  <c r="AB65" i="65"/>
  <c r="AA65" i="65"/>
  <c r="Z65" i="65"/>
  <c r="Y65" i="65"/>
  <c r="X65" i="65"/>
  <c r="W65" i="65"/>
  <c r="V65" i="65"/>
  <c r="U65" i="65"/>
  <c r="T65" i="65"/>
  <c r="S65" i="65"/>
  <c r="R65" i="65"/>
  <c r="Q65" i="65"/>
  <c r="P65" i="65"/>
  <c r="O65" i="65"/>
  <c r="N65" i="65"/>
  <c r="M65" i="65"/>
  <c r="L65" i="65"/>
  <c r="K65" i="65"/>
  <c r="J65" i="65"/>
  <c r="I65" i="65"/>
  <c r="AM64" i="65"/>
  <c r="AL64" i="65"/>
  <c r="AK64" i="65"/>
  <c r="AJ64" i="65"/>
  <c r="AI64" i="65"/>
  <c r="AH64" i="65"/>
  <c r="AG64" i="65"/>
  <c r="AF64" i="65"/>
  <c r="AE64" i="65"/>
  <c r="AD64" i="65"/>
  <c r="AC64" i="65"/>
  <c r="AB64" i="65"/>
  <c r="AA64" i="65"/>
  <c r="Z64" i="65"/>
  <c r="Y64" i="65"/>
  <c r="X64" i="65"/>
  <c r="W64" i="65"/>
  <c r="V64" i="65"/>
  <c r="U64" i="65"/>
  <c r="T64" i="65"/>
  <c r="S64" i="65"/>
  <c r="R64" i="65"/>
  <c r="Q64" i="65"/>
  <c r="P64" i="65"/>
  <c r="O64" i="65"/>
  <c r="N64" i="65"/>
  <c r="M64" i="65"/>
  <c r="L64" i="65"/>
  <c r="K64" i="65"/>
  <c r="J64" i="65"/>
  <c r="I64" i="65"/>
  <c r="AM62" i="65"/>
  <c r="AL62" i="65"/>
  <c r="AK62" i="65"/>
  <c r="AJ62" i="65"/>
  <c r="AI62" i="65"/>
  <c r="AH62" i="65"/>
  <c r="AG62" i="65"/>
  <c r="AF62" i="65"/>
  <c r="AE62" i="65"/>
  <c r="AD62" i="65"/>
  <c r="AC62" i="65"/>
  <c r="AB62" i="65"/>
  <c r="AA62" i="65"/>
  <c r="Z62" i="65"/>
  <c r="Y62" i="65"/>
  <c r="X62" i="65"/>
  <c r="W62" i="65"/>
  <c r="V62" i="65"/>
  <c r="U62" i="65"/>
  <c r="T62" i="65"/>
  <c r="S62" i="65"/>
  <c r="R62" i="65"/>
  <c r="Q62" i="65"/>
  <c r="P62" i="65"/>
  <c r="O62" i="65"/>
  <c r="N62" i="65"/>
  <c r="M62" i="65"/>
  <c r="L62" i="65"/>
  <c r="K62" i="65"/>
  <c r="J62" i="65"/>
  <c r="I62" i="65"/>
  <c r="AM61" i="65"/>
  <c r="AL61" i="65"/>
  <c r="AK61" i="65"/>
  <c r="AJ61" i="65"/>
  <c r="AI61" i="65"/>
  <c r="AH61" i="65"/>
  <c r="AG61" i="65"/>
  <c r="AF61" i="65"/>
  <c r="AE61" i="65"/>
  <c r="AD61" i="65"/>
  <c r="AC61" i="65"/>
  <c r="AB61" i="65"/>
  <c r="AA61" i="65"/>
  <c r="Z61" i="65"/>
  <c r="Y61" i="65"/>
  <c r="X61" i="65"/>
  <c r="W61" i="65"/>
  <c r="V61" i="65"/>
  <c r="U61" i="65"/>
  <c r="T61" i="65"/>
  <c r="S61" i="65"/>
  <c r="R61" i="65"/>
  <c r="Q61" i="65"/>
  <c r="P61" i="65"/>
  <c r="O61" i="65"/>
  <c r="N61" i="65"/>
  <c r="M61" i="65"/>
  <c r="L61" i="65"/>
  <c r="K61" i="65"/>
  <c r="J61" i="65"/>
  <c r="I61" i="65"/>
  <c r="AM59" i="65"/>
  <c r="AL59" i="65"/>
  <c r="AK59" i="65"/>
  <c r="AJ59" i="65"/>
  <c r="AI59" i="65"/>
  <c r="AH59" i="65"/>
  <c r="AG59" i="65"/>
  <c r="AF59" i="65"/>
  <c r="AE59" i="65"/>
  <c r="AD59" i="65"/>
  <c r="AC59" i="65"/>
  <c r="AB59" i="65"/>
  <c r="AA59" i="65"/>
  <c r="Z59" i="65"/>
  <c r="Y59" i="65"/>
  <c r="X59" i="65"/>
  <c r="W59" i="65"/>
  <c r="V59" i="65"/>
  <c r="U59" i="65"/>
  <c r="T59" i="65"/>
  <c r="S59" i="65"/>
  <c r="R59" i="65"/>
  <c r="Q59" i="65"/>
  <c r="P59" i="65"/>
  <c r="O59" i="65"/>
  <c r="N59" i="65"/>
  <c r="M59" i="65"/>
  <c r="L59" i="65"/>
  <c r="K59" i="65"/>
  <c r="J59" i="65"/>
  <c r="I59" i="65"/>
  <c r="AM58" i="65"/>
  <c r="AL58" i="65"/>
  <c r="AK58" i="65"/>
  <c r="AJ58" i="65"/>
  <c r="AI58" i="65"/>
  <c r="AH58" i="65"/>
  <c r="AG58" i="65"/>
  <c r="AF58" i="65"/>
  <c r="AE58" i="65"/>
  <c r="AD58" i="65"/>
  <c r="AC58" i="65"/>
  <c r="AB58" i="65"/>
  <c r="AA58" i="65"/>
  <c r="Z58" i="65"/>
  <c r="Y58" i="65"/>
  <c r="X58" i="65"/>
  <c r="W58" i="65"/>
  <c r="V58" i="65"/>
  <c r="U58" i="65"/>
  <c r="T58" i="65"/>
  <c r="S58" i="65"/>
  <c r="R58" i="65"/>
  <c r="Q58" i="65"/>
  <c r="P58" i="65"/>
  <c r="O58" i="65"/>
  <c r="N58" i="65"/>
  <c r="M58" i="65"/>
  <c r="L58" i="65"/>
  <c r="K58" i="65"/>
  <c r="J58" i="65"/>
  <c r="I58" i="65"/>
  <c r="AM56" i="65"/>
  <c r="AL56" i="65"/>
  <c r="AK56" i="65"/>
  <c r="AJ56" i="65"/>
  <c r="AI56" i="65"/>
  <c r="AH56" i="65"/>
  <c r="AG56" i="65"/>
  <c r="AF56" i="65"/>
  <c r="AE56" i="65"/>
  <c r="AD56" i="65"/>
  <c r="AC56" i="65"/>
  <c r="AB56" i="65"/>
  <c r="AA56" i="65"/>
  <c r="Z56" i="65"/>
  <c r="Y56" i="65"/>
  <c r="X56" i="65"/>
  <c r="W56" i="65"/>
  <c r="V56" i="65"/>
  <c r="U56" i="65"/>
  <c r="T56" i="65"/>
  <c r="S56" i="65"/>
  <c r="R56" i="65"/>
  <c r="Q56" i="65"/>
  <c r="P56" i="65"/>
  <c r="O56" i="65"/>
  <c r="N56" i="65"/>
  <c r="M56" i="65"/>
  <c r="L56" i="65"/>
  <c r="K56" i="65"/>
  <c r="J56" i="65"/>
  <c r="I56" i="65"/>
  <c r="AM55" i="65"/>
  <c r="AL55" i="65"/>
  <c r="AK55" i="65"/>
  <c r="AJ55" i="65"/>
  <c r="AI55" i="65"/>
  <c r="AH55" i="65"/>
  <c r="AG55" i="65"/>
  <c r="AF55" i="65"/>
  <c r="AE55" i="65"/>
  <c r="AD55" i="65"/>
  <c r="AC55" i="65"/>
  <c r="AB55" i="65"/>
  <c r="AA55" i="65"/>
  <c r="Z55" i="65"/>
  <c r="Y55" i="65"/>
  <c r="X55" i="65"/>
  <c r="W55" i="65"/>
  <c r="V55" i="65"/>
  <c r="U55" i="65"/>
  <c r="T55" i="65"/>
  <c r="S55" i="65"/>
  <c r="R55" i="65"/>
  <c r="Q55" i="65"/>
  <c r="P55" i="65"/>
  <c r="O55" i="65"/>
  <c r="N55" i="65"/>
  <c r="M55" i="65"/>
  <c r="L55" i="65"/>
  <c r="K55" i="65"/>
  <c r="J55" i="65"/>
  <c r="I55" i="65"/>
  <c r="AM53" i="65"/>
  <c r="AL53" i="65"/>
  <c r="AK53" i="65"/>
  <c r="AJ53" i="65"/>
  <c r="AI53" i="65"/>
  <c r="AH53" i="65"/>
  <c r="AG53" i="65"/>
  <c r="AF53" i="65"/>
  <c r="AE53" i="65"/>
  <c r="AD53" i="65"/>
  <c r="AC53" i="65"/>
  <c r="AB53" i="65"/>
  <c r="AA53" i="65"/>
  <c r="Z53" i="65"/>
  <c r="Y53" i="65"/>
  <c r="X53" i="65"/>
  <c r="W53" i="65"/>
  <c r="V53" i="65"/>
  <c r="U53" i="65"/>
  <c r="T53" i="65"/>
  <c r="S53" i="65"/>
  <c r="R53" i="65"/>
  <c r="Q53" i="65"/>
  <c r="P53" i="65"/>
  <c r="O53" i="65"/>
  <c r="N53" i="65"/>
  <c r="M53" i="65"/>
  <c r="L53" i="65"/>
  <c r="K53" i="65"/>
  <c r="J53" i="65"/>
  <c r="I53" i="65"/>
  <c r="AM52" i="65"/>
  <c r="AL52" i="65"/>
  <c r="AK52" i="65"/>
  <c r="AJ52" i="65"/>
  <c r="AI52" i="65"/>
  <c r="AH52" i="65"/>
  <c r="AG52" i="65"/>
  <c r="AF52" i="65"/>
  <c r="AE52" i="65"/>
  <c r="AD52" i="65"/>
  <c r="AC52" i="65"/>
  <c r="AB52" i="65"/>
  <c r="AA52" i="65"/>
  <c r="Z52" i="65"/>
  <c r="Y52" i="65"/>
  <c r="X52" i="65"/>
  <c r="W52" i="65"/>
  <c r="V52" i="65"/>
  <c r="U52" i="65"/>
  <c r="T52" i="65"/>
  <c r="S52" i="65"/>
  <c r="R52" i="65"/>
  <c r="Q52" i="65"/>
  <c r="P52" i="65"/>
  <c r="O52" i="65"/>
  <c r="N52" i="65"/>
  <c r="M52" i="65"/>
  <c r="L52" i="65"/>
  <c r="K52" i="65"/>
  <c r="J52" i="65"/>
  <c r="I52" i="65"/>
  <c r="AM50" i="65"/>
  <c r="AL50" i="65"/>
  <c r="AK50" i="65"/>
  <c r="AJ50" i="65"/>
  <c r="AI50" i="65"/>
  <c r="AH50" i="65"/>
  <c r="AG50" i="65"/>
  <c r="AF50" i="65"/>
  <c r="AE50" i="65"/>
  <c r="AD50" i="65"/>
  <c r="AC50" i="65"/>
  <c r="AB50" i="65"/>
  <c r="AA50" i="65"/>
  <c r="Z50" i="65"/>
  <c r="Y50" i="65"/>
  <c r="X50" i="65"/>
  <c r="W50" i="65"/>
  <c r="V50" i="65"/>
  <c r="U50" i="65"/>
  <c r="T50" i="65"/>
  <c r="S50" i="65"/>
  <c r="R50" i="65"/>
  <c r="Q50" i="65"/>
  <c r="P50" i="65"/>
  <c r="O50" i="65"/>
  <c r="N50" i="65"/>
  <c r="M50" i="65"/>
  <c r="L50" i="65"/>
  <c r="K50" i="65"/>
  <c r="J50" i="65"/>
  <c r="I50" i="65"/>
  <c r="AM49" i="65"/>
  <c r="AL49" i="65"/>
  <c r="AK49" i="65"/>
  <c r="AJ49" i="65"/>
  <c r="AI49" i="65"/>
  <c r="AH49" i="65"/>
  <c r="AG49" i="65"/>
  <c r="AF49" i="65"/>
  <c r="AE49" i="65"/>
  <c r="AD49" i="65"/>
  <c r="AC49" i="65"/>
  <c r="AB49" i="65"/>
  <c r="AA49" i="65"/>
  <c r="Z49" i="65"/>
  <c r="Y49" i="65"/>
  <c r="X49" i="65"/>
  <c r="W49" i="65"/>
  <c r="V49" i="65"/>
  <c r="U49" i="65"/>
  <c r="T49" i="65"/>
  <c r="S49" i="65"/>
  <c r="R49" i="65"/>
  <c r="Q49" i="65"/>
  <c r="P49" i="65"/>
  <c r="O49" i="65"/>
  <c r="N49" i="65"/>
  <c r="M49" i="65"/>
  <c r="L49" i="65"/>
  <c r="K49" i="65"/>
  <c r="J49" i="65"/>
  <c r="I49" i="65"/>
  <c r="AM47" i="65"/>
  <c r="AL47" i="65"/>
  <c r="AK47" i="65"/>
  <c r="AJ47" i="65"/>
  <c r="AI47" i="65"/>
  <c r="AH47" i="65"/>
  <c r="AG47" i="65"/>
  <c r="AF47" i="65"/>
  <c r="AE47" i="65"/>
  <c r="AD47" i="65"/>
  <c r="AC47" i="65"/>
  <c r="AB47" i="65"/>
  <c r="AA47" i="65"/>
  <c r="Z47" i="65"/>
  <c r="Y47" i="65"/>
  <c r="X47" i="65"/>
  <c r="W47" i="65"/>
  <c r="V47" i="65"/>
  <c r="U47" i="65"/>
  <c r="T47" i="65"/>
  <c r="S47" i="65"/>
  <c r="R47" i="65"/>
  <c r="Q47" i="65"/>
  <c r="P47" i="65"/>
  <c r="O47" i="65"/>
  <c r="N47" i="65"/>
  <c r="M47" i="65"/>
  <c r="L47" i="65"/>
  <c r="K47" i="65"/>
  <c r="J47" i="65"/>
  <c r="I47" i="65"/>
  <c r="AM46" i="65"/>
  <c r="AL46" i="65"/>
  <c r="AK46" i="65"/>
  <c r="AJ46" i="65"/>
  <c r="AI46" i="65"/>
  <c r="AH46" i="65"/>
  <c r="AG46" i="65"/>
  <c r="AF46" i="65"/>
  <c r="AE46" i="65"/>
  <c r="AD46" i="65"/>
  <c r="AC46" i="65"/>
  <c r="AB46" i="65"/>
  <c r="AA46" i="65"/>
  <c r="Z46" i="65"/>
  <c r="Y46" i="65"/>
  <c r="X46" i="65"/>
  <c r="W46" i="65"/>
  <c r="V46" i="65"/>
  <c r="U46" i="65"/>
  <c r="T46" i="65"/>
  <c r="S46" i="65"/>
  <c r="R46" i="65"/>
  <c r="Q46" i="65"/>
  <c r="P46" i="65"/>
  <c r="O46" i="65"/>
  <c r="N46" i="65"/>
  <c r="M46" i="65"/>
  <c r="L46" i="65"/>
  <c r="K46" i="65"/>
  <c r="J46" i="65"/>
  <c r="I46" i="65"/>
  <c r="AM44" i="65"/>
  <c r="AL44" i="65"/>
  <c r="AK44" i="65"/>
  <c r="AJ44" i="65"/>
  <c r="AI44" i="65"/>
  <c r="AH44" i="65"/>
  <c r="AG44" i="65"/>
  <c r="AF44" i="65"/>
  <c r="AE44" i="65"/>
  <c r="AD44" i="65"/>
  <c r="AC44" i="65"/>
  <c r="AB44" i="65"/>
  <c r="AA44" i="65"/>
  <c r="Z44" i="65"/>
  <c r="Y44" i="65"/>
  <c r="X44" i="65"/>
  <c r="W44" i="65"/>
  <c r="V44" i="65"/>
  <c r="U44" i="65"/>
  <c r="T44" i="65"/>
  <c r="S44" i="65"/>
  <c r="R44" i="65"/>
  <c r="Q44" i="65"/>
  <c r="P44" i="65"/>
  <c r="O44" i="65"/>
  <c r="N44" i="65"/>
  <c r="M44" i="65"/>
  <c r="L44" i="65"/>
  <c r="K44" i="65"/>
  <c r="J44" i="65"/>
  <c r="I44" i="65"/>
  <c r="AM43" i="65"/>
  <c r="AL43" i="65"/>
  <c r="AK43" i="65"/>
  <c r="AJ43" i="65"/>
  <c r="AI43" i="65"/>
  <c r="AH43" i="65"/>
  <c r="AG43" i="65"/>
  <c r="AF43" i="65"/>
  <c r="AE43" i="65"/>
  <c r="AD43" i="65"/>
  <c r="AC43" i="65"/>
  <c r="AB43" i="65"/>
  <c r="AA43" i="65"/>
  <c r="Z43" i="65"/>
  <c r="Y43" i="65"/>
  <c r="X43" i="65"/>
  <c r="W43" i="65"/>
  <c r="V43" i="65"/>
  <c r="U43" i="65"/>
  <c r="T43" i="65"/>
  <c r="S43" i="65"/>
  <c r="R43" i="65"/>
  <c r="Q43" i="65"/>
  <c r="P43" i="65"/>
  <c r="O43" i="65"/>
  <c r="N43" i="65"/>
  <c r="M43" i="65"/>
  <c r="L43" i="65"/>
  <c r="K43" i="65"/>
  <c r="J43" i="65"/>
  <c r="I43" i="65"/>
  <c r="AM41" i="65"/>
  <c r="AL41" i="65"/>
  <c r="AK41" i="65"/>
  <c r="AJ41" i="65"/>
  <c r="AI41" i="65"/>
  <c r="AH41" i="65"/>
  <c r="AG41" i="65"/>
  <c r="AF41" i="65"/>
  <c r="AE41" i="65"/>
  <c r="AD41" i="65"/>
  <c r="AC41" i="65"/>
  <c r="AB41" i="65"/>
  <c r="AA41" i="65"/>
  <c r="Z41" i="65"/>
  <c r="Y41" i="65"/>
  <c r="X41" i="65"/>
  <c r="W41" i="65"/>
  <c r="V41" i="65"/>
  <c r="U41" i="65"/>
  <c r="T41" i="65"/>
  <c r="S41" i="65"/>
  <c r="R41" i="65"/>
  <c r="Q41" i="65"/>
  <c r="P41" i="65"/>
  <c r="O41" i="65"/>
  <c r="N41" i="65"/>
  <c r="M41" i="65"/>
  <c r="L41" i="65"/>
  <c r="K41" i="65"/>
  <c r="J41" i="65"/>
  <c r="I41" i="65"/>
  <c r="AM40" i="65"/>
  <c r="AL40" i="65"/>
  <c r="AK40" i="65"/>
  <c r="AJ40" i="65"/>
  <c r="AI40" i="65"/>
  <c r="AH40" i="65"/>
  <c r="AG40" i="65"/>
  <c r="AF40" i="65"/>
  <c r="AE40" i="65"/>
  <c r="AD40" i="65"/>
  <c r="AC40" i="65"/>
  <c r="AB40" i="65"/>
  <c r="AA40" i="65"/>
  <c r="Z40" i="65"/>
  <c r="Y40" i="65"/>
  <c r="X40" i="65"/>
  <c r="W40" i="65"/>
  <c r="V40" i="65"/>
  <c r="U40" i="65"/>
  <c r="T40" i="65"/>
  <c r="S40" i="65"/>
  <c r="R40" i="65"/>
  <c r="Q40" i="65"/>
  <c r="P40" i="65"/>
  <c r="O40" i="65"/>
  <c r="N40" i="65"/>
  <c r="M40" i="65"/>
  <c r="L40" i="65"/>
  <c r="K40" i="65"/>
  <c r="J40" i="65"/>
  <c r="I40" i="65"/>
  <c r="AM38" i="65"/>
  <c r="AL38" i="65"/>
  <c r="AK38" i="65"/>
  <c r="AJ38" i="65"/>
  <c r="AI38" i="65"/>
  <c r="AH38" i="65"/>
  <c r="AG38" i="65"/>
  <c r="AF38" i="65"/>
  <c r="AE38" i="65"/>
  <c r="AD38" i="65"/>
  <c r="AC38" i="65"/>
  <c r="AB38" i="65"/>
  <c r="AA38" i="65"/>
  <c r="Z38" i="65"/>
  <c r="Y38" i="65"/>
  <c r="X38" i="65"/>
  <c r="W38" i="65"/>
  <c r="V38" i="65"/>
  <c r="U38" i="65"/>
  <c r="T38" i="65"/>
  <c r="S38" i="65"/>
  <c r="R38" i="65"/>
  <c r="Q38" i="65"/>
  <c r="P38" i="65"/>
  <c r="O38" i="65"/>
  <c r="N38" i="65"/>
  <c r="M38" i="65"/>
  <c r="L38" i="65"/>
  <c r="K38" i="65"/>
  <c r="J38" i="65"/>
  <c r="I38" i="65"/>
  <c r="AM37" i="65"/>
  <c r="AL37"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AM35" i="65"/>
  <c r="AL35" i="65"/>
  <c r="AK35" i="65"/>
  <c r="AJ35" i="65"/>
  <c r="AI35" i="65"/>
  <c r="AH35" i="65"/>
  <c r="AG35" i="65"/>
  <c r="AF35" i="65"/>
  <c r="AE35" i="65"/>
  <c r="AD35" i="65"/>
  <c r="AC35" i="65"/>
  <c r="AB35" i="65"/>
  <c r="AA35" i="65"/>
  <c r="Z35" i="65"/>
  <c r="Y35" i="65"/>
  <c r="X35" i="65"/>
  <c r="W35" i="65"/>
  <c r="V35" i="65"/>
  <c r="U35" i="65"/>
  <c r="T35" i="65"/>
  <c r="S35" i="65"/>
  <c r="R35" i="65"/>
  <c r="Q35" i="65"/>
  <c r="P35" i="65"/>
  <c r="O35" i="65"/>
  <c r="N35" i="65"/>
  <c r="M35" i="65"/>
  <c r="L35" i="65"/>
  <c r="K35" i="65"/>
  <c r="J35" i="65"/>
  <c r="I35" i="65"/>
  <c r="AM34" i="65"/>
  <c r="AL34" i="65"/>
  <c r="AK34" i="65"/>
  <c r="AJ34" i="65"/>
  <c r="AI34" i="65"/>
  <c r="AH34" i="65"/>
  <c r="AG34" i="65"/>
  <c r="AF34" i="65"/>
  <c r="AE34" i="65"/>
  <c r="AD34" i="65"/>
  <c r="AC34" i="65"/>
  <c r="AB34" i="65"/>
  <c r="AA34" i="65"/>
  <c r="Z34" i="65"/>
  <c r="Y34" i="65"/>
  <c r="X34" i="65"/>
  <c r="W34" i="65"/>
  <c r="V34" i="65"/>
  <c r="U34" i="65"/>
  <c r="T34" i="65"/>
  <c r="S34" i="65"/>
  <c r="R34" i="65"/>
  <c r="Q34" i="65"/>
  <c r="P34" i="65"/>
  <c r="O34" i="65"/>
  <c r="N34" i="65"/>
  <c r="M34" i="65"/>
  <c r="L34" i="65"/>
  <c r="K34" i="65"/>
  <c r="J34" i="65"/>
  <c r="I34" i="65"/>
  <c r="AM32" i="65"/>
  <c r="AL32"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AM31" i="65"/>
  <c r="AL31" i="65"/>
  <c r="AK31" i="65"/>
  <c r="AJ31" i="65"/>
  <c r="AI31" i="65"/>
  <c r="AH31" i="65"/>
  <c r="AG31" i="65"/>
  <c r="AF31" i="65"/>
  <c r="AE31" i="65"/>
  <c r="AD31" i="65"/>
  <c r="AC31" i="65"/>
  <c r="AB31" i="65"/>
  <c r="AA31" i="65"/>
  <c r="Z31" i="65"/>
  <c r="Y31" i="65"/>
  <c r="X31" i="65"/>
  <c r="W31" i="65"/>
  <c r="V31" i="65"/>
  <c r="U31" i="65"/>
  <c r="T31" i="65"/>
  <c r="S31" i="65"/>
  <c r="R31" i="65"/>
  <c r="Q31" i="65"/>
  <c r="P31" i="65"/>
  <c r="O31" i="65"/>
  <c r="N31" i="65"/>
  <c r="M31" i="65"/>
  <c r="L31" i="65"/>
  <c r="K31" i="65"/>
  <c r="J31" i="65"/>
  <c r="I31" i="65"/>
  <c r="AM29" i="65"/>
  <c r="AL29" i="65"/>
  <c r="AK29" i="65"/>
  <c r="AJ29" i="65"/>
  <c r="AI29" i="65"/>
  <c r="AH29" i="65"/>
  <c r="AG29" i="65"/>
  <c r="AF29" i="65"/>
  <c r="AE29" i="65"/>
  <c r="AD29" i="65"/>
  <c r="AC29" i="65"/>
  <c r="AB29" i="65"/>
  <c r="AA29" i="65"/>
  <c r="Z29" i="65"/>
  <c r="Y29" i="65"/>
  <c r="X29" i="65"/>
  <c r="W29" i="65"/>
  <c r="V29" i="65"/>
  <c r="U29" i="65"/>
  <c r="T29" i="65"/>
  <c r="S29" i="65"/>
  <c r="R29" i="65"/>
  <c r="Q29" i="65"/>
  <c r="P29" i="65"/>
  <c r="O29" i="65"/>
  <c r="N29" i="65"/>
  <c r="M29" i="65"/>
  <c r="L29" i="65"/>
  <c r="K29" i="65"/>
  <c r="J29" i="65"/>
  <c r="I29" i="65"/>
  <c r="AM28" i="65"/>
  <c r="AL28" i="65"/>
  <c r="AK28" i="65"/>
  <c r="AJ28" i="65"/>
  <c r="AI28" i="65"/>
  <c r="AH28" i="65"/>
  <c r="AG28" i="65"/>
  <c r="AF28" i="65"/>
  <c r="AE28" i="65"/>
  <c r="AD28" i="65"/>
  <c r="AC28" i="65"/>
  <c r="AB28" i="65"/>
  <c r="AA28" i="65"/>
  <c r="Z28" i="65"/>
  <c r="Y28" i="65"/>
  <c r="X28" i="65"/>
  <c r="W28" i="65"/>
  <c r="V28" i="65"/>
  <c r="U28" i="65"/>
  <c r="T28" i="65"/>
  <c r="S28" i="65"/>
  <c r="R28" i="65"/>
  <c r="Q28" i="65"/>
  <c r="P28" i="65"/>
  <c r="O28" i="65"/>
  <c r="N28" i="65"/>
  <c r="M28" i="65"/>
  <c r="L28" i="65"/>
  <c r="K28" i="65"/>
  <c r="J28" i="65"/>
  <c r="I28" i="65"/>
  <c r="AM26" i="65"/>
  <c r="AL26" i="65"/>
  <c r="AK26" i="65"/>
  <c r="AJ26" i="65"/>
  <c r="AI26" i="65"/>
  <c r="AH26" i="65"/>
  <c r="AG26" i="65"/>
  <c r="AF26" i="65"/>
  <c r="AE26" i="65"/>
  <c r="AD26" i="65"/>
  <c r="AC26" i="65"/>
  <c r="AB26" i="65"/>
  <c r="AA26" i="65"/>
  <c r="Z26" i="65"/>
  <c r="Y26" i="65"/>
  <c r="X26" i="65"/>
  <c r="W26" i="65"/>
  <c r="V26" i="65"/>
  <c r="U26" i="65"/>
  <c r="T26" i="65"/>
  <c r="S26" i="65"/>
  <c r="R26" i="65"/>
  <c r="Q26" i="65"/>
  <c r="P26" i="65"/>
  <c r="O26" i="65"/>
  <c r="N26" i="65"/>
  <c r="M26" i="65"/>
  <c r="L26" i="65"/>
  <c r="K26" i="65"/>
  <c r="J26" i="65"/>
  <c r="I26" i="65"/>
  <c r="AM25" i="65"/>
  <c r="AL25"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AI23" i="65"/>
  <c r="AF23" i="65"/>
  <c r="AE23" i="65"/>
  <c r="AC23" i="65"/>
  <c r="AB23" i="65"/>
  <c r="AA23" i="65"/>
  <c r="U23" i="65"/>
  <c r="S23" i="65"/>
  <c r="O23" i="65"/>
  <c r="N23" i="65"/>
  <c r="AJ22" i="65"/>
  <c r="AI22" i="65"/>
  <c r="AH22" i="65"/>
  <c r="AG22" i="65"/>
  <c r="AF22" i="65"/>
  <c r="V22" i="65"/>
  <c r="U22" i="65"/>
  <c r="T22" i="65"/>
  <c r="M22" i="65"/>
  <c r="K22" i="65"/>
  <c r="J22" i="65"/>
  <c r="I22" i="65"/>
  <c r="AM22" i="65" s="1"/>
  <c r="AK21" i="65"/>
  <c r="E14" i="65"/>
  <c r="AR12" i="65"/>
  <c r="AR16" i="65" s="1"/>
  <c r="AP12" i="65"/>
  <c r="AQ14" i="65" s="1"/>
  <c r="AN12" i="65"/>
  <c r="AN15" i="65" s="1"/>
  <c r="AH12" i="65"/>
  <c r="AH15" i="65" s="1"/>
  <c r="AB12" i="65"/>
  <c r="AB15" i="65" s="1"/>
  <c r="V12" i="65"/>
  <c r="Y14" i="65" s="1"/>
  <c r="P12" i="65"/>
  <c r="J12" i="65"/>
  <c r="J15" i="65" s="1"/>
  <c r="G12" i="65"/>
  <c r="H15" i="65" s="1"/>
  <c r="E12" i="65"/>
  <c r="F14" i="65" s="1"/>
  <c r="AR11" i="65"/>
  <c r="AP11" i="65"/>
  <c r="AN11" i="65"/>
  <c r="AH11" i="65"/>
  <c r="AB11" i="65"/>
  <c r="V11" i="65"/>
  <c r="P11" i="65"/>
  <c r="J11" i="65"/>
  <c r="G11" i="65"/>
  <c r="E11" i="65"/>
  <c r="AN4" i="65"/>
  <c r="N55" i="63"/>
  <c r="L55" i="63"/>
  <c r="N54" i="63"/>
  <c r="AH54" i="63" s="1"/>
  <c r="AN54" i="63" s="1"/>
  <c r="L54" i="63"/>
  <c r="N53" i="63"/>
  <c r="P53" i="63" s="1"/>
  <c r="R53" i="63" s="1"/>
  <c r="L53" i="63"/>
  <c r="N52" i="63"/>
  <c r="L52" i="63"/>
  <c r="N51" i="63"/>
  <c r="AH51" i="63" s="1"/>
  <c r="L51" i="63"/>
  <c r="N50" i="63"/>
  <c r="L50" i="63"/>
  <c r="N49" i="63"/>
  <c r="AH49" i="63" s="1"/>
  <c r="AN49" i="63" s="1"/>
  <c r="L49" i="63"/>
  <c r="N48" i="63"/>
  <c r="P48" i="63" s="1"/>
  <c r="L48" i="63"/>
  <c r="N47" i="63"/>
  <c r="P47" i="63" s="1"/>
  <c r="L47" i="63"/>
  <c r="N46" i="63"/>
  <c r="AH46" i="63" s="1"/>
  <c r="L46" i="63"/>
  <c r="N45" i="63"/>
  <c r="AH45" i="63" s="1"/>
  <c r="AJ45" i="63" s="1"/>
  <c r="L45" i="63"/>
  <c r="N44" i="63"/>
  <c r="L44" i="63"/>
  <c r="N43" i="63"/>
  <c r="L43" i="63"/>
  <c r="N42" i="63"/>
  <c r="L42" i="63"/>
  <c r="N41" i="63"/>
  <c r="P41" i="63" s="1"/>
  <c r="L41" i="63"/>
  <c r="N40" i="63"/>
  <c r="L40" i="63"/>
  <c r="N39" i="63"/>
  <c r="P39" i="63" s="1"/>
  <c r="L39" i="63"/>
  <c r="N38" i="63"/>
  <c r="L38" i="63"/>
  <c r="N37" i="63"/>
  <c r="AH37" i="63" s="1"/>
  <c r="AN37" i="63" s="1"/>
  <c r="L37" i="63"/>
  <c r="N36" i="63"/>
  <c r="P36" i="63" s="1"/>
  <c r="L36" i="63"/>
  <c r="N35" i="63"/>
  <c r="L35" i="63"/>
  <c r="N34" i="63"/>
  <c r="L34" i="63"/>
  <c r="N33" i="63"/>
  <c r="L33" i="63"/>
  <c r="N32" i="63"/>
  <c r="L32" i="63"/>
  <c r="N31" i="63"/>
  <c r="AH31" i="63" s="1"/>
  <c r="AN31" i="63" s="1"/>
  <c r="L31" i="63"/>
  <c r="N30" i="63"/>
  <c r="L30" i="63"/>
  <c r="N29" i="63"/>
  <c r="AH29" i="63" s="1"/>
  <c r="AN29" i="63" s="1"/>
  <c r="L29" i="63"/>
  <c r="N28" i="63"/>
  <c r="P28" i="63" s="1"/>
  <c r="L28" i="63"/>
  <c r="N27" i="63"/>
  <c r="P27" i="63" s="1"/>
  <c r="L27" i="63"/>
  <c r="N26" i="63"/>
  <c r="AH26" i="63" s="1"/>
  <c r="L26" i="63"/>
  <c r="N25" i="63"/>
  <c r="L25" i="63"/>
  <c r="N24" i="63"/>
  <c r="L24" i="63"/>
  <c r="N23" i="63"/>
  <c r="AH23" i="63" s="1"/>
  <c r="AN23" i="63" s="1"/>
  <c r="L23" i="63"/>
  <c r="N22" i="63"/>
  <c r="L22" i="63"/>
  <c r="N21" i="63"/>
  <c r="AH21" i="63" s="1"/>
  <c r="AN21" i="63" s="1"/>
  <c r="L21" i="63"/>
  <c r="N20" i="63"/>
  <c r="P20" i="63" s="1"/>
  <c r="L20" i="63"/>
  <c r="N19" i="63"/>
  <c r="AH19" i="63" s="1"/>
  <c r="L19" i="63"/>
  <c r="N18" i="63"/>
  <c r="AH18" i="63" s="1"/>
  <c r="AN18" i="63" s="1"/>
  <c r="L18" i="63"/>
  <c r="N17" i="63"/>
  <c r="AH17" i="63" s="1"/>
  <c r="AN17" i="63" s="1"/>
  <c r="L17" i="63"/>
  <c r="N16" i="63"/>
  <c r="AH16" i="63" s="1"/>
  <c r="AN16" i="63" s="1"/>
  <c r="L16" i="63"/>
  <c r="N15" i="63"/>
  <c r="L15" i="63"/>
  <c r="N14" i="63"/>
  <c r="AH14" i="63" s="1"/>
  <c r="AJ14" i="63" s="1"/>
  <c r="L14" i="63"/>
  <c r="N13" i="63"/>
  <c r="AH13" i="63" s="1"/>
  <c r="AJ13" i="63" s="1"/>
  <c r="L13" i="63"/>
  <c r="N12" i="63"/>
  <c r="AH12" i="63" s="1"/>
  <c r="L12" i="63"/>
  <c r="L7" i="63"/>
  <c r="J7" i="63"/>
  <c r="P29" i="63" l="1"/>
  <c r="R29" i="63" s="1"/>
  <c r="P31" i="63"/>
  <c r="Z31" i="63" s="1"/>
  <c r="Z36" i="63"/>
  <c r="Z48" i="63"/>
  <c r="AF48" i="63" s="1"/>
  <c r="AH47" i="63"/>
  <c r="P23" i="63"/>
  <c r="R23" i="63" s="1"/>
  <c r="AH41" i="63"/>
  <c r="AN41" i="63" s="1"/>
  <c r="R36" i="63"/>
  <c r="X36" i="63" s="1"/>
  <c r="AN12" i="63"/>
  <c r="AJ12" i="63"/>
  <c r="AN90" i="67"/>
  <c r="AV91" i="67" s="1"/>
  <c r="AR90" i="67" s="1"/>
  <c r="AN96" i="67"/>
  <c r="AV97" i="67" s="1"/>
  <c r="AR96" i="67" s="1"/>
  <c r="AN111" i="67"/>
  <c r="AV112" i="67" s="1"/>
  <c r="AR111" i="67" s="1"/>
  <c r="AN312" i="67"/>
  <c r="AV313" i="67" s="1"/>
  <c r="AR312" i="67" s="1"/>
  <c r="P12" i="63"/>
  <c r="Z12" i="63" s="1"/>
  <c r="AN162" i="67"/>
  <c r="AV163" i="67" s="1"/>
  <c r="AR162" i="67" s="1"/>
  <c r="AN234" i="67"/>
  <c r="AV235" i="67" s="1"/>
  <c r="AR234" i="67" s="1"/>
  <c r="AN282" i="65"/>
  <c r="AV283" i="65" s="1"/>
  <c r="AR282" i="65" s="1"/>
  <c r="AN63" i="66"/>
  <c r="AV64" i="66" s="1"/>
  <c r="AR63" i="66" s="1"/>
  <c r="AN213" i="67"/>
  <c r="AV214" i="67" s="1"/>
  <c r="AR213" i="67" s="1"/>
  <c r="AN87" i="67"/>
  <c r="AV88" i="67" s="1"/>
  <c r="AR87" i="67" s="1"/>
  <c r="AN36" i="67"/>
  <c r="AV37" i="67" s="1"/>
  <c r="AR36" i="67" s="1"/>
  <c r="AN270" i="67"/>
  <c r="AV271" i="67" s="1"/>
  <c r="AR270" i="67" s="1"/>
  <c r="AN306" i="67"/>
  <c r="AV307" i="67" s="1"/>
  <c r="AR306" i="67" s="1"/>
  <c r="AN90" i="66"/>
  <c r="AV91" i="66" s="1"/>
  <c r="AR90" i="66" s="1"/>
  <c r="AN159" i="65"/>
  <c r="AV160" i="65" s="1"/>
  <c r="AR159" i="65" s="1"/>
  <c r="AN48" i="66"/>
  <c r="AV49" i="66" s="1"/>
  <c r="AR48" i="66" s="1"/>
  <c r="AN60" i="66"/>
  <c r="AV61" i="66" s="1"/>
  <c r="AR60" i="66" s="1"/>
  <c r="AN204" i="67"/>
  <c r="AV205" i="67" s="1"/>
  <c r="AR204" i="67" s="1"/>
  <c r="AN54" i="67"/>
  <c r="AV55" i="67" s="1"/>
  <c r="AR54" i="67" s="1"/>
  <c r="AN198" i="67"/>
  <c r="AV199" i="67" s="1"/>
  <c r="AR198" i="67" s="1"/>
  <c r="AN162" i="65"/>
  <c r="AV163" i="65" s="1"/>
  <c r="AR162" i="65" s="1"/>
  <c r="AN117" i="66"/>
  <c r="AV118" i="66" s="1"/>
  <c r="AR117" i="66" s="1"/>
  <c r="AN66" i="65"/>
  <c r="AO66" i="65" s="1"/>
  <c r="AU67" i="65" s="1"/>
  <c r="AN300" i="66"/>
  <c r="AV301" i="66" s="1"/>
  <c r="AR300" i="66" s="1"/>
  <c r="AN126" i="67"/>
  <c r="AV127" i="67" s="1"/>
  <c r="AR126" i="67" s="1"/>
  <c r="Z41" i="63"/>
  <c r="AB41" i="63" s="1"/>
  <c r="R41" i="63"/>
  <c r="X41" i="63" s="1"/>
  <c r="AN204" i="66"/>
  <c r="AV205" i="66" s="1"/>
  <c r="AR204" i="66" s="1"/>
  <c r="AN240" i="66"/>
  <c r="AV241" i="66" s="1"/>
  <c r="AR240" i="66" s="1"/>
  <c r="AN276" i="66"/>
  <c r="AV277" i="66" s="1"/>
  <c r="AR276" i="66" s="1"/>
  <c r="AN108" i="66"/>
  <c r="AV109" i="66" s="1"/>
  <c r="AR108" i="66" s="1"/>
  <c r="AN150" i="66"/>
  <c r="AV151" i="66" s="1"/>
  <c r="AR150" i="66" s="1"/>
  <c r="AN192" i="66"/>
  <c r="AV193" i="66" s="1"/>
  <c r="AN108" i="67"/>
  <c r="AV109" i="67" s="1"/>
  <c r="AR108" i="67" s="1"/>
  <c r="AN159" i="67"/>
  <c r="AV160" i="67" s="1"/>
  <c r="AR159" i="67" s="1"/>
  <c r="AN168" i="67"/>
  <c r="AV169" i="67" s="1"/>
  <c r="AR168" i="67" s="1"/>
  <c r="AN258" i="67"/>
  <c r="AV259" i="67" s="1"/>
  <c r="AR258" i="67" s="1"/>
  <c r="P45" i="63"/>
  <c r="R45" i="63" s="1"/>
  <c r="P55" i="63"/>
  <c r="R55" i="63" s="1"/>
  <c r="X55" i="63" s="1"/>
  <c r="AH20" i="63"/>
  <c r="AJ20" i="63" s="1"/>
  <c r="Z23" i="63"/>
  <c r="AF23" i="63" s="1"/>
  <c r="Z29" i="63"/>
  <c r="AF29" i="63" s="1"/>
  <c r="P35" i="63"/>
  <c r="Z35" i="63" s="1"/>
  <c r="AN291" i="65"/>
  <c r="AV292" i="65" s="1"/>
  <c r="AR291" i="65" s="1"/>
  <c r="AN306" i="66"/>
  <c r="AV307" i="66" s="1"/>
  <c r="AR306" i="66" s="1"/>
  <c r="AN147" i="67"/>
  <c r="AV148" i="67" s="1"/>
  <c r="AR147" i="67" s="1"/>
  <c r="AN90" i="65"/>
  <c r="AV91" i="65" s="1"/>
  <c r="AR90" i="65" s="1"/>
  <c r="AN177" i="65"/>
  <c r="AV178" i="65" s="1"/>
  <c r="AR177" i="65" s="1"/>
  <c r="AN195" i="65"/>
  <c r="AV196" i="65" s="1"/>
  <c r="AR195" i="65" s="1"/>
  <c r="AN156" i="66"/>
  <c r="AV157" i="66" s="1"/>
  <c r="AR156" i="66" s="1"/>
  <c r="AN186" i="66"/>
  <c r="AV187" i="66" s="1"/>
  <c r="AR186" i="66" s="1"/>
  <c r="AN144" i="67"/>
  <c r="AV145" i="67" s="1"/>
  <c r="AR144" i="67" s="1"/>
  <c r="AN195" i="67"/>
  <c r="AV196" i="67" s="1"/>
  <c r="AR195" i="67" s="1"/>
  <c r="AN294" i="67"/>
  <c r="AV295" i="67" s="1"/>
  <c r="AR294" i="67" s="1"/>
  <c r="AN27" i="66"/>
  <c r="AV28" i="66" s="1"/>
  <c r="AR27" i="66" s="1"/>
  <c r="AN237" i="66"/>
  <c r="AV238" i="66" s="1"/>
  <c r="AR237" i="66" s="1"/>
  <c r="AN273" i="66"/>
  <c r="AV274" i="66" s="1"/>
  <c r="AN57" i="67"/>
  <c r="AV58" i="67" s="1"/>
  <c r="AR57" i="67" s="1"/>
  <c r="AJ23" i="63"/>
  <c r="P14" i="63"/>
  <c r="Z14" i="63" s="1"/>
  <c r="AB14" i="63" s="1"/>
  <c r="AN48" i="65"/>
  <c r="AV49" i="65" s="1"/>
  <c r="AR48" i="65" s="1"/>
  <c r="AN72" i="65"/>
  <c r="AV73" i="65" s="1"/>
  <c r="AR72" i="65" s="1"/>
  <c r="AN183" i="65"/>
  <c r="AV184" i="65" s="1"/>
  <c r="AR183" i="65" s="1"/>
  <c r="AN219" i="65"/>
  <c r="AV220" i="65" s="1"/>
  <c r="AR219" i="65" s="1"/>
  <c r="AN165" i="67"/>
  <c r="AV166" i="67" s="1"/>
  <c r="AR165" i="67" s="1"/>
  <c r="AN219" i="67"/>
  <c r="AV220" i="67" s="1"/>
  <c r="AR219" i="67" s="1"/>
  <c r="AN249" i="67"/>
  <c r="AV250" i="67" s="1"/>
  <c r="AR249" i="67" s="1"/>
  <c r="AN171" i="65"/>
  <c r="AV172" i="65" s="1"/>
  <c r="AN306" i="65"/>
  <c r="AV307" i="65" s="1"/>
  <c r="AN165" i="66"/>
  <c r="AV166" i="66" s="1"/>
  <c r="AN219" i="66"/>
  <c r="AV220" i="66" s="1"/>
  <c r="AR219" i="66" s="1"/>
  <c r="AN33" i="66"/>
  <c r="AV34" i="66" s="1"/>
  <c r="AR33" i="66" s="1"/>
  <c r="AN66" i="66"/>
  <c r="AV67" i="66" s="1"/>
  <c r="AR66" i="66" s="1"/>
  <c r="AN171" i="66"/>
  <c r="AV172" i="66" s="1"/>
  <c r="AR171" i="66" s="1"/>
  <c r="AN27" i="67"/>
  <c r="AV28" i="67" s="1"/>
  <c r="AR27" i="67" s="1"/>
  <c r="AN78" i="67"/>
  <c r="AV79" i="67" s="1"/>
  <c r="AR78" i="67" s="1"/>
  <c r="AH35" i="63"/>
  <c r="P46" i="63"/>
  <c r="AJ37" i="63"/>
  <c r="AN297" i="65"/>
  <c r="AV298" i="65" s="1"/>
  <c r="AR297" i="65" s="1"/>
  <c r="AN138" i="66"/>
  <c r="AV139" i="66" s="1"/>
  <c r="AN189" i="66"/>
  <c r="AV190" i="66" s="1"/>
  <c r="AR189" i="66" s="1"/>
  <c r="AN297" i="66"/>
  <c r="AV298" i="66" s="1"/>
  <c r="AR297" i="66" s="1"/>
  <c r="AN312" i="66"/>
  <c r="AV313" i="66" s="1"/>
  <c r="AR312" i="66" s="1"/>
  <c r="AN84" i="67"/>
  <c r="AV85" i="67" s="1"/>
  <c r="AR84" i="67" s="1"/>
  <c r="AN114" i="67"/>
  <c r="AV115" i="67" s="1"/>
  <c r="AR114" i="67" s="1"/>
  <c r="AN228" i="67"/>
  <c r="AO228" i="67" s="1"/>
  <c r="AU229" i="67" s="1"/>
  <c r="AN285" i="67"/>
  <c r="AV286" i="67" s="1"/>
  <c r="AR285" i="67" s="1"/>
  <c r="AN123" i="67"/>
  <c r="AV124" i="67" s="1"/>
  <c r="AR123" i="67" s="1"/>
  <c r="AN132" i="67"/>
  <c r="AV133" i="67" s="1"/>
  <c r="AR132" i="67" s="1"/>
  <c r="AN183" i="67"/>
  <c r="AV184" i="67" s="1"/>
  <c r="AR183" i="67" s="1"/>
  <c r="AJ29" i="63"/>
  <c r="AH36" i="63"/>
  <c r="AN36" i="63" s="1"/>
  <c r="AH55" i="63"/>
  <c r="AJ55" i="63" s="1"/>
  <c r="AN102" i="65"/>
  <c r="AV103" i="65" s="1"/>
  <c r="AR102" i="65" s="1"/>
  <c r="P19" i="63"/>
  <c r="R19" i="63" s="1"/>
  <c r="R48" i="63"/>
  <c r="Z53" i="63"/>
  <c r="AF53" i="63" s="1"/>
  <c r="P17" i="63"/>
  <c r="R17" i="63" s="1"/>
  <c r="X17" i="63" s="1"/>
  <c r="AH53" i="63"/>
  <c r="AN53" i="63" s="1"/>
  <c r="AN270" i="65"/>
  <c r="AV271" i="65" s="1"/>
  <c r="AR270" i="65" s="1"/>
  <c r="AN210" i="66"/>
  <c r="AV211" i="66" s="1"/>
  <c r="AR210" i="66" s="1"/>
  <c r="AN249" i="66"/>
  <c r="AN261" i="66"/>
  <c r="AV262" i="66" s="1"/>
  <c r="AR261" i="66" s="1"/>
  <c r="AN279" i="66"/>
  <c r="AV280" i="66" s="1"/>
  <c r="AR279" i="66" s="1"/>
  <c r="AN282" i="66"/>
  <c r="AV283" i="66" s="1"/>
  <c r="AR282" i="66" s="1"/>
  <c r="AN69" i="67"/>
  <c r="AV70" i="67" s="1"/>
  <c r="AR69" i="67" s="1"/>
  <c r="AN150" i="67"/>
  <c r="AV151" i="67" s="1"/>
  <c r="AR150" i="67" s="1"/>
  <c r="AN255" i="67"/>
  <c r="AV256" i="67" s="1"/>
  <c r="AR255" i="67" s="1"/>
  <c r="AN261" i="67"/>
  <c r="AV262" i="67" s="1"/>
  <c r="AR261" i="67" s="1"/>
  <c r="AN315" i="67"/>
  <c r="AV316" i="67" s="1"/>
  <c r="AR315" i="67" s="1"/>
  <c r="AN147" i="66"/>
  <c r="AV148" i="66" s="1"/>
  <c r="AR147" i="66" s="1"/>
  <c r="AN153" i="65"/>
  <c r="AV154" i="65" s="1"/>
  <c r="AR153" i="65" s="1"/>
  <c r="AH48" i="63"/>
  <c r="AN48" i="63" s="1"/>
  <c r="AN51" i="66"/>
  <c r="AV52" i="66" s="1"/>
  <c r="AR51" i="66" s="1"/>
  <c r="AN33" i="67"/>
  <c r="AO33" i="67" s="1"/>
  <c r="AU34" i="67" s="1"/>
  <c r="AN39" i="67"/>
  <c r="AV40" i="67" s="1"/>
  <c r="AR39" i="67" s="1"/>
  <c r="AN135" i="67"/>
  <c r="AV136" i="67" s="1"/>
  <c r="AR135" i="67" s="1"/>
  <c r="AN186" i="67"/>
  <c r="AV187" i="67" s="1"/>
  <c r="AR186" i="67" s="1"/>
  <c r="AN216" i="67"/>
  <c r="AV217" i="67" s="1"/>
  <c r="AR216" i="67" s="1"/>
  <c r="AN240" i="67"/>
  <c r="AV241" i="67" s="1"/>
  <c r="AR240" i="67" s="1"/>
  <c r="AN291" i="67"/>
  <c r="AV292" i="67" s="1"/>
  <c r="AR291" i="67" s="1"/>
  <c r="AN153" i="67"/>
  <c r="AV154" i="67" s="1"/>
  <c r="AR153" i="67" s="1"/>
  <c r="AN273" i="67"/>
  <c r="AV274" i="67" s="1"/>
  <c r="AR273" i="67" s="1"/>
  <c r="AN13" i="63"/>
  <c r="AJ49" i="63"/>
  <c r="AN30" i="65"/>
  <c r="AV31" i="65" s="1"/>
  <c r="AR30" i="65" s="1"/>
  <c r="AN96" i="66"/>
  <c r="AV97" i="66" s="1"/>
  <c r="AR96" i="66" s="1"/>
  <c r="AN177" i="66"/>
  <c r="AV178" i="66" s="1"/>
  <c r="AR177" i="66" s="1"/>
  <c r="AN225" i="66"/>
  <c r="AV226" i="66" s="1"/>
  <c r="AR225" i="66" s="1"/>
  <c r="AN228" i="66"/>
  <c r="AV229" i="66" s="1"/>
  <c r="AR228" i="66" s="1"/>
  <c r="AN24" i="67"/>
  <c r="AV25" i="67" s="1"/>
  <c r="AR24" i="67" s="1"/>
  <c r="AN75" i="67"/>
  <c r="AV76" i="67" s="1"/>
  <c r="AR75" i="67" s="1"/>
  <c r="AN105" i="67"/>
  <c r="AV106" i="67" s="1"/>
  <c r="AR105" i="67" s="1"/>
  <c r="AN267" i="67"/>
  <c r="AV268" i="67" s="1"/>
  <c r="AR267" i="67" s="1"/>
  <c r="AN276" i="67"/>
  <c r="AV277" i="67" s="1"/>
  <c r="AR276" i="67" s="1"/>
  <c r="AN234" i="65"/>
  <c r="AV235" i="65" s="1"/>
  <c r="AR234" i="65" s="1"/>
  <c r="AN84" i="66"/>
  <c r="AV85" i="66" s="1"/>
  <c r="AR84" i="66" s="1"/>
  <c r="AN60" i="67"/>
  <c r="AV61" i="67" s="1"/>
  <c r="AN141" i="67"/>
  <c r="AV142" i="67" s="1"/>
  <c r="AR141" i="67" s="1"/>
  <c r="AN252" i="67"/>
  <c r="AV253" i="67" s="1"/>
  <c r="M14" i="67"/>
  <c r="AK15" i="67"/>
  <c r="AB14" i="67"/>
  <c r="AN15" i="67"/>
  <c r="AE14" i="67"/>
  <c r="AO15" i="67"/>
  <c r="AH14" i="67"/>
  <c r="AK14" i="67"/>
  <c r="E16" i="67"/>
  <c r="AN14" i="67"/>
  <c r="E15" i="67"/>
  <c r="AB16" i="67"/>
  <c r="G15" i="66"/>
  <c r="V15" i="65"/>
  <c r="J15" i="66"/>
  <c r="M15" i="66"/>
  <c r="AH15" i="66"/>
  <c r="G14" i="66"/>
  <c r="AP15" i="66"/>
  <c r="AN15" i="66"/>
  <c r="M14" i="66"/>
  <c r="AQ15" i="66"/>
  <c r="J16" i="66"/>
  <c r="AN14" i="66"/>
  <c r="AN16" i="66"/>
  <c r="AO14" i="66"/>
  <c r="AS14" i="66"/>
  <c r="AK14" i="65"/>
  <c r="AN14" i="65"/>
  <c r="E16" i="65"/>
  <c r="AO15" i="65"/>
  <c r="AR15" i="65"/>
  <c r="M14" i="65"/>
  <c r="AS15" i="65"/>
  <c r="AO14" i="65"/>
  <c r="J16" i="65"/>
  <c r="AR14" i="65"/>
  <c r="AN16" i="65"/>
  <c r="AS14" i="65"/>
  <c r="G15" i="65"/>
  <c r="M15" i="65"/>
  <c r="AN51" i="63"/>
  <c r="AJ51" i="63"/>
  <c r="AF31" i="63"/>
  <c r="AB31" i="63"/>
  <c r="X29" i="63"/>
  <c r="T29" i="63"/>
  <c r="P25" i="63"/>
  <c r="R25" i="63" s="1"/>
  <c r="AN246" i="65"/>
  <c r="AV247" i="65" s="1"/>
  <c r="AR246" i="65" s="1"/>
  <c r="P51" i="63"/>
  <c r="R51" i="63" s="1"/>
  <c r="AN69" i="65"/>
  <c r="AV70" i="65" s="1"/>
  <c r="AR69" i="65" s="1"/>
  <c r="AN96" i="65"/>
  <c r="AV97" i="65" s="1"/>
  <c r="AR96" i="65" s="1"/>
  <c r="AN258" i="65"/>
  <c r="AV259" i="65" s="1"/>
  <c r="AR258" i="65" s="1"/>
  <c r="AJ26" i="63"/>
  <c r="AN26" i="63"/>
  <c r="P21" i="63"/>
  <c r="R21" i="63" s="1"/>
  <c r="AH27" i="63"/>
  <c r="Z27" i="63"/>
  <c r="Z28" i="63"/>
  <c r="Z39" i="63"/>
  <c r="R39" i="63"/>
  <c r="AH39" i="63"/>
  <c r="AH40" i="63"/>
  <c r="AN174" i="65"/>
  <c r="AV175" i="65" s="1"/>
  <c r="AR174" i="65" s="1"/>
  <c r="AN261" i="65"/>
  <c r="AV262" i="65" s="1"/>
  <c r="AR261" i="65" s="1"/>
  <c r="AN303" i="65"/>
  <c r="AV304" i="65" s="1"/>
  <c r="AR303" i="65" s="1"/>
  <c r="AN216" i="65"/>
  <c r="AV217" i="65" s="1"/>
  <c r="AR216" i="65" s="1"/>
  <c r="AN19" i="63"/>
  <c r="AJ19" i="63"/>
  <c r="P24" i="63"/>
  <c r="R24" i="63" s="1"/>
  <c r="AH24" i="63"/>
  <c r="AH34" i="63"/>
  <c r="P42" i="63"/>
  <c r="R42" i="63" s="1"/>
  <c r="AH42" i="63"/>
  <c r="AN46" i="63"/>
  <c r="AJ46" i="63"/>
  <c r="X53" i="63"/>
  <c r="T53" i="63"/>
  <c r="P13" i="63"/>
  <c r="R13" i="63" s="1"/>
  <c r="P16" i="63"/>
  <c r="R16" i="63" s="1"/>
  <c r="AJ18" i="63"/>
  <c r="R27" i="63"/>
  <c r="P34" i="63"/>
  <c r="R34" i="63" s="1"/>
  <c r="AF36" i="63"/>
  <c r="AB36" i="63"/>
  <c r="P16" i="65"/>
  <c r="S15" i="65"/>
  <c r="S14" i="65"/>
  <c r="P15" i="65"/>
  <c r="P14" i="65"/>
  <c r="AN126" i="65"/>
  <c r="AV127" i="65" s="1"/>
  <c r="AR126" i="65" s="1"/>
  <c r="AN231" i="65"/>
  <c r="AV232" i="65" s="1"/>
  <c r="AR231" i="65" s="1"/>
  <c r="AN252" i="65"/>
  <c r="AV253" i="65" s="1"/>
  <c r="AR252" i="65" s="1"/>
  <c r="AN288" i="65"/>
  <c r="AV289" i="65" s="1"/>
  <c r="AR288" i="65" s="1"/>
  <c r="AN249" i="65"/>
  <c r="AV250" i="65" s="1"/>
  <c r="AR249" i="65" s="1"/>
  <c r="P43" i="63"/>
  <c r="R43" i="63" s="1"/>
  <c r="P40" i="63"/>
  <c r="R40" i="63" s="1"/>
  <c r="AH33" i="63"/>
  <c r="AN39" i="65"/>
  <c r="AV40" i="65" s="1"/>
  <c r="AR39" i="65" s="1"/>
  <c r="AN129" i="65"/>
  <c r="AV130" i="65" s="1"/>
  <c r="AR129" i="65" s="1"/>
  <c r="AJ16" i="63"/>
  <c r="AH32" i="63"/>
  <c r="P32" i="63"/>
  <c r="R32" i="63" s="1"/>
  <c r="AJ21" i="63"/>
  <c r="P38" i="63"/>
  <c r="Z38" i="63" s="1"/>
  <c r="AH38" i="63"/>
  <c r="AJ17" i="63"/>
  <c r="AK15" i="65"/>
  <c r="AH14" i="65"/>
  <c r="AH16" i="65"/>
  <c r="AN78" i="65"/>
  <c r="AN309" i="65"/>
  <c r="AV310" i="65" s="1"/>
  <c r="AR309" i="65" s="1"/>
  <c r="AQ15" i="65"/>
  <c r="AP16" i="65"/>
  <c r="AP15" i="65"/>
  <c r="AP14" i="65"/>
  <c r="AN237" i="65"/>
  <c r="AV238" i="65" s="1"/>
  <c r="AR237" i="65" s="1"/>
  <c r="AV250" i="66"/>
  <c r="AR249" i="66" s="1"/>
  <c r="P22" i="63"/>
  <c r="R22" i="63" s="1"/>
  <c r="AH22" i="63"/>
  <c r="R28" i="63"/>
  <c r="AH28" i="63"/>
  <c r="AH43" i="63"/>
  <c r="AN36" i="65"/>
  <c r="AN201" i="65"/>
  <c r="AV202" i="65" s="1"/>
  <c r="AR201" i="65" s="1"/>
  <c r="AH25" i="63"/>
  <c r="AN47" i="63"/>
  <c r="AJ47" i="63"/>
  <c r="AN210" i="65"/>
  <c r="AV211" i="65" s="1"/>
  <c r="AR210" i="65" s="1"/>
  <c r="AN75" i="66"/>
  <c r="AV76" i="66" s="1"/>
  <c r="AR75" i="66" s="1"/>
  <c r="P30" i="63"/>
  <c r="Z30" i="63" s="1"/>
  <c r="AH30" i="63"/>
  <c r="V16" i="65"/>
  <c r="V14" i="65"/>
  <c r="Y15" i="65"/>
  <c r="AJ36" i="63"/>
  <c r="AH44" i="63"/>
  <c r="AH50" i="63"/>
  <c r="P50" i="63"/>
  <c r="R50" i="63" s="1"/>
  <c r="AN60" i="65"/>
  <c r="AV61" i="65" s="1"/>
  <c r="AR60" i="65" s="1"/>
  <c r="T23" i="63"/>
  <c r="X23" i="63"/>
  <c r="P33" i="63"/>
  <c r="Z33" i="63" s="1"/>
  <c r="P44" i="63"/>
  <c r="R44" i="63" s="1"/>
  <c r="AH52" i="63"/>
  <c r="AH15" i="63"/>
  <c r="P15" i="63"/>
  <c r="P26" i="63"/>
  <c r="R26" i="63" s="1"/>
  <c r="P52" i="63"/>
  <c r="R52" i="63" s="1"/>
  <c r="AN276" i="65"/>
  <c r="AV277" i="65" s="1"/>
  <c r="AR276" i="65" s="1"/>
  <c r="AN135" i="65"/>
  <c r="AV136" i="65" s="1"/>
  <c r="AR135" i="65" s="1"/>
  <c r="AN138" i="65"/>
  <c r="AV139" i="65" s="1"/>
  <c r="AR138" i="65" s="1"/>
  <c r="AN150" i="65"/>
  <c r="AV151" i="65" s="1"/>
  <c r="AR150" i="65" s="1"/>
  <c r="AN294" i="65"/>
  <c r="AV295" i="65" s="1"/>
  <c r="AR294" i="65" s="1"/>
  <c r="AN126" i="66"/>
  <c r="AV127" i="66" s="1"/>
  <c r="AR126" i="66" s="1"/>
  <c r="R46" i="63"/>
  <c r="Z46" i="63"/>
  <c r="R47" i="63"/>
  <c r="Z47" i="63"/>
  <c r="AB14" i="65"/>
  <c r="AE14" i="65"/>
  <c r="AB16" i="65"/>
  <c r="AE15" i="65"/>
  <c r="AN27" i="65"/>
  <c r="AV28" i="65" s="1"/>
  <c r="AR27" i="65" s="1"/>
  <c r="AN57" i="65"/>
  <c r="AV58" i="65" s="1"/>
  <c r="AR57" i="65" s="1"/>
  <c r="AN108" i="65"/>
  <c r="AV109" i="65" s="1"/>
  <c r="AR108" i="65" s="1"/>
  <c r="AN141" i="65"/>
  <c r="AV142" i="65" s="1"/>
  <c r="AR141" i="65" s="1"/>
  <c r="AR171" i="65"/>
  <c r="AN222" i="65"/>
  <c r="AV223" i="65" s="1"/>
  <c r="AR222" i="65" s="1"/>
  <c r="Z23" i="66"/>
  <c r="N23" i="66"/>
  <c r="AG22" i="66"/>
  <c r="U22" i="66"/>
  <c r="I22" i="66"/>
  <c r="AD23" i="66"/>
  <c r="Q23" i="66"/>
  <c r="AI22" i="66"/>
  <c r="V22" i="66"/>
  <c r="AC23" i="66"/>
  <c r="P23" i="66"/>
  <c r="AH22" i="66"/>
  <c r="T22" i="66"/>
  <c r="AB23" i="66"/>
  <c r="O23" i="66"/>
  <c r="AF22" i="66"/>
  <c r="S22" i="66"/>
  <c r="AF23" i="66"/>
  <c r="L23" i="66"/>
  <c r="AA22" i="66"/>
  <c r="K22" i="66"/>
  <c r="AE23" i="66"/>
  <c r="K23" i="66"/>
  <c r="Z22" i="66"/>
  <c r="J22" i="66"/>
  <c r="AA23" i="66"/>
  <c r="J23" i="66"/>
  <c r="Y22" i="66"/>
  <c r="Y23" i="66"/>
  <c r="I23" i="66"/>
  <c r="AM23" i="66" s="1"/>
  <c r="X22" i="66"/>
  <c r="X23" i="66"/>
  <c r="W22" i="66"/>
  <c r="W23" i="66"/>
  <c r="R22" i="66"/>
  <c r="V23" i="66"/>
  <c r="Q22" i="66"/>
  <c r="U23" i="66"/>
  <c r="AJ22" i="66"/>
  <c r="P22" i="66"/>
  <c r="AJ23" i="66"/>
  <c r="T23" i="66"/>
  <c r="AE22" i="66"/>
  <c r="O22" i="66"/>
  <c r="AB22" i="66"/>
  <c r="N22" i="66"/>
  <c r="M22" i="66"/>
  <c r="L22" i="66"/>
  <c r="AI23" i="66"/>
  <c r="AG23" i="66"/>
  <c r="S23" i="66"/>
  <c r="R23" i="66"/>
  <c r="M23" i="66"/>
  <c r="E14" i="66"/>
  <c r="E16" i="66"/>
  <c r="F15" i="66"/>
  <c r="E15" i="66"/>
  <c r="AN201" i="66"/>
  <c r="AV202" i="66" s="1"/>
  <c r="AR201" i="66" s="1"/>
  <c r="AN189" i="65"/>
  <c r="AV190" i="65" s="1"/>
  <c r="AR189" i="65" s="1"/>
  <c r="AN192" i="65"/>
  <c r="AV193" i="65" s="1"/>
  <c r="AR192" i="65" s="1"/>
  <c r="AN291" i="66"/>
  <c r="AV292" i="66" s="1"/>
  <c r="AR291" i="66" s="1"/>
  <c r="AN51" i="65"/>
  <c r="AV52" i="65" s="1"/>
  <c r="AR51" i="65" s="1"/>
  <c r="AN81" i="65"/>
  <c r="AV82" i="65" s="1"/>
  <c r="AR81" i="65" s="1"/>
  <c r="AN111" i="65"/>
  <c r="AN225" i="65"/>
  <c r="AV226" i="65" s="1"/>
  <c r="AR225" i="65" s="1"/>
  <c r="AN240" i="65"/>
  <c r="AV241" i="65" s="1"/>
  <c r="AR240" i="65" s="1"/>
  <c r="AN273" i="65"/>
  <c r="AV274" i="65" s="1"/>
  <c r="AR273" i="65" s="1"/>
  <c r="AN213" i="66"/>
  <c r="AV214" i="66" s="1"/>
  <c r="AR213" i="66" s="1"/>
  <c r="AN63" i="65"/>
  <c r="AV64" i="65" s="1"/>
  <c r="AR63" i="65" s="1"/>
  <c r="AN132" i="65"/>
  <c r="AV133" i="65" s="1"/>
  <c r="AR132" i="65" s="1"/>
  <c r="AN165" i="65"/>
  <c r="AV166" i="65" s="1"/>
  <c r="AR165" i="65" s="1"/>
  <c r="AN213" i="65"/>
  <c r="AV214" i="65" s="1"/>
  <c r="AR213" i="65" s="1"/>
  <c r="AN312" i="65"/>
  <c r="AV313" i="65" s="1"/>
  <c r="AR312" i="65" s="1"/>
  <c r="AN285" i="66"/>
  <c r="AV286" i="66" s="1"/>
  <c r="AR285" i="66" s="1"/>
  <c r="AN114" i="65"/>
  <c r="AV115" i="65" s="1"/>
  <c r="AR114" i="65" s="1"/>
  <c r="AN147" i="65"/>
  <c r="AV148" i="65" s="1"/>
  <c r="AR147" i="65" s="1"/>
  <c r="AN186" i="65"/>
  <c r="AV187" i="65" s="1"/>
  <c r="AR186" i="65" s="1"/>
  <c r="AN14" i="63"/>
  <c r="AJ31" i="63"/>
  <c r="P37" i="63"/>
  <c r="Z37" i="63" s="1"/>
  <c r="AN45" i="63"/>
  <c r="P49" i="63"/>
  <c r="Z49" i="63" s="1"/>
  <c r="AO171" i="65"/>
  <c r="AU172" i="65" s="1"/>
  <c r="AR306" i="65"/>
  <c r="AO306" i="65"/>
  <c r="AU307" i="65" s="1"/>
  <c r="AK23" i="65"/>
  <c r="AL22" i="65"/>
  <c r="AK22" i="65"/>
  <c r="AN42" i="65"/>
  <c r="AN93" i="65"/>
  <c r="AV94" i="65" s="1"/>
  <c r="AR93" i="65" s="1"/>
  <c r="AN123" i="65"/>
  <c r="AV124" i="65" s="1"/>
  <c r="AR123" i="65" s="1"/>
  <c r="AN315" i="65"/>
  <c r="AV316" i="65" s="1"/>
  <c r="AR315" i="65" s="1"/>
  <c r="AN132" i="66"/>
  <c r="Z20" i="63"/>
  <c r="AJ54" i="63"/>
  <c r="P18" i="63"/>
  <c r="Z18" i="63" s="1"/>
  <c r="R20" i="63"/>
  <c r="AN33" i="65"/>
  <c r="AV34" i="65" s="1"/>
  <c r="AR33" i="65" s="1"/>
  <c r="AN54" i="65"/>
  <c r="AN168" i="65"/>
  <c r="AV169" i="65" s="1"/>
  <c r="AR168" i="65" s="1"/>
  <c r="AN207" i="65"/>
  <c r="AV208" i="65" s="1"/>
  <c r="AR207" i="65" s="1"/>
  <c r="AN243" i="65"/>
  <c r="AV244" i="65" s="1"/>
  <c r="AR243" i="65" s="1"/>
  <c r="AN267" i="65"/>
  <c r="AV268" i="65" s="1"/>
  <c r="AR267" i="65" s="1"/>
  <c r="AN285" i="65"/>
  <c r="AV286" i="65" s="1"/>
  <c r="AR285" i="65" s="1"/>
  <c r="AN54" i="66"/>
  <c r="AV55" i="66" s="1"/>
  <c r="AR54" i="66" s="1"/>
  <c r="AJ23" i="65"/>
  <c r="X23" i="65"/>
  <c r="L23" i="65"/>
  <c r="AE22" i="65"/>
  <c r="S22" i="65"/>
  <c r="AG23" i="65"/>
  <c r="Z23" i="65"/>
  <c r="M23" i="65"/>
  <c r="AD22" i="65"/>
  <c r="Q22" i="65"/>
  <c r="Y23" i="65"/>
  <c r="K23" i="65"/>
  <c r="AC22" i="65"/>
  <c r="P22" i="65"/>
  <c r="W23" i="65"/>
  <c r="J23" i="65"/>
  <c r="AB22" i="65"/>
  <c r="O22" i="65"/>
  <c r="V23" i="65"/>
  <c r="I23" i="65"/>
  <c r="AM23" i="65" s="1"/>
  <c r="AA22" i="65"/>
  <c r="N22" i="65"/>
  <c r="AH23" i="65"/>
  <c r="T23" i="65"/>
  <c r="Y22" i="65"/>
  <c r="L22" i="65"/>
  <c r="F15" i="65"/>
  <c r="E15" i="65"/>
  <c r="G14" i="65"/>
  <c r="W22" i="65"/>
  <c r="P23" i="65"/>
  <c r="AN105" i="65"/>
  <c r="AV106" i="65" s="1"/>
  <c r="AR105" i="65" s="1"/>
  <c r="AN180" i="65"/>
  <c r="AV181" i="65" s="1"/>
  <c r="AR180" i="65" s="1"/>
  <c r="AN69" i="66"/>
  <c r="AV70" i="66" s="1"/>
  <c r="AR69" i="66" s="1"/>
  <c r="AN144" i="66"/>
  <c r="AV145" i="66" s="1"/>
  <c r="AR144" i="66" s="1"/>
  <c r="AN162" i="66"/>
  <c r="AV163" i="66" s="1"/>
  <c r="AR162" i="66" s="1"/>
  <c r="AN264" i="66"/>
  <c r="AV265" i="66" s="1"/>
  <c r="AR264" i="66" s="1"/>
  <c r="H14" i="65"/>
  <c r="X22" i="65"/>
  <c r="Q23" i="65"/>
  <c r="AN279" i="65"/>
  <c r="AV280" i="65" s="1"/>
  <c r="AR279" i="65" s="1"/>
  <c r="AR14" i="66"/>
  <c r="AS15" i="66"/>
  <c r="AR15" i="66"/>
  <c r="AN198" i="66"/>
  <c r="AV199" i="66" s="1"/>
  <c r="AR198" i="66" s="1"/>
  <c r="J14" i="65"/>
  <c r="Z22" i="65"/>
  <c r="R23" i="65"/>
  <c r="AN24" i="65"/>
  <c r="AV25" i="65" s="1"/>
  <c r="AR24" i="65" s="1"/>
  <c r="AN75" i="65"/>
  <c r="AV76" i="65" s="1"/>
  <c r="AR75" i="65" s="1"/>
  <c r="AN99" i="65"/>
  <c r="AV100" i="65" s="1"/>
  <c r="AR99" i="65" s="1"/>
  <c r="AN204" i="65"/>
  <c r="AV205" i="65" s="1"/>
  <c r="AR204" i="65" s="1"/>
  <c r="AN255" i="65"/>
  <c r="AV256" i="65" s="1"/>
  <c r="AR255" i="65" s="1"/>
  <c r="AN318" i="65"/>
  <c r="AV319" i="65" s="1"/>
  <c r="AR318" i="65" s="1"/>
  <c r="AN57" i="66"/>
  <c r="AV58" i="66" s="1"/>
  <c r="AR57" i="66" s="1"/>
  <c r="AN87" i="66"/>
  <c r="AV88" i="66" s="1"/>
  <c r="AR87" i="66" s="1"/>
  <c r="AQ15" i="67"/>
  <c r="AN117" i="65"/>
  <c r="AN198" i="65"/>
  <c r="AO138" i="66"/>
  <c r="AU139" i="66" s="1"/>
  <c r="AO261" i="66"/>
  <c r="AU262" i="66" s="1"/>
  <c r="AR273" i="66"/>
  <c r="AK21" i="66"/>
  <c r="AR165" i="66"/>
  <c r="AO177" i="66"/>
  <c r="AU178" i="66" s="1"/>
  <c r="AR138" i="66"/>
  <c r="AO219" i="66"/>
  <c r="AU220" i="66" s="1"/>
  <c r="AR192" i="66"/>
  <c r="AO192" i="66"/>
  <c r="AU193" i="66" s="1"/>
  <c r="AO279" i="66"/>
  <c r="AU280" i="66" s="1"/>
  <c r="AM22" i="66"/>
  <c r="AL22" i="66"/>
  <c r="AN45" i="66"/>
  <c r="AV46" i="66" s="1"/>
  <c r="AR45" i="66" s="1"/>
  <c r="AN78" i="66"/>
  <c r="AV79" i="66" s="1"/>
  <c r="AR78" i="66" s="1"/>
  <c r="AN102" i="66"/>
  <c r="AV103" i="66" s="1"/>
  <c r="AR102" i="66" s="1"/>
  <c r="AQ14" i="67"/>
  <c r="AP16" i="67"/>
  <c r="AP15" i="67"/>
  <c r="AN24" i="66"/>
  <c r="AV25" i="66" s="1"/>
  <c r="AR24" i="66" s="1"/>
  <c r="AN39" i="66"/>
  <c r="AV40" i="66" s="1"/>
  <c r="AR39" i="66" s="1"/>
  <c r="AN72" i="66"/>
  <c r="AV73" i="66" s="1"/>
  <c r="AR72" i="66" s="1"/>
  <c r="AN105" i="66"/>
  <c r="AV106" i="66" s="1"/>
  <c r="AR105" i="66" s="1"/>
  <c r="AN168" i="66"/>
  <c r="AV169" i="66" s="1"/>
  <c r="AR168" i="66" s="1"/>
  <c r="AN270" i="66"/>
  <c r="AV271" i="66" s="1"/>
  <c r="AR270" i="66" s="1"/>
  <c r="R22" i="65"/>
  <c r="AD23" i="65"/>
  <c r="AN45" i="65"/>
  <c r="AV46" i="65" s="1"/>
  <c r="AR45" i="65" s="1"/>
  <c r="AN87" i="65"/>
  <c r="AV88" i="65" s="1"/>
  <c r="AR87" i="65" s="1"/>
  <c r="AN144" i="65"/>
  <c r="AV145" i="65" s="1"/>
  <c r="AR144" i="65" s="1"/>
  <c r="Y15" i="66"/>
  <c r="V15" i="66"/>
  <c r="V16" i="66"/>
  <c r="Y14" i="66"/>
  <c r="AN81" i="66"/>
  <c r="AV82" i="66" s="1"/>
  <c r="AR81" i="66" s="1"/>
  <c r="AN243" i="66"/>
  <c r="AV244" i="66" s="1"/>
  <c r="AR243" i="66" s="1"/>
  <c r="P14" i="66"/>
  <c r="AN42" i="66"/>
  <c r="AN195" i="66"/>
  <c r="AV196" i="66" s="1"/>
  <c r="AR195" i="66" s="1"/>
  <c r="AN267" i="66"/>
  <c r="AV268" i="66" s="1"/>
  <c r="AR267" i="66" s="1"/>
  <c r="AS14" i="67"/>
  <c r="AR14" i="67"/>
  <c r="AR16" i="67"/>
  <c r="AR15" i="67"/>
  <c r="AN84" i="65"/>
  <c r="AV85" i="65" s="1"/>
  <c r="AR84" i="65" s="1"/>
  <c r="AN264" i="65"/>
  <c r="AV265" i="65" s="1"/>
  <c r="AR264" i="65" s="1"/>
  <c r="S14" i="66"/>
  <c r="AN36" i="66"/>
  <c r="AV37" i="66" s="1"/>
  <c r="AR36" i="66" s="1"/>
  <c r="AN111" i="66"/>
  <c r="AN141" i="66"/>
  <c r="AV142" i="66" s="1"/>
  <c r="AR141" i="66" s="1"/>
  <c r="AN222" i="66"/>
  <c r="AV223" i="66" s="1"/>
  <c r="AR222" i="66" s="1"/>
  <c r="AN231" i="66"/>
  <c r="AV232" i="66" s="1"/>
  <c r="AR231" i="66" s="1"/>
  <c r="AN258" i="66"/>
  <c r="AV259" i="66" s="1"/>
  <c r="AR258" i="66" s="1"/>
  <c r="AN318" i="66"/>
  <c r="AV319" i="66" s="1"/>
  <c r="AR318" i="66" s="1"/>
  <c r="AN30" i="66"/>
  <c r="AV31" i="66" s="1"/>
  <c r="AR30" i="66" s="1"/>
  <c r="AN309" i="66"/>
  <c r="AV310" i="66" s="1"/>
  <c r="AR309" i="66" s="1"/>
  <c r="AN120" i="65"/>
  <c r="AV121" i="65" s="1"/>
  <c r="AR120" i="65" s="1"/>
  <c r="AN300" i="65"/>
  <c r="AV301" i="65" s="1"/>
  <c r="AR300" i="65" s="1"/>
  <c r="AN180" i="66"/>
  <c r="AV181" i="66" s="1"/>
  <c r="AR180" i="66" s="1"/>
  <c r="P54" i="63"/>
  <c r="Z54" i="63" s="1"/>
  <c r="AH16" i="66"/>
  <c r="AH14" i="66"/>
  <c r="AB14" i="66"/>
  <c r="P15" i="66"/>
  <c r="P16" i="66"/>
  <c r="AN120" i="66"/>
  <c r="AV121" i="66" s="1"/>
  <c r="AR120" i="66" s="1"/>
  <c r="AN174" i="66"/>
  <c r="AV175" i="66" s="1"/>
  <c r="AR174" i="66" s="1"/>
  <c r="AN234" i="66"/>
  <c r="AV235" i="66" s="1"/>
  <c r="AR234" i="66" s="1"/>
  <c r="AN294" i="66"/>
  <c r="AV295" i="66" s="1"/>
  <c r="AR294" i="66" s="1"/>
  <c r="AN303" i="66"/>
  <c r="AV304" i="66" s="1"/>
  <c r="AR303" i="66" s="1"/>
  <c r="AE14" i="66"/>
  <c r="AN99" i="66"/>
  <c r="AV100" i="66" s="1"/>
  <c r="AR99" i="66" s="1"/>
  <c r="AN114" i="66"/>
  <c r="AV115" i="66" s="1"/>
  <c r="AR114" i="66" s="1"/>
  <c r="AN135" i="66"/>
  <c r="AV136" i="66" s="1"/>
  <c r="AR135" i="66" s="1"/>
  <c r="AN156" i="65"/>
  <c r="AV157" i="65" s="1"/>
  <c r="AR156" i="65" s="1"/>
  <c r="AQ14" i="66"/>
  <c r="AP14" i="66"/>
  <c r="AK14" i="66"/>
  <c r="AE15" i="66"/>
  <c r="AB16" i="66"/>
  <c r="AN183" i="66"/>
  <c r="AV184" i="66" s="1"/>
  <c r="AR183" i="66" s="1"/>
  <c r="AN216" i="66"/>
  <c r="AV217" i="66" s="1"/>
  <c r="AR216" i="66" s="1"/>
  <c r="AN93" i="66"/>
  <c r="AV94" i="66" s="1"/>
  <c r="AR93" i="66" s="1"/>
  <c r="AN129" i="66"/>
  <c r="AV130" i="66" s="1"/>
  <c r="AR129" i="66" s="1"/>
  <c r="AN153" i="66"/>
  <c r="AV154" i="66" s="1"/>
  <c r="AR153" i="66" s="1"/>
  <c r="AN123" i="66"/>
  <c r="AV124" i="66" s="1"/>
  <c r="AR123" i="66" s="1"/>
  <c r="AN246" i="66"/>
  <c r="AV247" i="66" s="1"/>
  <c r="AR246" i="66" s="1"/>
  <c r="AN255" i="66"/>
  <c r="AV256" i="66" s="1"/>
  <c r="AR255" i="66" s="1"/>
  <c r="AN288" i="66"/>
  <c r="AV289" i="66" s="1"/>
  <c r="AR288" i="66" s="1"/>
  <c r="AN222" i="67"/>
  <c r="AV223" i="67" s="1"/>
  <c r="AR222" i="67" s="1"/>
  <c r="AN318" i="67"/>
  <c r="AV319" i="67" s="1"/>
  <c r="AR318" i="67" s="1"/>
  <c r="AV34" i="67"/>
  <c r="AR33" i="67" s="1"/>
  <c r="H14" i="66"/>
  <c r="AN228" i="65"/>
  <c r="G16" i="66"/>
  <c r="AN207" i="66"/>
  <c r="AV208" i="66" s="1"/>
  <c r="AR207" i="66" s="1"/>
  <c r="P16" i="67"/>
  <c r="S14" i="67"/>
  <c r="P14" i="67"/>
  <c r="P15" i="67"/>
  <c r="S15" i="67"/>
  <c r="AN159" i="66"/>
  <c r="AV160" i="66" s="1"/>
  <c r="AR159" i="66" s="1"/>
  <c r="AN315" i="66"/>
  <c r="AV316" i="66" s="1"/>
  <c r="AR315" i="66" s="1"/>
  <c r="V14" i="67"/>
  <c r="Y15" i="67"/>
  <c r="V15" i="67"/>
  <c r="V16" i="67"/>
  <c r="AN102" i="67"/>
  <c r="AV103" i="67" s="1"/>
  <c r="AR102" i="67" s="1"/>
  <c r="AN177" i="67"/>
  <c r="AN210" i="67"/>
  <c r="AV211" i="67" s="1"/>
  <c r="AR210" i="67" s="1"/>
  <c r="AN231" i="67"/>
  <c r="AV232" i="67" s="1"/>
  <c r="AR231" i="67" s="1"/>
  <c r="AO234" i="67"/>
  <c r="AU235" i="67" s="1"/>
  <c r="AN243" i="67"/>
  <c r="AV244" i="67" s="1"/>
  <c r="AR243" i="67" s="1"/>
  <c r="AN252" i="66"/>
  <c r="AV253" i="66" s="1"/>
  <c r="AR252" i="66" s="1"/>
  <c r="AO186" i="67"/>
  <c r="AU187" i="67" s="1"/>
  <c r="AR252" i="67"/>
  <c r="AO252" i="67"/>
  <c r="AU253" i="67" s="1"/>
  <c r="AO36" i="67"/>
  <c r="AU37" i="67" s="1"/>
  <c r="AM22" i="67"/>
  <c r="AL22" i="67"/>
  <c r="AR60" i="67"/>
  <c r="AK22" i="67"/>
  <c r="AO204" i="67"/>
  <c r="AU205" i="67" s="1"/>
  <c r="AO60" i="67"/>
  <c r="AU61" i="67" s="1"/>
  <c r="G16" i="67"/>
  <c r="H14" i="67"/>
  <c r="G14" i="67"/>
  <c r="G15" i="67"/>
  <c r="AN66" i="67"/>
  <c r="AV67" i="67" s="1"/>
  <c r="AR66" i="67" s="1"/>
  <c r="AN192" i="67"/>
  <c r="AN300" i="67"/>
  <c r="AV301" i="67" s="1"/>
  <c r="AR300" i="67" s="1"/>
  <c r="AN303" i="67"/>
  <c r="AV304" i="67" s="1"/>
  <c r="AR303" i="67" s="1"/>
  <c r="AK23" i="67"/>
  <c r="AN48" i="67"/>
  <c r="AN174" i="67"/>
  <c r="AV175" i="67" s="1"/>
  <c r="AR174" i="67" s="1"/>
  <c r="AN282" i="67"/>
  <c r="AV283" i="67" s="1"/>
  <c r="AR282" i="67" s="1"/>
  <c r="AN99" i="67"/>
  <c r="AV100" i="67" s="1"/>
  <c r="AR99" i="67" s="1"/>
  <c r="AN117" i="67"/>
  <c r="AV118" i="67" s="1"/>
  <c r="AR117" i="67" s="1"/>
  <c r="AN129" i="67"/>
  <c r="AV130" i="67" s="1"/>
  <c r="AR129" i="67" s="1"/>
  <c r="AN207" i="67"/>
  <c r="AV208" i="67" s="1"/>
  <c r="AR207" i="67" s="1"/>
  <c r="AN225" i="67"/>
  <c r="AV226" i="67" s="1"/>
  <c r="AR225" i="67" s="1"/>
  <c r="AN237" i="67"/>
  <c r="AV238" i="67" s="1"/>
  <c r="AR237" i="67" s="1"/>
  <c r="AM23" i="67"/>
  <c r="AN30" i="67"/>
  <c r="AV31" i="67" s="1"/>
  <c r="AR30" i="67" s="1"/>
  <c r="AN120" i="67"/>
  <c r="AN156" i="67"/>
  <c r="AN264" i="67"/>
  <c r="AN51" i="67"/>
  <c r="AV52" i="67" s="1"/>
  <c r="AR51" i="67" s="1"/>
  <c r="AN42" i="67"/>
  <c r="AV43" i="67" s="1"/>
  <c r="AR42" i="67" s="1"/>
  <c r="AN72" i="67"/>
  <c r="AV73" i="67" s="1"/>
  <c r="AR72" i="67" s="1"/>
  <c r="AN138" i="67"/>
  <c r="AV139" i="67" s="1"/>
  <c r="AR138" i="67" s="1"/>
  <c r="AN180" i="67"/>
  <c r="AV181" i="67" s="1"/>
  <c r="AR180" i="67" s="1"/>
  <c r="AN246" i="67"/>
  <c r="AV247" i="67" s="1"/>
  <c r="AR246" i="67" s="1"/>
  <c r="AN288" i="67"/>
  <c r="AV289" i="67" s="1"/>
  <c r="AR288" i="67" s="1"/>
  <c r="AN45" i="67"/>
  <c r="AV46" i="67" s="1"/>
  <c r="AR45" i="67" s="1"/>
  <c r="AN63" i="67"/>
  <c r="AV64" i="67" s="1"/>
  <c r="AR63" i="67" s="1"/>
  <c r="AN81" i="67"/>
  <c r="AV82" i="67" s="1"/>
  <c r="AR81" i="67" s="1"/>
  <c r="AN93" i="67"/>
  <c r="AV94" i="67" s="1"/>
  <c r="AR93" i="67" s="1"/>
  <c r="AN171" i="67"/>
  <c r="AV172" i="67" s="1"/>
  <c r="AR171" i="67" s="1"/>
  <c r="AN189" i="67"/>
  <c r="AV190" i="67" s="1"/>
  <c r="AR189" i="67" s="1"/>
  <c r="AN201" i="67"/>
  <c r="AV202" i="67" s="1"/>
  <c r="AR201" i="67" s="1"/>
  <c r="AN279" i="67"/>
  <c r="AV280" i="67" s="1"/>
  <c r="AR279" i="67" s="1"/>
  <c r="AN297" i="67"/>
  <c r="AV298" i="67" s="1"/>
  <c r="AR297" i="67" s="1"/>
  <c r="AN309" i="67"/>
  <c r="AV310" i="67" s="1"/>
  <c r="AR309" i="67" s="1"/>
  <c r="AB15" i="67"/>
  <c r="AK23" i="66" l="1"/>
  <c r="AL23" i="66"/>
  <c r="AO270" i="67"/>
  <c r="AU271" i="67" s="1"/>
  <c r="AO108" i="67"/>
  <c r="AU109" i="67" s="1"/>
  <c r="AO297" i="66"/>
  <c r="AU298" i="66" s="1"/>
  <c r="AN55" i="63"/>
  <c r="AO150" i="67"/>
  <c r="AU151" i="67" s="1"/>
  <c r="R31" i="63"/>
  <c r="AN20" i="63"/>
  <c r="AB48" i="63"/>
  <c r="AO306" i="67"/>
  <c r="AU307" i="67" s="1"/>
  <c r="AO90" i="67"/>
  <c r="AU91" i="67" s="1"/>
  <c r="AO96" i="67"/>
  <c r="AU97" i="67" s="1"/>
  <c r="AO168" i="67"/>
  <c r="AU169" i="67" s="1"/>
  <c r="AO90" i="65"/>
  <c r="AU91" i="65" s="1"/>
  <c r="AO33" i="66"/>
  <c r="AU34" i="66" s="1"/>
  <c r="AO114" i="67"/>
  <c r="AU115" i="67" s="1"/>
  <c r="AV67" i="65"/>
  <c r="AR66" i="65" s="1"/>
  <c r="AO216" i="67"/>
  <c r="AU217" i="67" s="1"/>
  <c r="AO126" i="67"/>
  <c r="AU127" i="67" s="1"/>
  <c r="AO255" i="67"/>
  <c r="AU256" i="67" s="1"/>
  <c r="AO117" i="66"/>
  <c r="AU118" i="66" s="1"/>
  <c r="AO87" i="67"/>
  <c r="AU88" i="67" s="1"/>
  <c r="Z13" i="63"/>
  <c r="AB13" i="63" s="1"/>
  <c r="AO123" i="67"/>
  <c r="AU124" i="67" s="1"/>
  <c r="AO240" i="66"/>
  <c r="AU241" i="66" s="1"/>
  <c r="AO258" i="67"/>
  <c r="AU259" i="67" s="1"/>
  <c r="AO144" i="67"/>
  <c r="AU145" i="67" s="1"/>
  <c r="AO90" i="66"/>
  <c r="AU91" i="66" s="1"/>
  <c r="AO111" i="67"/>
  <c r="AU112" i="67" s="1"/>
  <c r="Z22" i="63"/>
  <c r="AO105" i="67"/>
  <c r="AU106" i="67" s="1"/>
  <c r="AO78" i="67"/>
  <c r="AU79" i="67" s="1"/>
  <c r="AO312" i="67"/>
  <c r="AU313" i="67" s="1"/>
  <c r="Z25" i="63"/>
  <c r="AB35" i="63"/>
  <c r="AF35" i="63"/>
  <c r="AO84" i="66"/>
  <c r="AU85" i="66" s="1"/>
  <c r="AB29" i="63"/>
  <c r="AB23" i="63"/>
  <c r="T36" i="63"/>
  <c r="AO210" i="66"/>
  <c r="AU211" i="66" s="1"/>
  <c r="AO297" i="65"/>
  <c r="AU298" i="65" s="1"/>
  <c r="AJ41" i="63"/>
  <c r="R35" i="63"/>
  <c r="T35" i="63" s="1"/>
  <c r="Z24" i="63"/>
  <c r="AB24" i="63" s="1"/>
  <c r="AJ48" i="63"/>
  <c r="AP36" i="63"/>
  <c r="AO234" i="65"/>
  <c r="AU235" i="65" s="1"/>
  <c r="Z34" i="63"/>
  <c r="AO291" i="65"/>
  <c r="AU292" i="65" s="1"/>
  <c r="AO141" i="67"/>
  <c r="AU142" i="67" s="1"/>
  <c r="AO57" i="67"/>
  <c r="AU58" i="67" s="1"/>
  <c r="AO147" i="67"/>
  <c r="AU148" i="67" s="1"/>
  <c r="AO159" i="67"/>
  <c r="AU160" i="67" s="1"/>
  <c r="AO75" i="67"/>
  <c r="AU76" i="67" s="1"/>
  <c r="AO228" i="66"/>
  <c r="AU229" i="66" s="1"/>
  <c r="AO306" i="66"/>
  <c r="AU307" i="66" s="1"/>
  <c r="AV229" i="67"/>
  <c r="AR228" i="67" s="1"/>
  <c r="AO300" i="66"/>
  <c r="AU301" i="66" s="1"/>
  <c r="AO165" i="66"/>
  <c r="AU166" i="66" s="1"/>
  <c r="Z51" i="63"/>
  <c r="AO159" i="65"/>
  <c r="AU160" i="65" s="1"/>
  <c r="AO27" i="67"/>
  <c r="AU28" i="67" s="1"/>
  <c r="AO135" i="67"/>
  <c r="AU136" i="67" s="1"/>
  <c r="Z52" i="63"/>
  <c r="AO60" i="66"/>
  <c r="AU61" i="66" s="1"/>
  <c r="T17" i="63"/>
  <c r="AF14" i="63"/>
  <c r="AO24" i="67"/>
  <c r="AU25" i="67" s="1"/>
  <c r="Z21" i="63"/>
  <c r="AF41" i="63"/>
  <c r="AO162" i="67"/>
  <c r="AU163" i="67" s="1"/>
  <c r="Z45" i="63"/>
  <c r="AB53" i="63"/>
  <c r="T55" i="63"/>
  <c r="AO84" i="67"/>
  <c r="AU85" i="67" s="1"/>
  <c r="AO204" i="66"/>
  <c r="AU205" i="66" s="1"/>
  <c r="R49" i="63"/>
  <c r="T49" i="63" s="1"/>
  <c r="Z17" i="63"/>
  <c r="AB17" i="63" s="1"/>
  <c r="T41" i="63"/>
  <c r="AO231" i="67"/>
  <c r="AU232" i="67" s="1"/>
  <c r="AO162" i="65"/>
  <c r="AU163" i="65" s="1"/>
  <c r="AO219" i="67"/>
  <c r="AU220" i="67" s="1"/>
  <c r="AO132" i="67"/>
  <c r="AU133" i="67" s="1"/>
  <c r="AO315" i="67"/>
  <c r="AU316" i="67" s="1"/>
  <c r="AO216" i="65"/>
  <c r="AU217" i="65" s="1"/>
  <c r="AO270" i="65"/>
  <c r="AU271" i="65" s="1"/>
  <c r="AO282" i="65"/>
  <c r="AU283" i="65" s="1"/>
  <c r="AO213" i="67"/>
  <c r="AU214" i="67" s="1"/>
  <c r="AO195" i="67"/>
  <c r="AU196" i="67" s="1"/>
  <c r="AO153" i="65"/>
  <c r="AU154" i="65" s="1"/>
  <c r="AO165" i="67"/>
  <c r="AU166" i="67" s="1"/>
  <c r="AO294" i="67"/>
  <c r="AU295" i="67" s="1"/>
  <c r="AO249" i="67"/>
  <c r="AU250" i="67" s="1"/>
  <c r="AO198" i="67"/>
  <c r="AU199" i="67" s="1"/>
  <c r="AO153" i="67"/>
  <c r="AU154" i="67" s="1"/>
  <c r="AO273" i="67"/>
  <c r="AU274" i="67" s="1"/>
  <c r="AO291" i="67"/>
  <c r="AU292" i="67" s="1"/>
  <c r="AO285" i="67"/>
  <c r="AU286" i="67" s="1"/>
  <c r="AO54" i="67"/>
  <c r="AU55" i="67" s="1"/>
  <c r="AO183" i="67"/>
  <c r="AU184" i="67" s="1"/>
  <c r="AO219" i="65"/>
  <c r="AU220" i="65" s="1"/>
  <c r="AO267" i="67"/>
  <c r="AU268" i="67" s="1"/>
  <c r="AO69" i="67"/>
  <c r="AU70" i="67" s="1"/>
  <c r="AO276" i="67"/>
  <c r="AU277" i="67" s="1"/>
  <c r="AO261" i="67"/>
  <c r="AU262" i="67" s="1"/>
  <c r="AO240" i="67"/>
  <c r="AU241" i="67" s="1"/>
  <c r="AO150" i="66"/>
  <c r="AU151" i="66" s="1"/>
  <c r="AO27" i="66"/>
  <c r="AU28" i="66" s="1"/>
  <c r="AO195" i="65"/>
  <c r="AU196" i="65" s="1"/>
  <c r="AO222" i="67"/>
  <c r="AU223" i="67" s="1"/>
  <c r="AO108" i="66"/>
  <c r="AU109" i="66" s="1"/>
  <c r="AO303" i="65"/>
  <c r="AU304" i="65" s="1"/>
  <c r="AB12" i="63"/>
  <c r="AF12" i="63" s="1"/>
  <c r="AO147" i="66"/>
  <c r="AU148" i="66" s="1"/>
  <c r="AO168" i="65"/>
  <c r="AU169" i="65" s="1"/>
  <c r="R12" i="63"/>
  <c r="AO63" i="66"/>
  <c r="AU64" i="66" s="1"/>
  <c r="AO195" i="66"/>
  <c r="AU196" i="66" s="1"/>
  <c r="AO126" i="65"/>
  <c r="AU127" i="65" s="1"/>
  <c r="AO318" i="65"/>
  <c r="AU319" i="65" s="1"/>
  <c r="AO210" i="67"/>
  <c r="AU211" i="67" s="1"/>
  <c r="AO138" i="65"/>
  <c r="AU139" i="65" s="1"/>
  <c r="AO102" i="67"/>
  <c r="AU103" i="67" s="1"/>
  <c r="AO318" i="67"/>
  <c r="AU319" i="67" s="1"/>
  <c r="X45" i="63"/>
  <c r="AQ45" i="63" s="1"/>
  <c r="T45" i="63"/>
  <c r="T19" i="63"/>
  <c r="X19" i="63"/>
  <c r="AP19" i="63" s="1"/>
  <c r="Z19" i="63"/>
  <c r="AO189" i="66"/>
  <c r="AU190" i="66" s="1"/>
  <c r="AO72" i="65"/>
  <c r="AU73" i="65" s="1"/>
  <c r="AJ53" i="63"/>
  <c r="AO156" i="66"/>
  <c r="AU157" i="66" s="1"/>
  <c r="AO51" i="66"/>
  <c r="AU52" i="66" s="1"/>
  <c r="AO237" i="66"/>
  <c r="AU238" i="66" s="1"/>
  <c r="AO69" i="65"/>
  <c r="AU70" i="65" s="1"/>
  <c r="Z16" i="63"/>
  <c r="AB16" i="63" s="1"/>
  <c r="AO225" i="66"/>
  <c r="AU226" i="66" s="1"/>
  <c r="AO282" i="66"/>
  <c r="AU283" i="66" s="1"/>
  <c r="AN35" i="63"/>
  <c r="AJ35" i="63"/>
  <c r="AO39" i="67"/>
  <c r="AU40" i="67" s="1"/>
  <c r="AO177" i="65"/>
  <c r="AU178" i="65" s="1"/>
  <c r="AO288" i="65"/>
  <c r="AU289" i="65" s="1"/>
  <c r="AO171" i="66"/>
  <c r="AU172" i="66" s="1"/>
  <c r="AO210" i="65"/>
  <c r="AU211" i="65" s="1"/>
  <c r="X48" i="63"/>
  <c r="T48" i="63"/>
  <c r="AO174" i="67"/>
  <c r="AU175" i="67" s="1"/>
  <c r="C16" i="67"/>
  <c r="AQ36" i="63"/>
  <c r="AO225" i="67"/>
  <c r="AU226" i="67" s="1"/>
  <c r="R18" i="63"/>
  <c r="AO276" i="66"/>
  <c r="AU277" i="66" s="1"/>
  <c r="AO96" i="66"/>
  <c r="AU97" i="66" s="1"/>
  <c r="AO48" i="65"/>
  <c r="AU49" i="65" s="1"/>
  <c r="R14" i="63"/>
  <c r="X14" i="63" s="1"/>
  <c r="Z43" i="63"/>
  <c r="R38" i="63"/>
  <c r="T38" i="63" s="1"/>
  <c r="Z55" i="63"/>
  <c r="Z50" i="63"/>
  <c r="AB50" i="63" s="1"/>
  <c r="AO207" i="67"/>
  <c r="AU208" i="67" s="1"/>
  <c r="AO312" i="66"/>
  <c r="AU313" i="66" s="1"/>
  <c r="AO102" i="65"/>
  <c r="AU103" i="65" s="1"/>
  <c r="AO30" i="65"/>
  <c r="AU31" i="65" s="1"/>
  <c r="AO183" i="65"/>
  <c r="AU184" i="65" s="1"/>
  <c r="AO201" i="67"/>
  <c r="AU202" i="67" s="1"/>
  <c r="AO129" i="67"/>
  <c r="AU130" i="67" s="1"/>
  <c r="AO297" i="67"/>
  <c r="AU298" i="67" s="1"/>
  <c r="C15" i="67"/>
  <c r="C14" i="67"/>
  <c r="AO117" i="67"/>
  <c r="AU118" i="67" s="1"/>
  <c r="AO30" i="67"/>
  <c r="AU31" i="67" s="1"/>
  <c r="AO99" i="67"/>
  <c r="AU100" i="67" s="1"/>
  <c r="AO291" i="66"/>
  <c r="AU292" i="66" s="1"/>
  <c r="AO24" i="66"/>
  <c r="AU25" i="66" s="1"/>
  <c r="AO126" i="66"/>
  <c r="AU127" i="66" s="1"/>
  <c r="AO240" i="65"/>
  <c r="AU241" i="65" s="1"/>
  <c r="AO129" i="65"/>
  <c r="AU130" i="65" s="1"/>
  <c r="AO273" i="65"/>
  <c r="AU274" i="65" s="1"/>
  <c r="AO39" i="65"/>
  <c r="AU40" i="65" s="1"/>
  <c r="AO237" i="65"/>
  <c r="AU238" i="65" s="1"/>
  <c r="AO192" i="65"/>
  <c r="AU193" i="65" s="1"/>
  <c r="AO246" i="65"/>
  <c r="AU247" i="65" s="1"/>
  <c r="AO261" i="65"/>
  <c r="AU262" i="65" s="1"/>
  <c r="AO255" i="66"/>
  <c r="AU256" i="66" s="1"/>
  <c r="AO162" i="66"/>
  <c r="AU163" i="66" s="1"/>
  <c r="AO285" i="66"/>
  <c r="AU286" i="66" s="1"/>
  <c r="AO198" i="66"/>
  <c r="AU199" i="66" s="1"/>
  <c r="AO309" i="66"/>
  <c r="AU310" i="66" s="1"/>
  <c r="AO318" i="66"/>
  <c r="AU319" i="66" s="1"/>
  <c r="AO87" i="66"/>
  <c r="AU88" i="66" s="1"/>
  <c r="AO213" i="66"/>
  <c r="AU214" i="66" s="1"/>
  <c r="AO144" i="66"/>
  <c r="AU145" i="66" s="1"/>
  <c r="AO69" i="66"/>
  <c r="AU70" i="66" s="1"/>
  <c r="AO294" i="66"/>
  <c r="AU295" i="66" s="1"/>
  <c r="AO201" i="66"/>
  <c r="AU202" i="66" s="1"/>
  <c r="AO75" i="66"/>
  <c r="AU76" i="66" s="1"/>
  <c r="AO243" i="66"/>
  <c r="AU244" i="66" s="1"/>
  <c r="AO57" i="65"/>
  <c r="AU58" i="65" s="1"/>
  <c r="G16" i="65"/>
  <c r="C16" i="65" s="1"/>
  <c r="AO201" i="65"/>
  <c r="AU202" i="65" s="1"/>
  <c r="AO63" i="65"/>
  <c r="AU64" i="65" s="1"/>
  <c r="AO222" i="65"/>
  <c r="AU223" i="65" s="1"/>
  <c r="AO252" i="65"/>
  <c r="AU253" i="65" s="1"/>
  <c r="AO231" i="65"/>
  <c r="AU232" i="65" s="1"/>
  <c r="AO99" i="65"/>
  <c r="AU100" i="65" s="1"/>
  <c r="AO276" i="65"/>
  <c r="AU277" i="65" s="1"/>
  <c r="AO207" i="65"/>
  <c r="AU208" i="65" s="1"/>
  <c r="AO258" i="65"/>
  <c r="AU259" i="65" s="1"/>
  <c r="AO132" i="65"/>
  <c r="AU133" i="65" s="1"/>
  <c r="AO312" i="65"/>
  <c r="AU313" i="65" s="1"/>
  <c r="AO81" i="65"/>
  <c r="AU82" i="65" s="1"/>
  <c r="AO123" i="65"/>
  <c r="AU124" i="65" s="1"/>
  <c r="AO108" i="65"/>
  <c r="AU109" i="65" s="1"/>
  <c r="AO249" i="65"/>
  <c r="AU250" i="65" s="1"/>
  <c r="AO165" i="65"/>
  <c r="AU166" i="65" s="1"/>
  <c r="AO114" i="65"/>
  <c r="AU115" i="65" s="1"/>
  <c r="AO96" i="65"/>
  <c r="AU97" i="65" s="1"/>
  <c r="AO309" i="65"/>
  <c r="AU310" i="65" s="1"/>
  <c r="AO174" i="65"/>
  <c r="AU175" i="65" s="1"/>
  <c r="AO279" i="65"/>
  <c r="AU280" i="65" s="1"/>
  <c r="C14" i="65"/>
  <c r="AO294" i="65"/>
  <c r="AU295" i="65" s="1"/>
  <c r="AO150" i="65"/>
  <c r="AU151" i="65" s="1"/>
  <c r="AO27" i="65"/>
  <c r="AU28" i="65" s="1"/>
  <c r="X21" i="63"/>
  <c r="T21" i="63"/>
  <c r="X40" i="63"/>
  <c r="T40" i="63"/>
  <c r="X43" i="63"/>
  <c r="T43" i="63"/>
  <c r="AB37" i="63"/>
  <c r="AF37" i="63"/>
  <c r="X26" i="63"/>
  <c r="T26" i="63"/>
  <c r="X25" i="63"/>
  <c r="T25" i="63"/>
  <c r="X32" i="63"/>
  <c r="T32" i="63"/>
  <c r="T51" i="63"/>
  <c r="X51" i="63"/>
  <c r="X42" i="63"/>
  <c r="T42" i="63"/>
  <c r="X44" i="63"/>
  <c r="T44" i="63"/>
  <c r="X50" i="63"/>
  <c r="T50" i="63"/>
  <c r="AV121" i="67"/>
  <c r="AR120" i="67" s="1"/>
  <c r="AO120" i="67"/>
  <c r="AU121" i="67" s="1"/>
  <c r="AO300" i="67"/>
  <c r="AU301" i="67" s="1"/>
  <c r="AO66" i="67"/>
  <c r="AU67" i="67" s="1"/>
  <c r="AO282" i="67"/>
  <c r="AU283" i="67" s="1"/>
  <c r="AO237" i="67"/>
  <c r="AU238" i="67" s="1"/>
  <c r="AO189" i="67"/>
  <c r="AU190" i="67" s="1"/>
  <c r="AO93" i="66"/>
  <c r="AU94" i="66" s="1"/>
  <c r="AO264" i="66"/>
  <c r="AU265" i="66" s="1"/>
  <c r="AO258" i="66"/>
  <c r="AU259" i="66" s="1"/>
  <c r="AO84" i="65"/>
  <c r="AU85" i="65" s="1"/>
  <c r="AL23" i="65"/>
  <c r="AO87" i="65"/>
  <c r="AU88" i="65" s="1"/>
  <c r="AF33" i="63"/>
  <c r="AB33" i="63"/>
  <c r="AJ50" i="63"/>
  <c r="AN50" i="63"/>
  <c r="AN24" i="63"/>
  <c r="AJ24" i="63"/>
  <c r="AV43" i="66"/>
  <c r="AR42" i="66" s="1"/>
  <c r="AO42" i="66"/>
  <c r="AU43" i="66" s="1"/>
  <c r="AO141" i="66"/>
  <c r="AU142" i="66" s="1"/>
  <c r="AK22" i="66"/>
  <c r="AO99" i="66"/>
  <c r="AU100" i="66" s="1"/>
  <c r="AO66" i="66"/>
  <c r="AU67" i="66" s="1"/>
  <c r="AO129" i="66"/>
  <c r="AU130" i="66" s="1"/>
  <c r="AO168" i="66"/>
  <c r="AU169" i="66" s="1"/>
  <c r="AO273" i="66"/>
  <c r="AU274" i="66" s="1"/>
  <c r="AO216" i="66"/>
  <c r="AU217" i="66" s="1"/>
  <c r="AO186" i="66"/>
  <c r="AU187" i="66" s="1"/>
  <c r="AO246" i="66"/>
  <c r="AU247" i="66" s="1"/>
  <c r="AO303" i="66"/>
  <c r="AU304" i="66" s="1"/>
  <c r="C15" i="65"/>
  <c r="AO135" i="65"/>
  <c r="AU136" i="65" s="1"/>
  <c r="Z26" i="63"/>
  <c r="AN22" i="63"/>
  <c r="AJ22" i="63"/>
  <c r="AJ32" i="63"/>
  <c r="AN32" i="63"/>
  <c r="AQ53" i="63"/>
  <c r="AP53" i="63"/>
  <c r="AQ29" i="63"/>
  <c r="AP29" i="63"/>
  <c r="AV265" i="67"/>
  <c r="AR264" i="67" s="1"/>
  <c r="AO264" i="67"/>
  <c r="AU265" i="67" s="1"/>
  <c r="AV178" i="67"/>
  <c r="AR177" i="67" s="1"/>
  <c r="AO177" i="67"/>
  <c r="AU178" i="67" s="1"/>
  <c r="AM19" i="65"/>
  <c r="AA19" i="65"/>
  <c r="O19" i="65"/>
  <c r="AJ19" i="65"/>
  <c r="W19" i="65"/>
  <c r="J19" i="65"/>
  <c r="AI19" i="65"/>
  <c r="V19" i="65"/>
  <c r="I19" i="65"/>
  <c r="AH19" i="65"/>
  <c r="U19" i="65"/>
  <c r="AG19" i="65"/>
  <c r="T19" i="65"/>
  <c r="AE19" i="65"/>
  <c r="R19" i="65"/>
  <c r="Z19" i="65"/>
  <c r="AL19" i="65"/>
  <c r="N19" i="65"/>
  <c r="AK19" i="65"/>
  <c r="M19" i="65"/>
  <c r="AF19" i="65"/>
  <c r="L19" i="65"/>
  <c r="AD19" i="65"/>
  <c r="AC19" i="65"/>
  <c r="AB19" i="65"/>
  <c r="Y19" i="65"/>
  <c r="Q19" i="65"/>
  <c r="K19" i="65"/>
  <c r="X19" i="65"/>
  <c r="S19" i="65"/>
  <c r="P19" i="65"/>
  <c r="R37" i="63"/>
  <c r="AO105" i="65"/>
  <c r="AU106" i="65" s="1"/>
  <c r="C15" i="66"/>
  <c r="AJ44" i="63"/>
  <c r="AN44" i="63"/>
  <c r="AV79" i="65"/>
  <c r="AR78" i="65" s="1"/>
  <c r="AO78" i="65"/>
  <c r="AU79" i="65" s="1"/>
  <c r="Z32" i="63"/>
  <c r="AQ17" i="63"/>
  <c r="AP17" i="63"/>
  <c r="AO114" i="66"/>
  <c r="AU115" i="66" s="1"/>
  <c r="AO315" i="66"/>
  <c r="AU316" i="66" s="1"/>
  <c r="AO138" i="67"/>
  <c r="AU139" i="67" s="1"/>
  <c r="AO93" i="67"/>
  <c r="AU94" i="67" s="1"/>
  <c r="AO309" i="67"/>
  <c r="AU310" i="67" s="1"/>
  <c r="AO135" i="66"/>
  <c r="AU136" i="66" s="1"/>
  <c r="AV199" i="65"/>
  <c r="AR198" i="65" s="1"/>
  <c r="AO198" i="65"/>
  <c r="AU199" i="65" s="1"/>
  <c r="X20" i="63"/>
  <c r="T20" i="63"/>
  <c r="AO45" i="65"/>
  <c r="AU46" i="65" s="1"/>
  <c r="Z15" i="63"/>
  <c r="R15" i="63"/>
  <c r="AQ23" i="63"/>
  <c r="AP23" i="63"/>
  <c r="Z44" i="63"/>
  <c r="AB22" i="63"/>
  <c r="AF22" i="63"/>
  <c r="AN40" i="63"/>
  <c r="AJ40" i="63"/>
  <c r="Z40" i="63"/>
  <c r="R54" i="63"/>
  <c r="AV157" i="67"/>
  <c r="AR156" i="67" s="1"/>
  <c r="AO156" i="67"/>
  <c r="AU157" i="67" s="1"/>
  <c r="AV49" i="67"/>
  <c r="AR48" i="67" s="1"/>
  <c r="AO48" i="67"/>
  <c r="AU49" i="67" s="1"/>
  <c r="AO45" i="67"/>
  <c r="AU46" i="67" s="1"/>
  <c r="AO51" i="67"/>
  <c r="AU52" i="67" s="1"/>
  <c r="AO180" i="67"/>
  <c r="AU181" i="67" s="1"/>
  <c r="AO42" i="67"/>
  <c r="AU43" i="67" s="1"/>
  <c r="AO171" i="67"/>
  <c r="AU172" i="67" s="1"/>
  <c r="AV229" i="65"/>
  <c r="AR228" i="65" s="1"/>
  <c r="AO228" i="65"/>
  <c r="AU229" i="65" s="1"/>
  <c r="AO78" i="66"/>
  <c r="AU79" i="66" s="1"/>
  <c r="AO57" i="66"/>
  <c r="AU58" i="66" s="1"/>
  <c r="AO30" i="66"/>
  <c r="AU31" i="66" s="1"/>
  <c r="AO36" i="66"/>
  <c r="AU37" i="66" s="1"/>
  <c r="AO252" i="66"/>
  <c r="AU253" i="66" s="1"/>
  <c r="AO234" i="66"/>
  <c r="AU235" i="66" s="1"/>
  <c r="AV118" i="65"/>
  <c r="AR117" i="65" s="1"/>
  <c r="AO117" i="65"/>
  <c r="AU118" i="65" s="1"/>
  <c r="AF18" i="63"/>
  <c r="AB18" i="63"/>
  <c r="AO120" i="65"/>
  <c r="AU121" i="65" s="1"/>
  <c r="AO33" i="65"/>
  <c r="AU34" i="65" s="1"/>
  <c r="AO51" i="65"/>
  <c r="AU52" i="65" s="1"/>
  <c r="AO75" i="65"/>
  <c r="AU76" i="65" s="1"/>
  <c r="AO267" i="65"/>
  <c r="AU268" i="65" s="1"/>
  <c r="AO186" i="65"/>
  <c r="AU187" i="65" s="1"/>
  <c r="AO147" i="65"/>
  <c r="AU148" i="65" s="1"/>
  <c r="C16" i="66"/>
  <c r="AB49" i="63"/>
  <c r="AF49" i="63"/>
  <c r="AN15" i="63"/>
  <c r="AJ15" i="63"/>
  <c r="AF25" i="63"/>
  <c r="AB25" i="63"/>
  <c r="T22" i="63"/>
  <c r="X22" i="63"/>
  <c r="AN39" i="63"/>
  <c r="AJ39" i="63"/>
  <c r="AP55" i="63"/>
  <c r="AQ55" i="63"/>
  <c r="AO288" i="66"/>
  <c r="AU289" i="66" s="1"/>
  <c r="X18" i="63"/>
  <c r="T18" i="63"/>
  <c r="AV112" i="65"/>
  <c r="AR111" i="65" s="1"/>
  <c r="AO111" i="65"/>
  <c r="AU112" i="65" s="1"/>
  <c r="C14" i="66"/>
  <c r="AF47" i="63"/>
  <c r="AB47" i="63"/>
  <c r="AJ25" i="63"/>
  <c r="AN25" i="63"/>
  <c r="AO249" i="66"/>
  <c r="AU250" i="66" s="1"/>
  <c r="X27" i="63"/>
  <c r="T27" i="63"/>
  <c r="Z42" i="63"/>
  <c r="T39" i="63"/>
  <c r="X39" i="63"/>
  <c r="AC19" i="66"/>
  <c r="Q19" i="66"/>
  <c r="AA19" i="66"/>
  <c r="N19" i="66"/>
  <c r="AM19" i="66"/>
  <c r="Z19" i="66"/>
  <c r="M19" i="66"/>
  <c r="AL19" i="66"/>
  <c r="Y19" i="66"/>
  <c r="L19" i="66"/>
  <c r="W19" i="66"/>
  <c r="V19" i="66"/>
  <c r="AK19" i="66"/>
  <c r="U19" i="66"/>
  <c r="AJ19" i="66"/>
  <c r="T19" i="66"/>
  <c r="AI19" i="66"/>
  <c r="S19" i="66"/>
  <c r="AH19" i="66"/>
  <c r="R19" i="66"/>
  <c r="AG19" i="66"/>
  <c r="P19" i="66"/>
  <c r="AF19" i="66"/>
  <c r="O19" i="66"/>
  <c r="AE19" i="66"/>
  <c r="K19" i="66"/>
  <c r="AD19" i="66"/>
  <c r="X19" i="66"/>
  <c r="J19" i="66"/>
  <c r="I19" i="66"/>
  <c r="AB19" i="66"/>
  <c r="AO105" i="66"/>
  <c r="AU106" i="66" s="1"/>
  <c r="AO183" i="66"/>
  <c r="AU184" i="66" s="1"/>
  <c r="AO54" i="66"/>
  <c r="AU55" i="66" s="1"/>
  <c r="AO102" i="66"/>
  <c r="AU103" i="66" s="1"/>
  <c r="AO159" i="66"/>
  <c r="AU160" i="66" s="1"/>
  <c r="AO270" i="66"/>
  <c r="AU271" i="66" s="1"/>
  <c r="AO42" i="65"/>
  <c r="AU43" i="65" s="1"/>
  <c r="AV43" i="65"/>
  <c r="AR42" i="65" s="1"/>
  <c r="AO189" i="65"/>
  <c r="AU190" i="65" s="1"/>
  <c r="AO180" i="65"/>
  <c r="AU181" i="65" s="1"/>
  <c r="AO300" i="65"/>
  <c r="AU301" i="65" s="1"/>
  <c r="AO285" i="65"/>
  <c r="AU286" i="65" s="1"/>
  <c r="T47" i="63"/>
  <c r="X47" i="63"/>
  <c r="R33" i="63"/>
  <c r="X24" i="63"/>
  <c r="T24" i="63"/>
  <c r="AN42" i="63"/>
  <c r="AJ42" i="63"/>
  <c r="AO48" i="66"/>
  <c r="AU49" i="66" s="1"/>
  <c r="AB39" i="63"/>
  <c r="AF39" i="63"/>
  <c r="AO303" i="67"/>
  <c r="AU304" i="67" s="1"/>
  <c r="AO207" i="66"/>
  <c r="AU208" i="66" s="1"/>
  <c r="AO81" i="66"/>
  <c r="AU82" i="66" s="1"/>
  <c r="AF20" i="63"/>
  <c r="AB20" i="63"/>
  <c r="AO24" i="65"/>
  <c r="AU25" i="65" s="1"/>
  <c r="AO93" i="65"/>
  <c r="AU94" i="65" s="1"/>
  <c r="AO243" i="65"/>
  <c r="AU244" i="65" s="1"/>
  <c r="AB46" i="63"/>
  <c r="AF46" i="63"/>
  <c r="AN52" i="63"/>
  <c r="AJ52" i="63"/>
  <c r="AV37" i="65"/>
  <c r="AR36" i="65" s="1"/>
  <c r="AO36" i="65"/>
  <c r="AU37" i="65" s="1"/>
  <c r="AJ38" i="63"/>
  <c r="AN38" i="63"/>
  <c r="AJ33" i="63"/>
  <c r="AN33" i="63"/>
  <c r="AF21" i="63"/>
  <c r="AB21" i="63"/>
  <c r="AF28" i="63"/>
  <c r="AB28" i="63"/>
  <c r="AM19" i="67"/>
  <c r="AL19" i="67"/>
  <c r="Z19" i="67"/>
  <c r="N19" i="67"/>
  <c r="AK19" i="67"/>
  <c r="Y19" i="67"/>
  <c r="M19" i="67"/>
  <c r="AJ19" i="67"/>
  <c r="X19" i="67"/>
  <c r="L19" i="67"/>
  <c r="AI19" i="67"/>
  <c r="W19" i="67"/>
  <c r="K19" i="67"/>
  <c r="AH19" i="67"/>
  <c r="V19" i="67"/>
  <c r="J19" i="67"/>
  <c r="AG19" i="67"/>
  <c r="U19" i="67"/>
  <c r="I19" i="67"/>
  <c r="AF19" i="67"/>
  <c r="T19" i="67"/>
  <c r="O19" i="67"/>
  <c r="AE19" i="67"/>
  <c r="AD19" i="67"/>
  <c r="AC19" i="67"/>
  <c r="AB19" i="67"/>
  <c r="AA19" i="67"/>
  <c r="S19" i="67"/>
  <c r="R19" i="67"/>
  <c r="Q19" i="67"/>
  <c r="P19" i="67"/>
  <c r="AO243" i="67"/>
  <c r="AU244" i="67" s="1"/>
  <c r="AO123" i="66"/>
  <c r="AU124" i="66" s="1"/>
  <c r="AV133" i="66"/>
  <c r="AR132" i="66" s="1"/>
  <c r="AO132" i="66"/>
  <c r="AU133" i="66" s="1"/>
  <c r="T46" i="63"/>
  <c r="X46" i="63"/>
  <c r="AF52" i="63"/>
  <c r="AB52" i="63"/>
  <c r="AN30" i="63"/>
  <c r="AJ30" i="63"/>
  <c r="AF43" i="63"/>
  <c r="AB43" i="63"/>
  <c r="AB38" i="63"/>
  <c r="AF38" i="63"/>
  <c r="AB27" i="63"/>
  <c r="AF27" i="63"/>
  <c r="AF54" i="63"/>
  <c r="AB54" i="63"/>
  <c r="AO174" i="66"/>
  <c r="AU175" i="66" s="1"/>
  <c r="AO231" i="66"/>
  <c r="AU232" i="66" s="1"/>
  <c r="AO264" i="65"/>
  <c r="AU265" i="65" s="1"/>
  <c r="AO144" i="65"/>
  <c r="AU145" i="65" s="1"/>
  <c r="AF45" i="63"/>
  <c r="AB45" i="63"/>
  <c r="X52" i="63"/>
  <c r="T52" i="63"/>
  <c r="AF30" i="63"/>
  <c r="AB30" i="63"/>
  <c r="AN43" i="63"/>
  <c r="AJ43" i="63"/>
  <c r="AN34" i="63"/>
  <c r="AJ34" i="63"/>
  <c r="AN27" i="63"/>
  <c r="AJ27" i="63"/>
  <c r="AQ41" i="63"/>
  <c r="AP41" i="63"/>
  <c r="AO81" i="67"/>
  <c r="AU82" i="67" s="1"/>
  <c r="AV193" i="67"/>
  <c r="AR192" i="67" s="1"/>
  <c r="AO192" i="67"/>
  <c r="AU193" i="67" s="1"/>
  <c r="AO72" i="67"/>
  <c r="AU73" i="67" s="1"/>
  <c r="AO288" i="67"/>
  <c r="AU289" i="67" s="1"/>
  <c r="AO63" i="67"/>
  <c r="AU64" i="67" s="1"/>
  <c r="AO279" i="67"/>
  <c r="AU280" i="67" s="1"/>
  <c r="AO120" i="66"/>
  <c r="AU121" i="66" s="1"/>
  <c r="AO45" i="66"/>
  <c r="AU46" i="66" s="1"/>
  <c r="AO39" i="66"/>
  <c r="AU40" i="66" s="1"/>
  <c r="AO153" i="66"/>
  <c r="AU154" i="66" s="1"/>
  <c r="AO204" i="65"/>
  <c r="AU205" i="65" s="1"/>
  <c r="AO225" i="65"/>
  <c r="AU226" i="65" s="1"/>
  <c r="AO156" i="65"/>
  <c r="AU157" i="65" s="1"/>
  <c r="AO141" i="65"/>
  <c r="AU142" i="65" s="1"/>
  <c r="R30" i="63"/>
  <c r="AJ28" i="63"/>
  <c r="AN28" i="63"/>
  <c r="X16" i="63"/>
  <c r="T16" i="63"/>
  <c r="AF34" i="63"/>
  <c r="AB34" i="63"/>
  <c r="AO246" i="67"/>
  <c r="AU247" i="67" s="1"/>
  <c r="AV112" i="66"/>
  <c r="AR111" i="66" s="1"/>
  <c r="AO111" i="66"/>
  <c r="AU112" i="66" s="1"/>
  <c r="AO72" i="66"/>
  <c r="AU73" i="66" s="1"/>
  <c r="AO222" i="66"/>
  <c r="AU223" i="66" s="1"/>
  <c r="AO180" i="66"/>
  <c r="AU181" i="66" s="1"/>
  <c r="AO267" i="66"/>
  <c r="AU268" i="66" s="1"/>
  <c r="AV55" i="65"/>
  <c r="AR54" i="65" s="1"/>
  <c r="AO54" i="65"/>
  <c r="AU55" i="65" s="1"/>
  <c r="AO213" i="65"/>
  <c r="AU214" i="65" s="1"/>
  <c r="AO60" i="65"/>
  <c r="AU61" i="65" s="1"/>
  <c r="AO255" i="65"/>
  <c r="AU256" i="65" s="1"/>
  <c r="AO315" i="65"/>
  <c r="AU316" i="65" s="1"/>
  <c r="X28" i="63"/>
  <c r="T28" i="63"/>
  <c r="AB51" i="63"/>
  <c r="AF51" i="63"/>
  <c r="T13" i="63"/>
  <c r="X13" i="63" s="1"/>
  <c r="T34" i="63"/>
  <c r="X34" i="63"/>
  <c r="AF13" i="63" l="1"/>
  <c r="T14" i="63"/>
  <c r="X31" i="63"/>
  <c r="T31" i="63"/>
  <c r="AP45" i="63"/>
  <c r="AF16" i="63"/>
  <c r="X38" i="63"/>
  <c r="AQ38" i="63" s="1"/>
  <c r="AQ19" i="63"/>
  <c r="T12" i="63"/>
  <c r="X12" i="63" s="1"/>
  <c r="AP12" i="63" s="1"/>
  <c r="X35" i="63"/>
  <c r="AQ35" i="63" s="1"/>
  <c r="AF17" i="63"/>
  <c r="AF24" i="63"/>
  <c r="AF50" i="63"/>
  <c r="X49" i="63"/>
  <c r="AQ49" i="63" s="1"/>
  <c r="AF19" i="63"/>
  <c r="AB19" i="63"/>
  <c r="AF55" i="63"/>
  <c r="AB55" i="63"/>
  <c r="AQ48" i="63"/>
  <c r="AP48" i="63"/>
  <c r="AQ27" i="63"/>
  <c r="AP27" i="63"/>
  <c r="X33" i="63"/>
  <c r="T33" i="63"/>
  <c r="AB26" i="63"/>
  <c r="AF26" i="63"/>
  <c r="AP25" i="63"/>
  <c r="AQ25" i="63"/>
  <c r="AP13" i="63"/>
  <c r="AQ13" i="63"/>
  <c r="AP38" i="63"/>
  <c r="X30" i="63"/>
  <c r="T30" i="63"/>
  <c r="AQ22" i="63"/>
  <c r="AP22" i="63"/>
  <c r="AQ14" i="63"/>
  <c r="AP14" i="63"/>
  <c r="AQ46" i="63"/>
  <c r="AP46" i="63"/>
  <c r="AP52" i="63"/>
  <c r="AQ52" i="63"/>
  <c r="AP18" i="63"/>
  <c r="AQ18" i="63"/>
  <c r="AP50" i="63"/>
  <c r="AQ50" i="63"/>
  <c r="AQ26" i="63"/>
  <c r="AP26" i="63"/>
  <c r="AF44" i="63"/>
  <c r="AB44" i="63"/>
  <c r="AP49" i="63"/>
  <c r="AQ34" i="63"/>
  <c r="AP34" i="63"/>
  <c r="X37" i="63"/>
  <c r="T37" i="63"/>
  <c r="AP44" i="63"/>
  <c r="AQ44" i="63"/>
  <c r="AP16" i="63"/>
  <c r="AQ16" i="63"/>
  <c r="AP24" i="63"/>
  <c r="AQ24" i="63"/>
  <c r="AP39" i="63"/>
  <c r="AQ39" i="63"/>
  <c r="T15" i="63"/>
  <c r="X15" i="63"/>
  <c r="AQ42" i="63"/>
  <c r="AP42" i="63"/>
  <c r="AP43" i="63"/>
  <c r="AQ43" i="63"/>
  <c r="AB15" i="63"/>
  <c r="AF15" i="63"/>
  <c r="AQ51" i="63"/>
  <c r="AP51" i="63"/>
  <c r="AQ47" i="63"/>
  <c r="AP47" i="63"/>
  <c r="AQ40" i="63"/>
  <c r="AP40" i="63"/>
  <c r="AQ28" i="63"/>
  <c r="AP28" i="63"/>
  <c r="AB42" i="63"/>
  <c r="AF42" i="63"/>
  <c r="T54" i="63"/>
  <c r="X54" i="63"/>
  <c r="AF32" i="63"/>
  <c r="AB32" i="63"/>
  <c r="AF40" i="63"/>
  <c r="AB40" i="63"/>
  <c r="AP20" i="63"/>
  <c r="AQ20" i="63"/>
  <c r="AP32" i="63"/>
  <c r="AQ32" i="63"/>
  <c r="AQ21" i="63"/>
  <c r="AP21" i="63"/>
  <c r="AP31" i="63" l="1"/>
  <c r="AQ31" i="63"/>
  <c r="AP35" i="63"/>
  <c r="AQ12" i="63"/>
  <c r="AQ54" i="63"/>
  <c r="AP54" i="63"/>
  <c r="AP33" i="63"/>
  <c r="AQ33" i="63"/>
  <c r="AP30" i="63"/>
  <c r="AQ30" i="63"/>
  <c r="AP37" i="63"/>
  <c r="AQ37" i="63"/>
  <c r="AP15" i="63"/>
  <c r="AQ15" i="63"/>
  <c r="P4" i="57" l="1"/>
  <c r="R4" i="57" s="1"/>
  <c r="N4" i="57"/>
  <c r="G5" i="51" l="1"/>
  <c r="G6" i="51"/>
  <c r="G7" i="51"/>
  <c r="G8" i="51"/>
  <c r="G9" i="51"/>
  <c r="G10" i="51"/>
  <c r="G4" i="51"/>
  <c r="L4" i="17" l="1"/>
  <c r="J4" i="17"/>
  <c r="H4" i="17"/>
  <c r="F4" i="17"/>
  <c r="C4" i="17"/>
  <c r="B4" i="17"/>
  <c r="E4" i="17"/>
  <c r="N4" i="17" l="1"/>
  <c r="M6" i="17" s="1"/>
</calcChain>
</file>

<file path=xl/sharedStrings.xml><?xml version="1.0" encoding="utf-8"?>
<sst xmlns="http://schemas.openxmlformats.org/spreadsheetml/2006/main" count="3556" uniqueCount="513">
  <si>
    <t>年</t>
    <rPh sb="0" eb="1">
      <t>ネン</t>
    </rPh>
    <phoneticPr fontId="4"/>
  </si>
  <si>
    <t>区分１</t>
  </si>
  <si>
    <t>区分２</t>
  </si>
  <si>
    <t>区分３</t>
  </si>
  <si>
    <t>区分４</t>
  </si>
  <si>
    <t>区分５</t>
  </si>
  <si>
    <t>区分６</t>
  </si>
  <si>
    <t>利用者計</t>
  </si>
  <si>
    <t>人</t>
    <rPh sb="0" eb="1">
      <t>ニン</t>
    </rPh>
    <phoneticPr fontId="4"/>
  </si>
  <si>
    <t>区分なし</t>
    <rPh sb="0" eb="2">
      <t>クブン</t>
    </rPh>
    <phoneticPr fontId="4"/>
  </si>
  <si>
    <t>生活介護</t>
    <rPh sb="0" eb="2">
      <t>セイカツ</t>
    </rPh>
    <rPh sb="2" eb="4">
      <t>カイゴ</t>
    </rPh>
    <phoneticPr fontId="4"/>
  </si>
  <si>
    <t>平均障害程度区分</t>
    <rPh sb="0" eb="2">
      <t>ヘイキン</t>
    </rPh>
    <rPh sb="2" eb="4">
      <t>ショウガイ</t>
    </rPh>
    <rPh sb="4" eb="6">
      <t>テイド</t>
    </rPh>
    <rPh sb="6" eb="8">
      <t>クブン</t>
    </rPh>
    <phoneticPr fontId="4"/>
  </si>
  <si>
    <t>利用者氏名</t>
  </si>
  <si>
    <t>性別</t>
  </si>
  <si>
    <t>年齢</t>
  </si>
  <si>
    <t>障害
種別</t>
  </si>
  <si>
    <t>障害
支援
区分</t>
  </si>
  <si>
    <t>記載例</t>
  </si>
  <si>
    <t>男</t>
  </si>
  <si>
    <t>知的</t>
  </si>
  <si>
    <t>利用定員</t>
    <rPh sb="0" eb="2">
      <t>リヨウ</t>
    </rPh>
    <rPh sb="2" eb="4">
      <t>テイイン</t>
    </rPh>
    <phoneticPr fontId="4"/>
  </si>
  <si>
    <t>サービス種類</t>
    <rPh sb="4" eb="6">
      <t>シュルイ</t>
    </rPh>
    <phoneticPr fontId="4"/>
  </si>
  <si>
    <t>資料作成者</t>
    <rPh sb="0" eb="2">
      <t>シリョウ</t>
    </rPh>
    <rPh sb="2" eb="5">
      <t>サクセイシャ</t>
    </rPh>
    <phoneticPr fontId="4"/>
  </si>
  <si>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4"/>
  </si>
  <si>
    <t>月</t>
    <rPh sb="0" eb="1">
      <t>ガツ</t>
    </rPh>
    <phoneticPr fontId="4"/>
  </si>
  <si>
    <t>日現在）</t>
    <rPh sb="0" eb="1">
      <t>ニチ</t>
    </rPh>
    <rPh sb="1" eb="3">
      <t>ゲンザイ</t>
    </rPh>
    <phoneticPr fontId="4"/>
  </si>
  <si>
    <t>事業所・施設名</t>
    <rPh sb="0" eb="2">
      <t>ジギョウ</t>
    </rPh>
    <rPh sb="2" eb="3">
      <t>ショ</t>
    </rPh>
    <rPh sb="4" eb="6">
      <t>シセツ</t>
    </rPh>
    <rPh sb="6" eb="7">
      <t>メイ</t>
    </rPh>
    <phoneticPr fontId="4"/>
  </si>
  <si>
    <t>事業所番号</t>
    <rPh sb="0" eb="3">
      <t>ジギョウショ</t>
    </rPh>
    <rPh sb="3" eb="5">
      <t>バンゴウ</t>
    </rPh>
    <phoneticPr fontId="4"/>
  </si>
  <si>
    <t>事業所等所在地</t>
    <rPh sb="0" eb="2">
      <t>ジギョウ</t>
    </rPh>
    <rPh sb="2" eb="3">
      <t>ショ</t>
    </rPh>
    <rPh sb="3" eb="4">
      <t>トウ</t>
    </rPh>
    <rPh sb="4" eb="7">
      <t>ショザイチ</t>
    </rPh>
    <phoneticPr fontId="4"/>
  </si>
  <si>
    <t>浜松市</t>
    <rPh sb="0" eb="3">
      <t>ハママツシ</t>
    </rPh>
    <phoneticPr fontId="4"/>
  </si>
  <si>
    <t>法人名</t>
    <rPh sb="0" eb="2">
      <t>ホウジン</t>
    </rPh>
    <rPh sb="2" eb="3">
      <t>メイ</t>
    </rPh>
    <phoneticPr fontId="4"/>
  </si>
  <si>
    <t>運営指導年月日</t>
    <rPh sb="4" eb="7">
      <t>ネンガッピ</t>
    </rPh>
    <phoneticPr fontId="4"/>
  </si>
  <si>
    <t xml:space="preserve">令和 </t>
    <rPh sb="0" eb="2">
      <t>レイワ</t>
    </rPh>
    <phoneticPr fontId="4"/>
  </si>
  <si>
    <t>日</t>
    <rPh sb="0" eb="1">
      <t>ニチ</t>
    </rPh>
    <phoneticPr fontId="4"/>
  </si>
  <si>
    <t>実施サービス種類
（施設サービス含む）
とその利用定員、
利用者の数</t>
    <rPh sb="0" eb="2">
      <t>ジッシ</t>
    </rPh>
    <rPh sb="6" eb="8">
      <t>シュルイ</t>
    </rPh>
    <rPh sb="10" eb="12">
      <t>シセツ</t>
    </rPh>
    <rPh sb="16" eb="17">
      <t>フク</t>
    </rPh>
    <rPh sb="23" eb="25">
      <t>リヨウ</t>
    </rPh>
    <rPh sb="25" eb="27">
      <t>テイイン</t>
    </rPh>
    <rPh sb="29" eb="32">
      <t>リヨウシャ</t>
    </rPh>
    <rPh sb="33" eb="34">
      <t>カズ</t>
    </rPh>
    <phoneticPr fontId="4"/>
  </si>
  <si>
    <t>契約者の数</t>
    <rPh sb="0" eb="3">
      <t>ケイヤクシャ</t>
    </rPh>
    <rPh sb="4" eb="5">
      <t>カズ</t>
    </rPh>
    <phoneticPr fontId="4"/>
  </si>
  <si>
    <t>左記サービスの
当初指定年月日</t>
    <rPh sb="0" eb="1">
      <t>ヒダリ</t>
    </rPh>
    <rPh sb="1" eb="2">
      <t>キ</t>
    </rPh>
    <rPh sb="8" eb="10">
      <t>トウショ</t>
    </rPh>
    <rPh sb="10" eb="12">
      <t>シテイ</t>
    </rPh>
    <rPh sb="12" eb="15">
      <t>ネンガッピ</t>
    </rPh>
    <phoneticPr fontId="4"/>
  </si>
  <si>
    <t xml:space="preserve">平成 </t>
    <rPh sb="0" eb="2">
      <t>ヘイセイ</t>
    </rPh>
    <phoneticPr fontId="4"/>
  </si>
  <si>
    <t>併設事業所</t>
    <rPh sb="0" eb="2">
      <t>ヘイセツ</t>
    </rPh>
    <rPh sb="2" eb="4">
      <t>ジギョウ</t>
    </rPh>
    <rPh sb="4" eb="5">
      <t>ショ</t>
    </rPh>
    <phoneticPr fontId="4"/>
  </si>
  <si>
    <t>バックアップ
施設等</t>
    <rPh sb="7" eb="10">
      <t>シセツトウ</t>
    </rPh>
    <phoneticPr fontId="4"/>
  </si>
  <si>
    <t>※事業所番号ごとに作成すること。</t>
    <rPh sb="1" eb="4">
      <t>ジギョウショ</t>
    </rPh>
    <rPh sb="4" eb="6">
      <t>バンゴウ</t>
    </rPh>
    <rPh sb="9" eb="11">
      <t>サクセイ</t>
    </rPh>
    <phoneticPr fontId="4"/>
  </si>
  <si>
    <t>部分のみ入力可能。</t>
    <rPh sb="0" eb="2">
      <t>ブブン</t>
    </rPh>
    <rPh sb="4" eb="6">
      <t>ニュウリョク</t>
    </rPh>
    <rPh sb="6" eb="8">
      <t>カノウ</t>
    </rPh>
    <phoneticPr fontId="4"/>
  </si>
  <si>
    <t>部分はプルダウンメニューから該当するものを選択すること。</t>
    <rPh sb="0" eb="2">
      <t>ブブン</t>
    </rPh>
    <rPh sb="14" eb="16">
      <t>ガイトウ</t>
    </rPh>
    <rPh sb="21" eb="23">
      <t>センタク</t>
    </rPh>
    <phoneticPr fontId="4"/>
  </si>
  <si>
    <t>●前回指導結果通知に基づく指導事項（助言指導を含む。）の改善状況</t>
  </si>
  <si>
    <t>日）</t>
    <rPh sb="0" eb="1">
      <t>ニチ</t>
    </rPh>
    <phoneticPr fontId="4"/>
  </si>
  <si>
    <t>指導事項</t>
    <rPh sb="0" eb="2">
      <t>シドウ</t>
    </rPh>
    <rPh sb="2" eb="4">
      <t>ジコウ</t>
    </rPh>
    <phoneticPr fontId="4"/>
  </si>
  <si>
    <t>改善措置状況</t>
    <rPh sb="0" eb="2">
      <t>カイゼン</t>
    </rPh>
    <rPh sb="2" eb="4">
      <t>ソチ</t>
    </rPh>
    <rPh sb="4" eb="6">
      <t>ジョウキョウ</t>
    </rPh>
    <phoneticPr fontId="4"/>
  </si>
  <si>
    <t>未改善の理由</t>
    <rPh sb="0" eb="1">
      <t>ミ</t>
    </rPh>
    <rPh sb="1" eb="3">
      <t>カイゼン</t>
    </rPh>
    <rPh sb="4" eb="6">
      <t>リユウ</t>
    </rPh>
    <phoneticPr fontId="4"/>
  </si>
  <si>
    <t>居宅介護</t>
    <rPh sb="0" eb="2">
      <t>キョタク</t>
    </rPh>
    <rPh sb="2" eb="4">
      <t>カイゴ</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</si>
  <si>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</si>
  <si>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</si>
  <si>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</si>
  <si>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</si>
  <si>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短期入所（空床型）</t>
    <rPh sb="0" eb="2">
      <t>タンキ</t>
    </rPh>
    <rPh sb="2" eb="4">
      <t>ニュウショ</t>
    </rPh>
    <rPh sb="5" eb="7">
      <t>クウショウ</t>
    </rPh>
    <rPh sb="7" eb="8">
      <t>ガタ</t>
    </rPh>
    <phoneticPr fontId="4"/>
  </si>
  <si>
    <t>短期入所（併設型）</t>
    <rPh sb="0" eb="2">
      <t>タンキ</t>
    </rPh>
    <rPh sb="2" eb="4">
      <t>ニュウショ</t>
    </rPh>
    <rPh sb="5" eb="7">
      <t>ヘイセツ</t>
    </rPh>
    <phoneticPr fontId="4"/>
  </si>
  <si>
    <t>短期入所（単独型）</t>
    <rPh sb="0" eb="2">
      <t>タンキ</t>
    </rPh>
    <rPh sb="2" eb="4">
      <t>ニュウショ</t>
    </rPh>
    <rPh sb="5" eb="7">
      <t>タンドク</t>
    </rPh>
    <phoneticPr fontId="4"/>
  </si>
  <si>
    <t>自立訓練（機能訓練）</t>
    <rPh sb="0" eb="2">
      <t>ジリツ</t>
    </rPh>
    <rPh sb="2" eb="4">
      <t>クンレン</t>
    </rPh>
    <rPh sb="5" eb="7">
      <t>キノウ</t>
    </rPh>
    <rPh sb="7" eb="9">
      <t>クンレン</t>
    </rPh>
    <phoneticPr fontId="4"/>
  </si>
  <si>
    <t>自立訓練（生活訓練）</t>
    <rPh sb="0" eb="2">
      <t>ジリツ</t>
    </rPh>
    <rPh sb="2" eb="4">
      <t>クンレン</t>
    </rPh>
    <rPh sb="5" eb="7">
      <t>セイカツ</t>
    </rPh>
    <rPh sb="7" eb="9">
      <t>クンレン</t>
    </rPh>
    <phoneticPr fontId="4"/>
  </si>
  <si>
    <t>宿泊型自立訓練</t>
    <rPh sb="0" eb="3">
      <t>シュクハクガタ</t>
    </rPh>
    <rPh sb="3" eb="5">
      <t>ジリツ</t>
    </rPh>
    <rPh sb="5" eb="7">
      <t>クンレン</t>
    </rPh>
    <phoneticPr fontId="3"/>
  </si>
  <si>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</si>
  <si>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</si>
  <si>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</si>
  <si>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</si>
  <si>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</si>
  <si>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4"/>
  </si>
  <si>
    <t>施設入所支援</t>
    <rPh sb="0" eb="2">
      <t>シセツ</t>
    </rPh>
    <rPh sb="2" eb="4">
      <t>ニュウショ</t>
    </rPh>
    <rPh sb="4" eb="6">
      <t>シエン</t>
    </rPh>
    <phoneticPr fontId="4"/>
  </si>
  <si>
    <t>施設入所支援（経過的）</t>
    <rPh sb="0" eb="2">
      <t>シセツ</t>
    </rPh>
    <rPh sb="2" eb="4">
      <t>ニュウショ</t>
    </rPh>
    <rPh sb="4" eb="6">
      <t>シエン</t>
    </rPh>
    <rPh sb="7" eb="10">
      <t>ケイカテキ</t>
    </rPh>
    <phoneticPr fontId="4"/>
  </si>
  <si>
    <t>地域相談支援（地域移行支援）</t>
    <rPh sb="0" eb="2">
      <t>チイキ</t>
    </rPh>
    <rPh sb="2" eb="4">
      <t>ソウダン</t>
    </rPh>
    <rPh sb="4" eb="6">
      <t>シエン</t>
    </rPh>
    <rPh sb="7" eb="9">
      <t>チイキ</t>
    </rPh>
    <rPh sb="9" eb="11">
      <t>イコウ</t>
    </rPh>
    <rPh sb="11" eb="13">
      <t>シエン</t>
    </rPh>
    <phoneticPr fontId="4"/>
  </si>
  <si>
    <t>地域相談支援（地域定着支援）</t>
    <rPh sb="0" eb="2">
      <t>チイキ</t>
    </rPh>
    <rPh sb="2" eb="4">
      <t>ソウダン</t>
    </rPh>
    <rPh sb="4" eb="6">
      <t>シエン</t>
    </rPh>
    <rPh sb="7" eb="9">
      <t>チイキ</t>
    </rPh>
    <rPh sb="9" eb="11">
      <t>テイチャク</t>
    </rPh>
    <rPh sb="11" eb="13">
      <t>シエン</t>
    </rPh>
    <phoneticPr fontId="4"/>
  </si>
  <si>
    <t>計画相談支援</t>
    <rPh sb="0" eb="2">
      <t>ケイカク</t>
    </rPh>
    <rPh sb="2" eb="4">
      <t>ソウダン</t>
    </rPh>
    <rPh sb="4" eb="6">
      <t>シエン</t>
    </rPh>
    <phoneticPr fontId="4"/>
  </si>
  <si>
    <t>事前提出書類</t>
    <rPh sb="0" eb="2">
      <t>ジゼン</t>
    </rPh>
    <rPh sb="2" eb="4">
      <t>テイシュツ</t>
    </rPh>
    <phoneticPr fontId="4"/>
  </si>
  <si>
    <t>提出チェック</t>
    <rPh sb="0" eb="2">
      <t>テイシュツ</t>
    </rPh>
    <phoneticPr fontId="4"/>
  </si>
  <si>
    <t>事前提出資料（すべてこのエクセルファイルにあります）</t>
    <rPh sb="0" eb="2">
      <t>ジゼン</t>
    </rPh>
    <rPh sb="4" eb="6">
      <t>シリョウ</t>
    </rPh>
    <phoneticPr fontId="4"/>
  </si>
  <si>
    <t>事業者</t>
    <rPh sb="0" eb="3">
      <t>ジギョウシャ</t>
    </rPh>
    <phoneticPr fontId="4"/>
  </si>
  <si>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4"/>
  </si>
  <si>
    <t>法人・事業所の組織図、施設案内（パンフレット等）</t>
    <rPh sb="0" eb="2">
      <t>ホウジン</t>
    </rPh>
    <rPh sb="3" eb="6">
      <t>ジギョウショ</t>
    </rPh>
    <rPh sb="11" eb="13">
      <t>シセツ</t>
    </rPh>
    <rPh sb="13" eb="15">
      <t>アンナイ</t>
    </rPh>
    <rPh sb="22" eb="23">
      <t>トウ</t>
    </rPh>
    <phoneticPr fontId="4"/>
  </si>
  <si>
    <t>指定基準に関する書類</t>
    <rPh sb="0" eb="2">
      <t>シテイ</t>
    </rPh>
    <rPh sb="2" eb="4">
      <t>キジュン</t>
    </rPh>
    <rPh sb="5" eb="6">
      <t>カン</t>
    </rPh>
    <rPh sb="8" eb="10">
      <t>ショルイ</t>
    </rPh>
    <phoneticPr fontId="4"/>
  </si>
  <si>
    <t>指定基準省令と解釈通知</t>
    <rPh sb="0" eb="2">
      <t>シテイ</t>
    </rPh>
    <rPh sb="2" eb="4">
      <t>キジュン</t>
    </rPh>
    <rPh sb="4" eb="6">
      <t>ショウレイ</t>
    </rPh>
    <rPh sb="7" eb="9">
      <t>カイシャク</t>
    </rPh>
    <rPh sb="9" eb="11">
      <t>ツウチ</t>
    </rPh>
    <phoneticPr fontId="4"/>
  </si>
  <si>
    <t>報酬告示と留意事項通知</t>
    <rPh sb="0" eb="2">
      <t>ホウシュウ</t>
    </rPh>
    <rPh sb="2" eb="4">
      <t>コクジ</t>
    </rPh>
    <rPh sb="5" eb="7">
      <t>リュウイ</t>
    </rPh>
    <rPh sb="7" eb="9">
      <t>ジコウ</t>
    </rPh>
    <rPh sb="9" eb="11">
      <t>ツウチ</t>
    </rPh>
    <phoneticPr fontId="4"/>
  </si>
  <si>
    <t>職員勤務表</t>
    <rPh sb="0" eb="2">
      <t>ショクイン</t>
    </rPh>
    <rPh sb="2" eb="4">
      <t>キンム</t>
    </rPh>
    <rPh sb="4" eb="5">
      <t>ヒョウ</t>
    </rPh>
    <phoneticPr fontId="4"/>
  </si>
  <si>
    <t>出勤簿又はタイムカード</t>
    <rPh sb="0" eb="2">
      <t>シュッキン</t>
    </rPh>
    <rPh sb="2" eb="3">
      <t>ボ</t>
    </rPh>
    <rPh sb="3" eb="4">
      <t>マタ</t>
    </rPh>
    <phoneticPr fontId="4"/>
  </si>
  <si>
    <t>職員履歴書及び資格、経験がわかる書類（資格証など）</t>
    <rPh sb="19" eb="21">
      <t>シカク</t>
    </rPh>
    <rPh sb="21" eb="22">
      <t>ショウ</t>
    </rPh>
    <phoneticPr fontId="4"/>
  </si>
  <si>
    <t>雇用契約書及び辞令がある場合は辞令書</t>
    <rPh sb="5" eb="6">
      <t>オヨ</t>
    </rPh>
    <rPh sb="7" eb="9">
      <t>ジレイ</t>
    </rPh>
    <rPh sb="12" eb="14">
      <t>バアイ</t>
    </rPh>
    <rPh sb="15" eb="17">
      <t>ジレイ</t>
    </rPh>
    <rPh sb="17" eb="18">
      <t>ショ</t>
    </rPh>
    <phoneticPr fontId="4"/>
  </si>
  <si>
    <t>給与支払明細書</t>
    <rPh sb="0" eb="2">
      <t>キュウヨ</t>
    </rPh>
    <rPh sb="2" eb="4">
      <t>シハラ</t>
    </rPh>
    <rPh sb="4" eb="7">
      <t>メイサイショ</t>
    </rPh>
    <phoneticPr fontId="4"/>
  </si>
  <si>
    <t>利用契約に関する書類</t>
    <rPh sb="0" eb="2">
      <t>リヨウ</t>
    </rPh>
    <rPh sb="2" eb="4">
      <t>ケイヤク</t>
    </rPh>
    <rPh sb="5" eb="6">
      <t>カン</t>
    </rPh>
    <rPh sb="8" eb="10">
      <t>ショルイ</t>
    </rPh>
    <phoneticPr fontId="4"/>
  </si>
  <si>
    <t>支給決定障害者・保護者に関する市町への通知に係る記録</t>
    <rPh sb="8" eb="11">
      <t>ホゴシャ</t>
    </rPh>
    <phoneticPr fontId="4"/>
  </si>
  <si>
    <t>個別支援計画等原案の同意に関する記録</t>
    <rPh sb="6" eb="7">
      <t>トウ</t>
    </rPh>
    <phoneticPr fontId="4"/>
  </si>
  <si>
    <t>職員研修に関する記録</t>
    <rPh sb="0" eb="2">
      <t>ショクイン</t>
    </rPh>
    <rPh sb="2" eb="4">
      <t>ケンシュウ</t>
    </rPh>
    <rPh sb="5" eb="6">
      <t>カン</t>
    </rPh>
    <rPh sb="8" eb="10">
      <t>キロク</t>
    </rPh>
    <phoneticPr fontId="4"/>
  </si>
  <si>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4"/>
  </si>
  <si>
    <t>自立支援給付費等及び利用者負担額に関する書類</t>
    <rPh sb="7" eb="8">
      <t>トウ</t>
    </rPh>
    <rPh sb="8" eb="9">
      <t>オヨ</t>
    </rPh>
    <phoneticPr fontId="4"/>
  </si>
  <si>
    <t>法定代理受領の通知の写し</t>
    <rPh sb="0" eb="2">
      <t>ホウテイ</t>
    </rPh>
    <rPh sb="2" eb="4">
      <t>ダイリ</t>
    </rPh>
    <rPh sb="4" eb="6">
      <t>ジュリョウ</t>
    </rPh>
    <rPh sb="7" eb="9">
      <t>ツウチ</t>
    </rPh>
    <rPh sb="10" eb="11">
      <t>ウツ</t>
    </rPh>
    <phoneticPr fontId="4"/>
  </si>
  <si>
    <t>※指導結果通知の文書番号</t>
    <rPh sb="1" eb="3">
      <t>シドウ</t>
    </rPh>
    <rPh sb="3" eb="5">
      <t>ケッカ</t>
    </rPh>
    <rPh sb="5" eb="7">
      <t>ツウチ</t>
    </rPh>
    <rPh sb="8" eb="10">
      <t>ブンショ</t>
    </rPh>
    <rPh sb="10" eb="12">
      <t>バンゴウ</t>
    </rPh>
    <phoneticPr fontId="4"/>
  </si>
  <si>
    <t>浜健障第</t>
    <rPh sb="0" eb="1">
      <t>ハマ</t>
    </rPh>
    <rPh sb="1" eb="2">
      <t>ケン</t>
    </rPh>
    <rPh sb="2" eb="3">
      <t>ショウ</t>
    </rPh>
    <rPh sb="3" eb="4">
      <t>ダイ</t>
    </rPh>
    <phoneticPr fontId="4"/>
  </si>
  <si>
    <t>号</t>
    <rPh sb="0" eb="1">
      <t>ゴウ</t>
    </rPh>
    <phoneticPr fontId="4"/>
  </si>
  <si>
    <t>（実施した日付を記入すること。不備があるときは×を記入すること。）</t>
    <rPh sb="1" eb="3">
      <t>ジッシ</t>
    </rPh>
    <rPh sb="5" eb="7">
      <t>ヒヅケ</t>
    </rPh>
    <rPh sb="8" eb="10">
      <t>キニュウ</t>
    </rPh>
    <rPh sb="15" eb="17">
      <t>フビ</t>
    </rPh>
    <rPh sb="25" eb="27">
      <t>キニュウ</t>
    </rPh>
    <phoneticPr fontId="4"/>
  </si>
  <si>
    <t>□</t>
  </si>
  <si>
    <t>①</t>
    <phoneticPr fontId="4"/>
  </si>
  <si>
    <t>○</t>
  </si>
  <si>
    <t>【生活介護事業所用】</t>
    <rPh sb="1" eb="3">
      <t>セイカツ</t>
    </rPh>
    <rPh sb="3" eb="5">
      <t>カイゴ</t>
    </rPh>
    <rPh sb="5" eb="7">
      <t>ジギョウ</t>
    </rPh>
    <rPh sb="7" eb="8">
      <t>ショ</t>
    </rPh>
    <rPh sb="8" eb="9">
      <t>ヨウ</t>
    </rPh>
    <phoneticPr fontId="4"/>
  </si>
  <si>
    <t xml:space="preserve"> ・ 特に指定のあるもの以外は、実地指導実施予定日の属する月の
　　前々月末時点の状況を記入してください。</t>
    <rPh sb="41" eb="43">
      <t>ジョウキョウ</t>
    </rPh>
    <phoneticPr fontId="4"/>
  </si>
  <si>
    <t>（1）</t>
    <phoneticPr fontId="4"/>
  </si>
  <si>
    <t>市</t>
    <rPh sb="0" eb="1">
      <t>シ</t>
    </rPh>
    <phoneticPr fontId="4"/>
  </si>
  <si>
    <t>（2）</t>
    <phoneticPr fontId="4"/>
  </si>
  <si>
    <t>運営規程、サービス利用契約書、重要事項説明書、個人情報提供に係る同意書</t>
    <phoneticPr fontId="4"/>
  </si>
  <si>
    <t>（3）</t>
    <phoneticPr fontId="4"/>
  </si>
  <si>
    <t>当日準備書類等</t>
    <phoneticPr fontId="4"/>
  </si>
  <si>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4"/>
  </si>
  <si>
    <t>（1）</t>
    <phoneticPr fontId="4"/>
  </si>
  <si>
    <t>②</t>
    <phoneticPr fontId="4"/>
  </si>
  <si>
    <t>人員に関する書類</t>
    <phoneticPr fontId="4"/>
  </si>
  <si>
    <t>③</t>
    <phoneticPr fontId="4"/>
  </si>
  <si>
    <t>専任、兼任の状況がわかる書類</t>
    <phoneticPr fontId="4"/>
  </si>
  <si>
    <t>④</t>
    <phoneticPr fontId="4"/>
  </si>
  <si>
    <t>利用者数がわかる書類（当該年度の利用者数）</t>
    <phoneticPr fontId="4"/>
  </si>
  <si>
    <t>⑤</t>
    <phoneticPr fontId="4"/>
  </si>
  <si>
    <t>⑥</t>
    <phoneticPr fontId="4"/>
  </si>
  <si>
    <t>就業規則</t>
    <phoneticPr fontId="4"/>
  </si>
  <si>
    <t>⑦</t>
    <phoneticPr fontId="4"/>
  </si>
  <si>
    <t>⑧</t>
    <phoneticPr fontId="4"/>
  </si>
  <si>
    <t>設備に関する書類</t>
    <phoneticPr fontId="4"/>
  </si>
  <si>
    <t>設備・備品台帳</t>
    <phoneticPr fontId="4"/>
  </si>
  <si>
    <t>（4）</t>
    <phoneticPr fontId="4"/>
  </si>
  <si>
    <t>運営に関する書類</t>
    <phoneticPr fontId="4"/>
  </si>
  <si>
    <t>定款、寄付行為等</t>
    <phoneticPr fontId="4"/>
  </si>
  <si>
    <t>サービスの提供の記録(実績記録票、その他ケース記録、送迎記録など）</t>
    <rPh sb="11" eb="13">
      <t>ジッセキ</t>
    </rPh>
    <rPh sb="13" eb="15">
      <t>キロク</t>
    </rPh>
    <rPh sb="15" eb="16">
      <t>ヒョウ</t>
    </rPh>
    <rPh sb="19" eb="20">
      <t>タ</t>
    </rPh>
    <rPh sb="23" eb="25">
      <t>キロク</t>
    </rPh>
    <phoneticPr fontId="4"/>
  </si>
  <si>
    <t>サービス等（障害児支援）利用計画書</t>
    <rPh sb="4" eb="5">
      <t>トウ</t>
    </rPh>
    <rPh sb="6" eb="9">
      <t>ショウガイジ</t>
    </rPh>
    <rPh sb="9" eb="11">
      <t>シエン</t>
    </rPh>
    <rPh sb="12" eb="14">
      <t>リヨウ</t>
    </rPh>
    <rPh sb="14" eb="16">
      <t>ケイカク</t>
    </rPh>
    <phoneticPr fontId="4"/>
  </si>
  <si>
    <t>金銭の支払を求める同意に関する記録</t>
  </si>
  <si>
    <t>食事の提供内容及び費用の同意に関する記録</t>
  </si>
  <si>
    <t>⑨</t>
    <phoneticPr fontId="4"/>
  </si>
  <si>
    <t>食事を提供する場合の献立</t>
  </si>
  <si>
    <t>⑩</t>
    <phoneticPr fontId="4"/>
  </si>
  <si>
    <t>受給者証写し</t>
    <phoneticPr fontId="4"/>
  </si>
  <si>
    <t>⑪</t>
    <phoneticPr fontId="4"/>
  </si>
  <si>
    <t>利用申込み受付簿</t>
    <phoneticPr fontId="4"/>
  </si>
  <si>
    <t>⑫</t>
    <phoneticPr fontId="4"/>
  </si>
  <si>
    <t>嘱託医及び協力病院との契約書</t>
  </si>
  <si>
    <t>⑬</t>
    <phoneticPr fontId="4"/>
  </si>
  <si>
    <t>身体拘束等の記録（委員会の議事録及び研修の記録等）</t>
    <phoneticPr fontId="4"/>
  </si>
  <si>
    <t>⑭</t>
    <phoneticPr fontId="4"/>
  </si>
  <si>
    <t>⑮</t>
    <phoneticPr fontId="4"/>
  </si>
  <si>
    <t>苦情の内容等の記録</t>
    <phoneticPr fontId="4"/>
  </si>
  <si>
    <t>⑯</t>
    <phoneticPr fontId="4"/>
  </si>
  <si>
    <t>退所時等相談援助の記録</t>
  </si>
  <si>
    <t>⑰</t>
    <phoneticPr fontId="4"/>
  </si>
  <si>
    <t>事故の状況及び事故に際して採った処置についての記録</t>
    <phoneticPr fontId="4"/>
  </si>
  <si>
    <t>⑱</t>
    <phoneticPr fontId="4"/>
  </si>
  <si>
    <t>（5）</t>
    <phoneticPr fontId="4"/>
  </si>
  <si>
    <t>①</t>
    <phoneticPr fontId="4"/>
  </si>
  <si>
    <t>介護給付費・訓練等給付費等請求書</t>
    <phoneticPr fontId="4"/>
  </si>
  <si>
    <t>②</t>
    <phoneticPr fontId="4"/>
  </si>
  <si>
    <t>介護給付費・訓練等給付費等明細書</t>
    <phoneticPr fontId="4"/>
  </si>
  <si>
    <t>③</t>
    <phoneticPr fontId="4"/>
  </si>
  <si>
    <t>特例介護給付費・訓練等給付費等請求書</t>
    <phoneticPr fontId="4"/>
  </si>
  <si>
    <t>④</t>
    <phoneticPr fontId="4"/>
  </si>
  <si>
    <t>特例介護給付費・訓練等給付費等明細書</t>
    <phoneticPr fontId="4"/>
  </si>
  <si>
    <t>⑤</t>
    <phoneticPr fontId="4"/>
  </si>
  <si>
    <t>サービス実績記録票</t>
    <phoneticPr fontId="4"/>
  </si>
  <si>
    <t>⑥</t>
    <phoneticPr fontId="4"/>
  </si>
  <si>
    <t>各種加算関係書類</t>
    <phoneticPr fontId="4"/>
  </si>
  <si>
    <t>⑦</t>
    <phoneticPr fontId="4"/>
  </si>
  <si>
    <t>利用者負担額の請求書</t>
    <phoneticPr fontId="4"/>
  </si>
  <si>
    <t>⑧</t>
    <phoneticPr fontId="4"/>
  </si>
  <si>
    <t>利用者負担額の領収書控</t>
    <phoneticPr fontId="4"/>
  </si>
  <si>
    <t>⑨</t>
    <phoneticPr fontId="4"/>
  </si>
  <si>
    <t>⑩</t>
    <phoneticPr fontId="4"/>
  </si>
  <si>
    <t>サービス提供証明書</t>
    <phoneticPr fontId="4"/>
  </si>
  <si>
    <t>⑪</t>
    <phoneticPr fontId="4"/>
  </si>
  <si>
    <t>金銭の支払を求める同意に関する記録</t>
    <phoneticPr fontId="4"/>
  </si>
  <si>
    <t>⑫</t>
    <phoneticPr fontId="4"/>
  </si>
  <si>
    <t>支払を求める金銭の算定に関する積算の根拠</t>
    <phoneticPr fontId="4"/>
  </si>
  <si>
    <t>勤務時間</t>
    <rPh sb="0" eb="2">
      <t>キンム</t>
    </rPh>
    <rPh sb="2" eb="4">
      <t>ジカン</t>
    </rPh>
    <phoneticPr fontId="45"/>
  </si>
  <si>
    <t>日中の時間帯</t>
    <rPh sb="0" eb="2">
      <t>ニッチュウ</t>
    </rPh>
    <rPh sb="3" eb="6">
      <t>ジカンタイ</t>
    </rPh>
    <phoneticPr fontId="45"/>
  </si>
  <si>
    <t>日中の勤務時間</t>
    <rPh sb="0" eb="2">
      <t>ニッチュウ</t>
    </rPh>
    <rPh sb="3" eb="5">
      <t>キンム</t>
    </rPh>
    <rPh sb="5" eb="7">
      <t>ジカン</t>
    </rPh>
    <phoneticPr fontId="45"/>
  </si>
  <si>
    <t>夜間及び深夜の勤務時間</t>
    <rPh sb="0" eb="2">
      <t>ヤカン</t>
    </rPh>
    <rPh sb="2" eb="3">
      <t>オヨ</t>
    </rPh>
    <rPh sb="4" eb="6">
      <t>シンヤ</t>
    </rPh>
    <rPh sb="7" eb="9">
      <t>キンム</t>
    </rPh>
    <rPh sb="9" eb="11">
      <t>ジカン</t>
    </rPh>
    <phoneticPr fontId="45"/>
  </si>
  <si>
    <t>明けの勤務時間</t>
    <rPh sb="0" eb="1">
      <t>ア</t>
    </rPh>
    <rPh sb="3" eb="5">
      <t>キンム</t>
    </rPh>
    <rPh sb="5" eb="7">
      <t>ジカン</t>
    </rPh>
    <phoneticPr fontId="45"/>
  </si>
  <si>
    <t>夜間以外の</t>
    <rPh sb="0" eb="2">
      <t>ヤカン</t>
    </rPh>
    <rPh sb="2" eb="4">
      <t>イガイ</t>
    </rPh>
    <phoneticPr fontId="45"/>
  </si>
  <si>
    <t>記号</t>
    <rPh sb="0" eb="2">
      <t>キゴウ</t>
    </rPh>
    <phoneticPr fontId="45"/>
  </si>
  <si>
    <t>始業時間</t>
    <rPh sb="0" eb="2">
      <t>シギョウ</t>
    </rPh>
    <rPh sb="2" eb="4">
      <t>ジカン</t>
    </rPh>
    <phoneticPr fontId="45"/>
  </si>
  <si>
    <t>終業時間</t>
    <rPh sb="0" eb="2">
      <t>シュウギョウ</t>
    </rPh>
    <rPh sb="2" eb="4">
      <t>ジカン</t>
    </rPh>
    <phoneticPr fontId="45"/>
  </si>
  <si>
    <t>うち、休憩時間</t>
    <rPh sb="3" eb="5">
      <t>キュウケイ</t>
    </rPh>
    <rPh sb="5" eb="7">
      <t>ジカン</t>
    </rPh>
    <phoneticPr fontId="45"/>
  </si>
  <si>
    <t>勤務体系</t>
    <rPh sb="0" eb="2">
      <t>キンム</t>
    </rPh>
    <rPh sb="2" eb="4">
      <t>タイケイ</t>
    </rPh>
    <phoneticPr fontId="45"/>
  </si>
  <si>
    <t>開始</t>
    <rPh sb="0" eb="2">
      <t>カイシ</t>
    </rPh>
    <phoneticPr fontId="45"/>
  </si>
  <si>
    <t>終了</t>
    <rPh sb="0" eb="2">
      <t>シュウリョウ</t>
    </rPh>
    <phoneticPr fontId="45"/>
  </si>
  <si>
    <t>勤務時間計</t>
    <rPh sb="0" eb="2">
      <t>キンム</t>
    </rPh>
    <rPh sb="2" eb="4">
      <t>ジカン</t>
    </rPh>
    <rPh sb="4" eb="5">
      <t>ケイ</t>
    </rPh>
    <phoneticPr fontId="45"/>
  </si>
  <si>
    <t>休</t>
    <rPh sb="0" eb="1">
      <t>ヤス</t>
    </rPh>
    <phoneticPr fontId="45"/>
  </si>
  <si>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45"/>
  </si>
  <si>
    <t>注２　行が不足する場合は、適宜３１行目以降をコピーして行を追加してください。</t>
    <rPh sb="0" eb="1">
      <t>チュウ</t>
    </rPh>
    <phoneticPr fontId="45"/>
  </si>
  <si>
    <t>サービス種別</t>
    <rPh sb="4" eb="6">
      <t>シュベツ</t>
    </rPh>
    <phoneticPr fontId="57"/>
  </si>
  <si>
    <t>（色付きのセルのみ入力/選択してください。）</t>
    <rPh sb="1" eb="3">
      <t>イロツ</t>
    </rPh>
    <rPh sb="9" eb="11">
      <t>ニュウリョク</t>
    </rPh>
    <rPh sb="12" eb="14">
      <t>センタク</t>
    </rPh>
    <phoneticPr fontId="45"/>
  </si>
  <si>
    <t>月</t>
    <rPh sb="0" eb="1">
      <t>ゲツ</t>
    </rPh>
    <phoneticPr fontId="4"/>
  </si>
  <si>
    <t>事業所名</t>
    <rPh sb="0" eb="3">
      <t>ジギョウショ</t>
    </rPh>
    <rPh sb="3" eb="4">
      <t>メイ</t>
    </rPh>
    <phoneticPr fontId="57"/>
  </si>
  <si>
    <t>(1)記載する期間</t>
    <rPh sb="3" eb="5">
      <t>キサイ</t>
    </rPh>
    <rPh sb="7" eb="9">
      <t>キカン</t>
    </rPh>
    <phoneticPr fontId="4"/>
  </si>
  <si>
    <t>(2)予定/実績の別</t>
    <rPh sb="3" eb="5">
      <t>ヨテイ</t>
    </rPh>
    <rPh sb="6" eb="8">
      <t>ジッセキ</t>
    </rPh>
    <rPh sb="9" eb="10">
      <t>ベツ</t>
    </rPh>
    <phoneticPr fontId="4"/>
  </si>
  <si>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57"/>
  </si>
  <si>
    <t>時間/週</t>
    <rPh sb="0" eb="2">
      <t>ジカン</t>
    </rPh>
    <rPh sb="3" eb="4">
      <t>シュウ</t>
    </rPh>
    <phoneticPr fontId="4"/>
  </si>
  <si>
    <t>時間/月</t>
    <rPh sb="0" eb="2">
      <t>ジカン</t>
    </rPh>
    <rPh sb="3" eb="4">
      <t>ツキ</t>
    </rPh>
    <phoneticPr fontId="4"/>
  </si>
  <si>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57"/>
  </si>
  <si>
    <t>合計</t>
    <rPh sb="0" eb="2">
      <t>ゴウケイ</t>
    </rPh>
    <phoneticPr fontId="45"/>
  </si>
  <si>
    <t>専従</t>
    <rPh sb="0" eb="2">
      <t>センジュウ</t>
    </rPh>
    <phoneticPr fontId="4"/>
  </si>
  <si>
    <t>兼務</t>
    <rPh sb="0" eb="2">
      <t>ケンム</t>
    </rPh>
    <phoneticPr fontId="4"/>
  </si>
  <si>
    <t>専従</t>
    <rPh sb="0" eb="2">
      <t>センジュウ</t>
    </rPh>
    <phoneticPr fontId="45"/>
  </si>
  <si>
    <t>兼務</t>
    <rPh sb="0" eb="2">
      <t>ケンム</t>
    </rPh>
    <phoneticPr fontId="45"/>
  </si>
  <si>
    <t>専従</t>
    <rPh sb="0" eb="2">
      <t>センジュウ</t>
    </rPh>
    <phoneticPr fontId="61"/>
  </si>
  <si>
    <t>兼務</t>
    <rPh sb="0" eb="2">
      <t>ケンム</t>
    </rPh>
    <phoneticPr fontId="61"/>
  </si>
  <si>
    <t>常勤</t>
    <rPh sb="0" eb="2">
      <t>ジョウキン</t>
    </rPh>
    <phoneticPr fontId="9"/>
  </si>
  <si>
    <t>非常勤</t>
    <rPh sb="0" eb="3">
      <t>ヒジョウキン</t>
    </rPh>
    <phoneticPr fontId="45"/>
  </si>
  <si>
    <t>常勤換算数</t>
    <rPh sb="0" eb="2">
      <t>ジョウキン</t>
    </rPh>
    <rPh sb="2" eb="4">
      <t>カンサン</t>
    </rPh>
    <rPh sb="4" eb="5">
      <t>スウ</t>
    </rPh>
    <phoneticPr fontId="45"/>
  </si>
  <si>
    <t>（管理者・サビ管・医師・その他職員を除く）</t>
    <rPh sb="1" eb="4">
      <t>カンリシャ</t>
    </rPh>
    <rPh sb="7" eb="8">
      <t>カン</t>
    </rPh>
    <rPh sb="9" eb="11">
      <t>イシ</t>
    </rPh>
    <rPh sb="14" eb="15">
      <t>タ</t>
    </rPh>
    <rPh sb="15" eb="17">
      <t>ショクイン</t>
    </rPh>
    <rPh sb="18" eb="19">
      <t>ノゾ</t>
    </rPh>
    <phoneticPr fontId="45"/>
  </si>
  <si>
    <t>←夜勤者がいる場合は🌙マーク</t>
    <rPh sb="1" eb="3">
      <t>ヤキン</t>
    </rPh>
    <rPh sb="3" eb="4">
      <t>シャ</t>
    </rPh>
    <rPh sb="7" eb="9">
      <t>バアイ</t>
    </rPh>
    <phoneticPr fontId="45"/>
  </si>
  <si>
    <t>No.</t>
    <phoneticPr fontId="4"/>
  </si>
  <si>
    <t>(4)職種</t>
    <rPh sb="3" eb="5">
      <t>ショクシュ</t>
    </rPh>
    <phoneticPr fontId="4"/>
  </si>
  <si>
    <t>(5)勤務形態
(時短の場合は□に✔）</t>
    <rPh sb="3" eb="5">
      <t>キンム</t>
    </rPh>
    <rPh sb="5" eb="7">
      <t>ケイタイ</t>
    </rPh>
    <rPh sb="9" eb="11">
      <t>ジタン</t>
    </rPh>
    <rPh sb="12" eb="14">
      <t>バアイ</t>
    </rPh>
    <phoneticPr fontId="4"/>
  </si>
  <si>
    <t>(6)資格</t>
    <rPh sb="3" eb="5">
      <t>シカク</t>
    </rPh>
    <phoneticPr fontId="4"/>
  </si>
  <si>
    <t>(7)氏名</t>
    <rPh sb="3" eb="5">
      <t>シメイ</t>
    </rPh>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</si>
  <si>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</si>
  <si>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</si>
  <si>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(12)常勤換算数</t>
    <rPh sb="4" eb="6">
      <t>ジョウキン</t>
    </rPh>
    <rPh sb="6" eb="8">
      <t>カンサン</t>
    </rPh>
    <rPh sb="8" eb="9">
      <t>スウ</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</si>
  <si>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</si>
  <si>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</si>
  <si>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</si>
  <si>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</si>
  <si>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シフト記号</t>
    <rPh sb="3" eb="5">
      <t>キゴウ</t>
    </rPh>
    <phoneticPr fontId="45"/>
  </si>
  <si>
    <t>常勤数(歴月)</t>
    <rPh sb="0" eb="2">
      <t>ジョウキン</t>
    </rPh>
    <rPh sb="2" eb="3">
      <t>スウ</t>
    </rPh>
    <rPh sb="4" eb="5">
      <t>レキ</t>
    </rPh>
    <rPh sb="5" eb="6">
      <t>ゲツ</t>
    </rPh>
    <phoneticPr fontId="45"/>
  </si>
  <si>
    <t>日中　　</t>
    <rPh sb="0" eb="2">
      <t>ニッチュウ</t>
    </rPh>
    <phoneticPr fontId="45"/>
  </si>
  <si>
    <t>夜間　　</t>
    <rPh sb="0" eb="2">
      <t>ヤカン</t>
    </rPh>
    <phoneticPr fontId="4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</si>
  <si>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7"/>
  </si>
  <si>
    <t>　(1) 「４週」・「暦月」のいずれかを選択してください。</t>
    <rPh sb="7" eb="8">
      <t>シュウ</t>
    </rPh>
    <rPh sb="11" eb="12">
      <t>レキ</t>
    </rPh>
    <rPh sb="12" eb="13">
      <t>ツキ</t>
    </rPh>
    <rPh sb="20" eb="22">
      <t>センタク</t>
    </rPh>
    <phoneticPr fontId="57"/>
  </si>
  <si>
    <t>　(2) 「予定」・「実績」のいずれかを選択してください。</t>
    <rPh sb="6" eb="8">
      <t>ヨテイ</t>
    </rPh>
    <rPh sb="11" eb="13">
      <t>ジッセキ</t>
    </rPh>
    <rPh sb="20" eb="22">
      <t>センタク</t>
    </rPh>
    <phoneticPr fontId="5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</si>
  <si>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7"/>
  </si>
  <si>
    <t>　(4) 従業者の職種を入力してください。</t>
    <rPh sb="5" eb="8">
      <t>ジュウギョウシャ</t>
    </rPh>
    <rPh sb="9" eb="11">
      <t>ショクシュ</t>
    </rPh>
    <rPh sb="12" eb="14">
      <t>ニュウリョク</t>
    </rPh>
    <phoneticPr fontId="57"/>
  </si>
  <si>
    <t xml:space="preserve"> 　　 記入の順序は、職種ごとにまとめてください。</t>
    <rPh sb="4" eb="6">
      <t>キニュウ</t>
    </rPh>
    <rPh sb="7" eb="9">
      <t>ジュンジョ</t>
    </rPh>
    <rPh sb="11" eb="13">
      <t>ショクシュ</t>
    </rPh>
    <phoneticPr fontId="5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</si>
  <si>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1"/>
  </si>
  <si>
    <t>記号</t>
    <rPh sb="0" eb="2">
      <t>キゴウ</t>
    </rPh>
    <phoneticPr fontId="57"/>
  </si>
  <si>
    <t>区分</t>
    <rPh sb="0" eb="2">
      <t>クブン</t>
    </rPh>
    <phoneticPr fontId="57"/>
  </si>
  <si>
    <t>(A)常/専</t>
    <rPh sb="3" eb="4">
      <t>ツネ</t>
    </rPh>
    <rPh sb="5" eb="6">
      <t>セン</t>
    </rPh>
    <phoneticPr fontId="45"/>
  </si>
  <si>
    <t>常勤で専従</t>
    <rPh sb="0" eb="2">
      <t>ジョウキン</t>
    </rPh>
    <rPh sb="3" eb="5">
      <t>センジュウ</t>
    </rPh>
    <phoneticPr fontId="57"/>
  </si>
  <si>
    <t>(B)常/兼</t>
    <rPh sb="3" eb="4">
      <t>ツネ</t>
    </rPh>
    <rPh sb="5" eb="6">
      <t>カ</t>
    </rPh>
    <phoneticPr fontId="45"/>
  </si>
  <si>
    <t>常勤で兼務</t>
    <rPh sb="0" eb="2">
      <t>ジョウキン</t>
    </rPh>
    <rPh sb="3" eb="5">
      <t>ケンム</t>
    </rPh>
    <phoneticPr fontId="57"/>
  </si>
  <si>
    <t>(C)非/専</t>
    <rPh sb="3" eb="4">
      <t>ヒ</t>
    </rPh>
    <rPh sb="5" eb="6">
      <t>セン</t>
    </rPh>
    <phoneticPr fontId="45"/>
  </si>
  <si>
    <t>非常勤で専従</t>
    <rPh sb="0" eb="3">
      <t>ヒジョウキン</t>
    </rPh>
    <rPh sb="4" eb="6">
      <t>センジュウ</t>
    </rPh>
    <phoneticPr fontId="57"/>
  </si>
  <si>
    <t>(D)非/兼</t>
    <rPh sb="3" eb="4">
      <t>ヒ</t>
    </rPh>
    <rPh sb="5" eb="6">
      <t>カ</t>
    </rPh>
    <phoneticPr fontId="45"/>
  </si>
  <si>
    <t>非常勤で兼務</t>
    <rPh sb="0" eb="3">
      <t>ヒジョウキン</t>
    </rPh>
    <rPh sb="4" eb="6">
      <t>ケンム</t>
    </rPh>
    <phoneticPr fontId="57"/>
  </si>
  <si>
    <t>（注）常勤・非常勤の区分について</t>
    <rPh sb="1" eb="2">
      <t>チュウ</t>
    </rPh>
    <rPh sb="3" eb="5">
      <t>ジョウキン</t>
    </rPh>
    <rPh sb="6" eb="9">
      <t>ヒジョウキン</t>
    </rPh>
    <rPh sb="10" eb="12">
      <t>クブン</t>
    </rPh>
    <phoneticPr fontId="5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</si>
  <si>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</si>
  <si>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7"/>
  </si>
  <si>
    <t>　(6) 従業者の保有する資格を入力してください。</t>
    <rPh sb="5" eb="8">
      <t>ジュウギョウシャ</t>
    </rPh>
    <rPh sb="9" eb="11">
      <t>ホユウ</t>
    </rPh>
    <rPh sb="13" eb="15">
      <t>シカク</t>
    </rPh>
    <rPh sb="16" eb="18">
      <t>ニュウリョク</t>
    </rPh>
    <phoneticPr fontId="5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</si>
  <si>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</si>
  <si>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7"/>
  </si>
  <si>
    <t>　(7) 従業者の氏名を記入してください。</t>
    <rPh sb="5" eb="8">
      <t>ジュウギョウシャ</t>
    </rPh>
    <rPh sb="9" eb="11">
      <t>シメイ</t>
    </rPh>
    <rPh sb="12" eb="14">
      <t>キニュウ</t>
    </rPh>
    <phoneticPr fontId="57"/>
  </si>
  <si>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7"/>
  </si>
  <si>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</si>
  <si>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5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</si>
  <si>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7"/>
  </si>
  <si>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7"/>
  </si>
  <si>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</si>
  <si>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7"/>
  </si>
  <si>
    <t>　　　 その他、特記事項欄としてもご活用ください。</t>
    <rPh sb="6" eb="7">
      <t>タ</t>
    </rPh>
    <rPh sb="8" eb="10">
      <t>トッキ</t>
    </rPh>
    <rPh sb="10" eb="12">
      <t>ジコウ</t>
    </rPh>
    <rPh sb="12" eb="13">
      <t>ラン</t>
    </rPh>
    <rPh sb="18" eb="20">
      <t>カツヨウ</t>
    </rPh>
    <phoneticPr fontId="1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</si>
  <si>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</si>
  <si>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41"/>
  </si>
  <si>
    <t>職種①</t>
    <rPh sb="0" eb="2">
      <t>ショクシュ</t>
    </rPh>
    <phoneticPr fontId="41"/>
  </si>
  <si>
    <t>職種②</t>
    <rPh sb="0" eb="2">
      <t>ショクシュ</t>
    </rPh>
    <phoneticPr fontId="41"/>
  </si>
  <si>
    <t>職種③</t>
    <rPh sb="0" eb="2">
      <t>ショクシュ</t>
    </rPh>
    <phoneticPr fontId="41"/>
  </si>
  <si>
    <t>職種④</t>
    <rPh sb="0" eb="2">
      <t>ショクシュ</t>
    </rPh>
    <phoneticPr fontId="41"/>
  </si>
  <si>
    <t>職種⑤</t>
    <rPh sb="0" eb="2">
      <t>ショクシュ</t>
    </rPh>
    <phoneticPr fontId="41"/>
  </si>
  <si>
    <t>職種⑥</t>
    <rPh sb="0" eb="2">
      <t>ショクシュ</t>
    </rPh>
    <phoneticPr fontId="41"/>
  </si>
  <si>
    <t>職種⑦</t>
    <rPh sb="0" eb="2">
      <t>ショクシュ</t>
    </rPh>
    <phoneticPr fontId="41"/>
  </si>
  <si>
    <t>職種⑧</t>
    <rPh sb="0" eb="2">
      <t>ショクシュ</t>
    </rPh>
    <phoneticPr fontId="41"/>
  </si>
  <si>
    <t>職種⑨</t>
    <phoneticPr fontId="41"/>
  </si>
  <si>
    <t>職種⑩</t>
    <phoneticPr fontId="41"/>
  </si>
  <si>
    <t>居宅介護</t>
    <phoneticPr fontId="4"/>
  </si>
  <si>
    <t>管理者</t>
    <rPh sb="0" eb="3">
      <t>カンリシャ</t>
    </rPh>
    <phoneticPr fontId="41"/>
  </si>
  <si>
    <t>サービス提供責任者</t>
    <rPh sb="4" eb="6">
      <t>テイキョウ</t>
    </rPh>
    <rPh sb="6" eb="9">
      <t>セキニンシャ</t>
    </rPh>
    <phoneticPr fontId="41"/>
  </si>
  <si>
    <t>従業者</t>
    <rPh sb="0" eb="3">
      <t>ジュウギョウシャ</t>
    </rPh>
    <phoneticPr fontId="41"/>
  </si>
  <si>
    <t>重度訪問介護</t>
    <rPh sb="0" eb="2">
      <t>ジュウド</t>
    </rPh>
    <rPh sb="2" eb="4">
      <t>ホウモン</t>
    </rPh>
    <rPh sb="4" eb="6">
      <t>カイゴ</t>
    </rPh>
    <phoneticPr fontId="41"/>
  </si>
  <si>
    <t>同行援護</t>
    <rPh sb="0" eb="2">
      <t>ドウコウ</t>
    </rPh>
    <rPh sb="2" eb="4">
      <t>エンゴ</t>
    </rPh>
    <phoneticPr fontId="41"/>
  </si>
  <si>
    <t>行動援護</t>
    <rPh sb="0" eb="4">
      <t>コウドウエンゴ</t>
    </rPh>
    <phoneticPr fontId="41"/>
  </si>
  <si>
    <t>サービス管理責任者</t>
    <rPh sb="4" eb="6">
      <t>カンリ</t>
    </rPh>
    <rPh sb="6" eb="9">
      <t>セキニンシャ</t>
    </rPh>
    <phoneticPr fontId="41"/>
  </si>
  <si>
    <t>医師</t>
    <rPh sb="0" eb="2">
      <t>イシ</t>
    </rPh>
    <phoneticPr fontId="41"/>
  </si>
  <si>
    <t>看護職員</t>
    <rPh sb="0" eb="4">
      <t>カンゴショクイン</t>
    </rPh>
    <phoneticPr fontId="41"/>
  </si>
  <si>
    <t>生活支援員</t>
    <rPh sb="0" eb="5">
      <t>セイカツシエンイン</t>
    </rPh>
    <phoneticPr fontId="41"/>
  </si>
  <si>
    <t>理学療法士</t>
    <rPh sb="0" eb="5">
      <t>リガクリョウホウシ</t>
    </rPh>
    <phoneticPr fontId="41"/>
  </si>
  <si>
    <t>作業療法士</t>
    <rPh sb="0" eb="5">
      <t>サギョウリョウホウシ</t>
    </rPh>
    <phoneticPr fontId="41"/>
  </si>
  <si>
    <t>言語聴覚士</t>
    <rPh sb="0" eb="2">
      <t>ゲンゴ</t>
    </rPh>
    <rPh sb="2" eb="5">
      <t>チョウカクシ</t>
    </rPh>
    <phoneticPr fontId="41"/>
  </si>
  <si>
    <t>その他職員</t>
    <rPh sb="2" eb="3">
      <t>タ</t>
    </rPh>
    <rPh sb="3" eb="5">
      <t>ショクイン</t>
    </rPh>
    <phoneticPr fontId="41"/>
  </si>
  <si>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</si>
  <si>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</si>
  <si>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</si>
  <si>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</si>
  <si>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</si>
  <si>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41"/>
  </si>
  <si>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</si>
  <si>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</si>
  <si>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夜間支援従事者</t>
    <rPh sb="0" eb="7">
      <t>ヤカンシエンジュウジシャ</t>
    </rPh>
    <phoneticPr fontId="41"/>
  </si>
  <si>
    <t>障害者支援施設</t>
    <rPh sb="0" eb="3">
      <t>ショウガイシャ</t>
    </rPh>
    <rPh sb="3" eb="5">
      <t>シエン</t>
    </rPh>
    <rPh sb="5" eb="7">
      <t>シセツ</t>
    </rPh>
    <phoneticPr fontId="4"/>
  </si>
  <si>
    <t>就労支援員</t>
    <rPh sb="0" eb="2">
      <t>シュウロウ</t>
    </rPh>
    <rPh sb="2" eb="5">
      <t>シエンイン</t>
    </rPh>
    <phoneticPr fontId="41"/>
  </si>
  <si>
    <t>職業指導員</t>
    <rPh sb="0" eb="2">
      <t>ショクギョウ</t>
    </rPh>
    <rPh sb="2" eb="4">
      <t>シドウ</t>
    </rPh>
    <rPh sb="4" eb="5">
      <t>イン</t>
    </rPh>
    <phoneticPr fontId="41"/>
  </si>
  <si>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</si>
  <si>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</si>
  <si>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41"/>
  </si>
  <si>
    <t>就労支援員</t>
    <rPh sb="0" eb="5">
      <t>シュウロウシエンイン</t>
    </rPh>
    <phoneticPr fontId="41"/>
  </si>
  <si>
    <t>職業指導員</t>
    <rPh sb="0" eb="4">
      <t>ショクギョウシドウ</t>
    </rPh>
    <rPh sb="4" eb="5">
      <t>イン</t>
    </rPh>
    <phoneticPr fontId="41"/>
  </si>
  <si>
    <t>生活支援員</t>
    <rPh sb="0" eb="2">
      <t>セイカツ</t>
    </rPh>
    <rPh sb="2" eb="5">
      <t>シエンイン</t>
    </rPh>
    <phoneticPr fontId="41"/>
  </si>
  <si>
    <t>認定指定就労移行支援</t>
    <rPh sb="0" eb="2">
      <t>ニンテイ</t>
    </rPh>
    <rPh sb="2" eb="4">
      <t>シテイ</t>
    </rPh>
    <rPh sb="4" eb="6">
      <t>シュウロウ</t>
    </rPh>
    <rPh sb="6" eb="8">
      <t>イコウ</t>
    </rPh>
    <rPh sb="8" eb="10">
      <t>シエン</t>
    </rPh>
    <phoneticPr fontId="4"/>
  </si>
  <si>
    <t>就労継続支援Ａ型・Ｂ型</t>
    <rPh sb="0" eb="2">
      <t>シュウロウ</t>
    </rPh>
    <rPh sb="2" eb="4">
      <t>ケイゾク</t>
    </rPh>
    <rPh sb="4" eb="6">
      <t>シエン</t>
    </rPh>
    <rPh sb="7" eb="8">
      <t>ガタ</t>
    </rPh>
    <rPh sb="10" eb="11">
      <t>ガタ</t>
    </rPh>
    <phoneticPr fontId="4"/>
  </si>
  <si>
    <t>一般相談支援事業</t>
    <rPh sb="2" eb="4">
      <t>ソウダン</t>
    </rPh>
    <rPh sb="4" eb="6">
      <t>シエン</t>
    </rPh>
    <rPh sb="6" eb="8">
      <t>ジギョウ</t>
    </rPh>
    <phoneticPr fontId="4"/>
  </si>
  <si>
    <t>就労定着支援</t>
    <rPh sb="0" eb="2">
      <t>シュウロウ</t>
    </rPh>
    <rPh sb="2" eb="4">
      <t>テイチャク</t>
    </rPh>
    <rPh sb="4" eb="6">
      <t>シエン</t>
    </rPh>
    <phoneticPr fontId="4"/>
  </si>
  <si>
    <t>就労定着支援員</t>
    <rPh sb="0" eb="2">
      <t>シュウロウ</t>
    </rPh>
    <rPh sb="2" eb="7">
      <t>テイチャクシエンイン</t>
    </rPh>
    <phoneticPr fontId="41"/>
  </si>
  <si>
    <t>自立生活援助</t>
    <rPh sb="0" eb="2">
      <t>ジリツ</t>
    </rPh>
    <rPh sb="2" eb="4">
      <t>セイカツ</t>
    </rPh>
    <rPh sb="4" eb="6">
      <t>エンジョ</t>
    </rPh>
    <phoneticPr fontId="4"/>
  </si>
  <si>
    <t>地域生活支援員</t>
    <rPh sb="0" eb="7">
      <t>チイキセイカツシエンイン</t>
    </rPh>
    <phoneticPr fontId="41"/>
  </si>
  <si>
    <t>特定相談支援・障害児相談支援</t>
    <rPh sb="0" eb="2">
      <t>トクテイ</t>
    </rPh>
    <rPh sb="2" eb="4">
      <t>ソウダン</t>
    </rPh>
    <rPh sb="4" eb="6">
      <t>シエン</t>
    </rPh>
    <rPh sb="7" eb="10">
      <t>ショウガイジ</t>
    </rPh>
    <rPh sb="10" eb="12">
      <t>ソウダン</t>
    </rPh>
    <rPh sb="12" eb="14">
      <t>シエン</t>
    </rPh>
    <phoneticPr fontId="57"/>
  </si>
  <si>
    <t>相談支援専門員</t>
    <rPh sb="0" eb="7">
      <t>ソウダンシエンセンモンイン</t>
    </rPh>
    <phoneticPr fontId="41"/>
  </si>
  <si>
    <t>相談支援員</t>
    <rPh sb="0" eb="2">
      <t>ソウダン</t>
    </rPh>
    <rPh sb="2" eb="5">
      <t>シエンイン</t>
    </rPh>
    <phoneticPr fontId="41"/>
  </si>
  <si>
    <t>児童発達支援・放課後等デイサービス</t>
    <rPh sb="0" eb="2">
      <t>ジドウ</t>
    </rPh>
    <rPh sb="2" eb="4">
      <t>ハッタツ</t>
    </rPh>
    <rPh sb="4" eb="6">
      <t>シエン</t>
    </rPh>
    <rPh sb="7" eb="11">
      <t>ホウカゴトウ</t>
    </rPh>
    <phoneticPr fontId="57"/>
  </si>
  <si>
    <t>児童発達支援管理責任者</t>
    <rPh sb="0" eb="2">
      <t>ジドウ</t>
    </rPh>
    <rPh sb="2" eb="6">
      <t>ハッタツシエン</t>
    </rPh>
    <rPh sb="6" eb="8">
      <t>カンリ</t>
    </rPh>
    <rPh sb="8" eb="11">
      <t>セキニンシャ</t>
    </rPh>
    <phoneticPr fontId="41"/>
  </si>
  <si>
    <t>児童指導員</t>
    <rPh sb="0" eb="2">
      <t>ジドウ</t>
    </rPh>
    <rPh sb="2" eb="5">
      <t>シドウイン</t>
    </rPh>
    <phoneticPr fontId="41"/>
  </si>
  <si>
    <t>保育士</t>
    <rPh sb="0" eb="3">
      <t>ホイクシ</t>
    </rPh>
    <phoneticPr fontId="41"/>
  </si>
  <si>
    <t>機能訓練担当職員</t>
    <rPh sb="0" eb="4">
      <t>キノウクンレン</t>
    </rPh>
    <rPh sb="4" eb="6">
      <t>タントウ</t>
    </rPh>
    <rPh sb="6" eb="8">
      <t>ショクイン</t>
    </rPh>
    <phoneticPr fontId="4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</si>
  <si>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1"/>
  </si>
  <si>
    <t>嘱託医</t>
    <rPh sb="0" eb="2">
      <t>ショクタク</t>
    </rPh>
    <phoneticPr fontId="41"/>
  </si>
  <si>
    <t>児童発達支援・児童発達支援センターであるもの</t>
    <rPh sb="0" eb="6">
      <t>ジドウハッタツシエン</t>
    </rPh>
    <rPh sb="7" eb="11">
      <t>ジドウハッタツ</t>
    </rPh>
    <rPh sb="11" eb="13">
      <t>シエン</t>
    </rPh>
    <phoneticPr fontId="41"/>
  </si>
  <si>
    <t>栄養士</t>
    <rPh sb="0" eb="3">
      <t>エイヨウシ</t>
    </rPh>
    <phoneticPr fontId="41"/>
  </si>
  <si>
    <t>調理員</t>
    <rPh sb="0" eb="3">
      <t>チョウリイン</t>
    </rPh>
    <phoneticPr fontId="41"/>
  </si>
  <si>
    <t>保育所等訪問支援</t>
    <rPh sb="0" eb="3">
      <t>ホイクショ</t>
    </rPh>
    <rPh sb="3" eb="4">
      <t>トウ</t>
    </rPh>
    <rPh sb="4" eb="6">
      <t>ホウモン</t>
    </rPh>
    <rPh sb="6" eb="8">
      <t>シエン</t>
    </rPh>
    <phoneticPr fontId="57"/>
  </si>
  <si>
    <t>訪問支援員</t>
    <rPh sb="0" eb="2">
      <t>ホウモン</t>
    </rPh>
    <rPh sb="2" eb="5">
      <t>シエンイン</t>
    </rPh>
    <phoneticPr fontId="41"/>
  </si>
  <si>
    <t>居宅訪問型児童発達支援</t>
    <rPh sb="0" eb="2">
      <t>キョタク</t>
    </rPh>
    <rPh sb="2" eb="4">
      <t>ホウモン</t>
    </rPh>
    <rPh sb="4" eb="5">
      <t>ガタ</t>
    </rPh>
    <rPh sb="5" eb="7">
      <t>ジドウ</t>
    </rPh>
    <rPh sb="7" eb="9">
      <t>ハッタツ</t>
    </rPh>
    <rPh sb="9" eb="11">
      <t>シエン</t>
    </rPh>
    <phoneticPr fontId="57"/>
  </si>
  <si>
    <t>福祉型障害児入所施設</t>
    <rPh sb="0" eb="3">
      <t>フクシガタ</t>
    </rPh>
    <rPh sb="3" eb="6">
      <t>ショウガイジ</t>
    </rPh>
    <rPh sb="6" eb="8">
      <t>ニュウショ</t>
    </rPh>
    <rPh sb="8" eb="10">
      <t>シセツ</t>
    </rPh>
    <phoneticPr fontId="57"/>
  </si>
  <si>
    <t>心理担当職員</t>
    <rPh sb="0" eb="6">
      <t>シンリタントウショクイン</t>
    </rPh>
    <phoneticPr fontId="41"/>
  </si>
  <si>
    <t>医療型障害児入所施設</t>
    <rPh sb="0" eb="2">
      <t>イリョウ</t>
    </rPh>
    <rPh sb="2" eb="3">
      <t>ガタ</t>
    </rPh>
    <rPh sb="3" eb="6">
      <t>ショウガイジ</t>
    </rPh>
    <rPh sb="6" eb="8">
      <t>ニュウショ</t>
    </rPh>
    <rPh sb="8" eb="10">
      <t>シセツ</t>
    </rPh>
    <phoneticPr fontId="57"/>
  </si>
  <si>
    <t>理学療法士
又は作業療法士</t>
    <rPh sb="0" eb="5">
      <t>リガクリョウホウシ</t>
    </rPh>
    <rPh sb="6" eb="7">
      <t>マタ</t>
    </rPh>
    <rPh sb="8" eb="13">
      <t>サギョウリョウホウシ</t>
    </rPh>
    <phoneticPr fontId="41"/>
  </si>
  <si>
    <t>職業指導員</t>
    <rPh sb="0" eb="5">
      <t>ショクギョウシドウイン</t>
    </rPh>
    <phoneticPr fontId="41"/>
  </si>
  <si>
    <t>資格種類</t>
    <rPh sb="0" eb="2">
      <t>シカク</t>
    </rPh>
    <rPh sb="2" eb="4">
      <t>シュルイ</t>
    </rPh>
    <phoneticPr fontId="57"/>
  </si>
  <si>
    <t>介護福祉士</t>
    <rPh sb="0" eb="5">
      <t>カイゴフクシシ</t>
    </rPh>
    <phoneticPr fontId="41"/>
  </si>
  <si>
    <t>社会福祉士</t>
    <rPh sb="0" eb="2">
      <t>シャカイ</t>
    </rPh>
    <rPh sb="2" eb="4">
      <t>フクシ</t>
    </rPh>
    <rPh sb="4" eb="5">
      <t>シ</t>
    </rPh>
    <phoneticPr fontId="41"/>
  </si>
  <si>
    <t>精神保健福祉士</t>
    <rPh sb="0" eb="2">
      <t>セイシン</t>
    </rPh>
    <rPh sb="2" eb="4">
      <t>ホケン</t>
    </rPh>
    <rPh sb="4" eb="7">
      <t>フクシシ</t>
    </rPh>
    <phoneticPr fontId="41"/>
  </si>
  <si>
    <t>心理士</t>
    <rPh sb="0" eb="3">
      <t>シンリシ</t>
    </rPh>
    <phoneticPr fontId="41"/>
  </si>
  <si>
    <t>看護師</t>
    <rPh sb="0" eb="3">
      <t>カンゴシ</t>
    </rPh>
    <phoneticPr fontId="41"/>
  </si>
  <si>
    <t>准看護師</t>
    <rPh sb="0" eb="4">
      <t>ジュンカンゴシ</t>
    </rPh>
    <phoneticPr fontId="41"/>
  </si>
  <si>
    <t>強行（基礎）</t>
    <rPh sb="0" eb="2">
      <t>キョウコウ</t>
    </rPh>
    <rPh sb="3" eb="5">
      <t>キソ</t>
    </rPh>
    <phoneticPr fontId="41"/>
  </si>
  <si>
    <t>強行（実践）</t>
    <rPh sb="0" eb="2">
      <t>キョウコウ</t>
    </rPh>
    <rPh sb="3" eb="5">
      <t>ジッセン</t>
    </rPh>
    <phoneticPr fontId="41"/>
  </si>
  <si>
    <t>喀痰（一号）</t>
    <rPh sb="0" eb="2">
      <t>カクタン</t>
    </rPh>
    <rPh sb="3" eb="5">
      <t>イチゴウ</t>
    </rPh>
    <phoneticPr fontId="41"/>
  </si>
  <si>
    <t>喀痰（二号）</t>
    <rPh sb="0" eb="2">
      <t>カクタン</t>
    </rPh>
    <rPh sb="3" eb="5">
      <t>ニゴウ</t>
    </rPh>
    <phoneticPr fontId="45"/>
  </si>
  <si>
    <t>喀痰（三号）</t>
    <rPh sb="0" eb="2">
      <t>カクタン</t>
    </rPh>
    <rPh sb="3" eb="4">
      <t>ミ</t>
    </rPh>
    <rPh sb="4" eb="5">
      <t>ゴウ</t>
    </rPh>
    <phoneticPr fontId="45"/>
  </si>
  <si>
    <t>実績</t>
  </si>
  <si>
    <t>強度行動障害</t>
    <rPh sb="0" eb="2">
      <t>キョウド</t>
    </rPh>
    <rPh sb="2" eb="4">
      <t>コウドウ</t>
    </rPh>
    <rPh sb="4" eb="6">
      <t>ショウガイ</t>
    </rPh>
    <phoneticPr fontId="4"/>
  </si>
  <si>
    <t>支給決定市町</t>
    <rPh sb="0" eb="2">
      <t>シキュウ</t>
    </rPh>
    <rPh sb="2" eb="4">
      <t>ケッテイ</t>
    </rPh>
    <rPh sb="4" eb="5">
      <t>シ</t>
    </rPh>
    <rPh sb="5" eb="6">
      <t>マチ</t>
    </rPh>
    <phoneticPr fontId="4"/>
  </si>
  <si>
    <t>浜松市</t>
    <rPh sb="0" eb="2">
      <t>ハママツ</t>
    </rPh>
    <rPh sb="2" eb="3">
      <t>シ</t>
    </rPh>
    <phoneticPr fontId="4"/>
  </si>
  <si>
    <t>個別支援計画
原案の作成日</t>
    <rPh sb="0" eb="2">
      <t>コベツ</t>
    </rPh>
    <rPh sb="2" eb="4">
      <t>シエン</t>
    </rPh>
    <rPh sb="4" eb="6">
      <t>ケイカク</t>
    </rPh>
    <rPh sb="7" eb="9">
      <t>ゲンアン</t>
    </rPh>
    <rPh sb="10" eb="12">
      <t>サクセイ</t>
    </rPh>
    <rPh sb="12" eb="13">
      <t>ビ</t>
    </rPh>
    <phoneticPr fontId="4"/>
  </si>
  <si>
    <t>個別支援計画
利用者同意日</t>
    <rPh sb="0" eb="2">
      <t>コベツ</t>
    </rPh>
    <rPh sb="2" eb="4">
      <t>シエン</t>
    </rPh>
    <rPh sb="4" eb="6">
      <t>ケイカク</t>
    </rPh>
    <rPh sb="7" eb="10">
      <t>リヨウシャ</t>
    </rPh>
    <rPh sb="10" eb="12">
      <t>ドウイ</t>
    </rPh>
    <rPh sb="12" eb="13">
      <t>ビ</t>
    </rPh>
    <phoneticPr fontId="4"/>
  </si>
  <si>
    <t>モニタリングの
実　施　日</t>
    <rPh sb="12" eb="13">
      <t>ビ</t>
    </rPh>
    <phoneticPr fontId="4"/>
  </si>
  <si>
    <t>アセスメントの
実　施　日</t>
    <rPh sb="12" eb="13">
      <t>ビ</t>
    </rPh>
    <phoneticPr fontId="4"/>
  </si>
  <si>
    <t>個別支援会議の
実　施　日</t>
    <rPh sb="0" eb="2">
      <t>コベツ</t>
    </rPh>
    <rPh sb="2" eb="4">
      <t>シエン</t>
    </rPh>
    <rPh sb="4" eb="6">
      <t>カイギ</t>
    </rPh>
    <rPh sb="8" eb="9">
      <t>ミノル</t>
    </rPh>
    <rPh sb="10" eb="11">
      <t>セ</t>
    </rPh>
    <rPh sb="12" eb="13">
      <t>ビ</t>
    </rPh>
    <phoneticPr fontId="4"/>
  </si>
  <si>
    <t>相談員に対する計画交付日</t>
    <rPh sb="0" eb="2">
      <t>ソウダン</t>
    </rPh>
    <rPh sb="2" eb="3">
      <t>イン</t>
    </rPh>
    <rPh sb="4" eb="5">
      <t>タイ</t>
    </rPh>
    <rPh sb="7" eb="9">
      <t>ケイカク</t>
    </rPh>
    <rPh sb="9" eb="12">
      <t>コウフビ</t>
    </rPh>
    <phoneticPr fontId="4"/>
  </si>
  <si>
    <t>○</t>
    <phoneticPr fontId="4"/>
  </si>
  <si>
    <t>個別支援
会議の
本人同席</t>
    <rPh sb="0" eb="2">
      <t>コベツ</t>
    </rPh>
    <rPh sb="2" eb="4">
      <t>シエン</t>
    </rPh>
    <rPh sb="5" eb="7">
      <t>カイギ</t>
    </rPh>
    <rPh sb="9" eb="10">
      <t>ホン</t>
    </rPh>
    <rPh sb="10" eb="11">
      <t>ヒト</t>
    </rPh>
    <rPh sb="11" eb="12">
      <t>ドウ</t>
    </rPh>
    <rPh sb="12" eb="13">
      <t>セキ</t>
    </rPh>
    <phoneticPr fontId="4"/>
  </si>
  <si>
    <t>　　・利用者の障害程度区分別人数、平均障害程度区分</t>
    <rPh sb="17" eb="19">
      <t>ヘイキン</t>
    </rPh>
    <rPh sb="19" eb="21">
      <t>ショウガイ</t>
    </rPh>
    <rPh sb="21" eb="23">
      <t>テイド</t>
    </rPh>
    <rPh sb="23" eb="25">
      <t>クブン</t>
    </rPh>
    <phoneticPr fontId="4"/>
  </si>
  <si>
    <t>P1　職員の勤務状況（１）シフト別の勤務形態</t>
    <rPh sb="3" eb="5">
      <t>ショクイン</t>
    </rPh>
    <rPh sb="6" eb="8">
      <t>キンム</t>
    </rPh>
    <rPh sb="8" eb="10">
      <t>ジョウキョウ</t>
    </rPh>
    <phoneticPr fontId="4"/>
  </si>
  <si>
    <t>P2-1　職員の勤務状況（２）勤務実績　（直近3か月分の実績）</t>
    <rPh sb="5" eb="7">
      <t>ショクイン</t>
    </rPh>
    <rPh sb="8" eb="10">
      <t>キンム</t>
    </rPh>
    <rPh sb="10" eb="12">
      <t>ジョウキョウ</t>
    </rPh>
    <phoneticPr fontId="4"/>
  </si>
  <si>
    <t>P2-2　職員の勤務状況（２）勤務実績　（直近3か月分の実績）</t>
    <rPh sb="5" eb="7">
      <t>ショクイン</t>
    </rPh>
    <rPh sb="8" eb="10">
      <t>キンム</t>
    </rPh>
    <rPh sb="10" eb="12">
      <t>ジョウキョウ</t>
    </rPh>
    <phoneticPr fontId="4"/>
  </si>
  <si>
    <t>P2-3　職員の勤務状況（２）勤務実績　（直近3か月分の実績）</t>
    <rPh sb="5" eb="7">
      <t>ショクイン</t>
    </rPh>
    <rPh sb="8" eb="10">
      <t>キンム</t>
    </rPh>
    <rPh sb="10" eb="12">
      <t>ジョウキョウ</t>
    </rPh>
    <phoneticPr fontId="4"/>
  </si>
  <si>
    <t>※特定費用等について記載し、サービス費は含まないこと。</t>
    <rPh sb="1" eb="3">
      <t>トクテイ</t>
    </rPh>
    <rPh sb="3" eb="5">
      <t>ヒヨウ</t>
    </rPh>
    <rPh sb="5" eb="6">
      <t>トウ</t>
    </rPh>
    <rPh sb="10" eb="12">
      <t>キサイ</t>
    </rPh>
    <rPh sb="18" eb="19">
      <t>ヒ</t>
    </rPh>
    <rPh sb="20" eb="21">
      <t>フク</t>
    </rPh>
    <phoneticPr fontId="4"/>
  </si>
  <si>
    <t>その他の日常生活費</t>
    <rPh sb="2" eb="3">
      <t>タ</t>
    </rPh>
    <rPh sb="4" eb="6">
      <t>ニチジョウ</t>
    </rPh>
    <rPh sb="6" eb="9">
      <t>セイカツヒ</t>
    </rPh>
    <phoneticPr fontId="4"/>
  </si>
  <si>
    <t>日用品費</t>
    <rPh sb="0" eb="3">
      <t>ニチヨウヒン</t>
    </rPh>
    <rPh sb="3" eb="4">
      <t>ヒ</t>
    </rPh>
    <phoneticPr fontId="4"/>
  </si>
  <si>
    <t>創作的活動の材料費</t>
    <rPh sb="0" eb="3">
      <t>ソウサクテキ</t>
    </rPh>
    <rPh sb="3" eb="5">
      <t>カツドウ</t>
    </rPh>
    <rPh sb="6" eb="9">
      <t>ザイリョウヒ</t>
    </rPh>
    <phoneticPr fontId="4"/>
  </si>
  <si>
    <t>食事提供に要する費用</t>
    <rPh sb="0" eb="2">
      <t>ショクジ</t>
    </rPh>
    <rPh sb="2" eb="4">
      <t>テイキョウ</t>
    </rPh>
    <rPh sb="5" eb="6">
      <t>ヨウ</t>
    </rPh>
    <rPh sb="8" eb="10">
      <t>ヒヨウ</t>
    </rPh>
    <phoneticPr fontId="4"/>
  </si>
  <si>
    <t>徴収額</t>
    <rPh sb="0" eb="3">
      <t>チョウシュウガク</t>
    </rPh>
    <phoneticPr fontId="4"/>
  </si>
  <si>
    <t>件　　　数</t>
    <rPh sb="0" eb="1">
      <t>ケン</t>
    </rPh>
    <rPh sb="4" eb="5">
      <t>カズ</t>
    </rPh>
    <phoneticPr fontId="4"/>
  </si>
  <si>
    <t>単　　　価</t>
    <rPh sb="0" eb="1">
      <t>タン</t>
    </rPh>
    <rPh sb="4" eb="5">
      <t>アタイ</t>
    </rPh>
    <phoneticPr fontId="4"/>
  </si>
  <si>
    <t>項　　　目</t>
    <rPh sb="0" eb="1">
      <t>コウ</t>
    </rPh>
    <rPh sb="4" eb="5">
      <t>メ</t>
    </rPh>
    <phoneticPr fontId="4"/>
  </si>
  <si>
    <t>その他に該当する場合の詳細</t>
  </si>
  <si>
    <t>円</t>
    <rPh sb="0" eb="1">
      <t>エン</t>
    </rPh>
    <phoneticPr fontId="4"/>
  </si>
  <si>
    <t>総額</t>
    <rPh sb="0" eb="2">
      <t>ソウガク</t>
    </rPh>
    <phoneticPr fontId="4"/>
  </si>
  <si>
    <t>なし</t>
  </si>
  <si>
    <t>その他</t>
    <rPh sb="2" eb="3">
      <t>タ</t>
    </rPh>
    <phoneticPr fontId="4"/>
  </si>
  <si>
    <t>※積立て目的⇒【　　　　　　　　　　　　　　　　　　　　　　　　　　　】</t>
  </si>
  <si>
    <t>積立て</t>
    <rPh sb="0" eb="2">
      <t>ツミタ</t>
    </rPh>
    <phoneticPr fontId="4"/>
  </si>
  <si>
    <t>あり</t>
  </si>
  <si>
    <t>工賃</t>
    <rPh sb="0" eb="2">
      <t>コウチン</t>
    </rPh>
    <phoneticPr fontId="4"/>
  </si>
  <si>
    <t>《利用者への支払等》</t>
    <rPh sb="1" eb="4">
      <t>リヨウシャ</t>
    </rPh>
    <rPh sb="6" eb="8">
      <t>シハライ</t>
    </rPh>
    <rPh sb="8" eb="9">
      <t>トウ</t>
    </rPh>
    <phoneticPr fontId="4"/>
  </si>
  <si>
    <t>収入－経費（Ａ－Ｂ）</t>
    <rPh sb="0" eb="2">
      <t>シュウニュウ</t>
    </rPh>
    <rPh sb="3" eb="5">
      <t>ケイヒ</t>
    </rPh>
    <phoneticPr fontId="4"/>
  </si>
  <si>
    <t>事業必要経費（Ｂ）</t>
    <rPh sb="0" eb="2">
      <t>ジギョウ</t>
    </rPh>
    <rPh sb="2" eb="4">
      <t>ヒツヨウ</t>
    </rPh>
    <rPh sb="4" eb="6">
      <t>ケイヒ</t>
    </rPh>
    <phoneticPr fontId="4"/>
  </si>
  <si>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4"/>
  </si>
  <si>
    <t>受託事業</t>
    <rPh sb="0" eb="2">
      <t>ジュタク</t>
    </rPh>
    <rPh sb="2" eb="4">
      <t>ジギョウ</t>
    </rPh>
    <phoneticPr fontId="4"/>
  </si>
  <si>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4"/>
  </si>
  <si>
    <t>自主事業</t>
    <rPh sb="0" eb="2">
      <t>ジシュ</t>
    </rPh>
    <rPh sb="2" eb="4">
      <t>ジギョウ</t>
    </rPh>
    <phoneticPr fontId="4"/>
  </si>
  <si>
    <t>活動内容ごとの内訳</t>
    <rPh sb="0" eb="2">
      <t>カツドウ</t>
    </rPh>
    <rPh sb="2" eb="4">
      <t>ナイヨウ</t>
    </rPh>
    <rPh sb="7" eb="9">
      <t>ウチワケ</t>
    </rPh>
    <phoneticPr fontId="4"/>
  </si>
  <si>
    <t>事業収入（Ａ）</t>
    <rPh sb="0" eb="2">
      <t>ジギョウ</t>
    </rPh>
    <rPh sb="2" eb="4">
      <t>シュウニュウ</t>
    </rPh>
    <phoneticPr fontId="4"/>
  </si>
  <si>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4"/>
  </si>
  <si>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4"/>
  </si>
  <si>
    <t>前決算期</t>
    <rPh sb="0" eb="1">
      <t>ゼン</t>
    </rPh>
    <rPh sb="1" eb="4">
      <t>ケッサンキ</t>
    </rPh>
    <phoneticPr fontId="4"/>
  </si>
  <si>
    <t>前決算期又は前年度の事業実績</t>
    <rPh sb="0" eb="1">
      <t>マエ</t>
    </rPh>
    <rPh sb="1" eb="3">
      <t>ケッサン</t>
    </rPh>
    <rPh sb="3" eb="4">
      <t>キ</t>
    </rPh>
    <rPh sb="4" eb="5">
      <t>マタ</t>
    </rPh>
    <rPh sb="6" eb="9">
      <t>ゼンネンド</t>
    </rPh>
    <rPh sb="10" eb="12">
      <t>ジギョウ</t>
    </rPh>
    <rPh sb="12" eb="14">
      <t>ジッセキ</t>
    </rPh>
    <phoneticPr fontId="4"/>
  </si>
  <si>
    <t>自動車部品加工、食料品包装作業</t>
    <rPh sb="0" eb="3">
      <t>ジドウシャ</t>
    </rPh>
    <rPh sb="3" eb="5">
      <t>ブヒン</t>
    </rPh>
    <rPh sb="5" eb="7">
      <t>カコウ</t>
    </rPh>
    <rPh sb="8" eb="11">
      <t>ショクリョウヒン</t>
    </rPh>
    <rPh sb="11" eb="13">
      <t>ホウソウ</t>
    </rPh>
    <rPh sb="13" eb="15">
      <t>サギョウ</t>
    </rPh>
    <phoneticPr fontId="4"/>
  </si>
  <si>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4"/>
  </si>
  <si>
    <t>生産活動の内容の概要</t>
    <rPh sb="0" eb="2">
      <t>セイサン</t>
    </rPh>
    <rPh sb="2" eb="4">
      <t>カツドウ</t>
    </rPh>
    <rPh sb="5" eb="7">
      <t>ナイヨウ</t>
    </rPh>
    <rPh sb="8" eb="10">
      <t>ガイヨウ</t>
    </rPh>
    <phoneticPr fontId="4"/>
  </si>
  <si>
    <t>※生産活動が無しの場合は下欄の記載は不要。</t>
    <rPh sb="1" eb="3">
      <t>セイサン</t>
    </rPh>
    <rPh sb="3" eb="5">
      <t>カツドウ</t>
    </rPh>
    <rPh sb="6" eb="7">
      <t>ナ</t>
    </rPh>
    <rPh sb="9" eb="11">
      <t>バアイ</t>
    </rPh>
    <rPh sb="12" eb="14">
      <t>カラン</t>
    </rPh>
    <rPh sb="15" eb="17">
      <t>キサイ</t>
    </rPh>
    <rPh sb="18" eb="20">
      <t>フヨウ</t>
    </rPh>
    <phoneticPr fontId="4"/>
  </si>
  <si>
    <t>生産活動の有無</t>
    <rPh sb="0" eb="2">
      <t>セイサン</t>
    </rPh>
    <rPh sb="2" eb="4">
      <t>カツドウ</t>
    </rPh>
    <rPh sb="5" eb="7">
      <t>ウム</t>
    </rPh>
    <phoneticPr fontId="4"/>
  </si>
  <si>
    <t>【記入例】</t>
    <rPh sb="1" eb="3">
      <t>キニュウ</t>
    </rPh>
    <rPh sb="3" eb="4">
      <t>レイ</t>
    </rPh>
    <phoneticPr fontId="4"/>
  </si>
  <si>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4"/>
  </si>
  <si>
    <t>※指定基準省令第85条</t>
    <rPh sb="1" eb="3">
      <t>シテイ</t>
    </rPh>
    <rPh sb="3" eb="5">
      <t>キジュン</t>
    </rPh>
    <rPh sb="5" eb="7">
      <t>ショウレイ</t>
    </rPh>
    <rPh sb="7" eb="8">
      <t>ダイ</t>
    </rPh>
    <rPh sb="10" eb="11">
      <t>ジョウ</t>
    </rPh>
    <phoneticPr fontId="4"/>
  </si>
  <si>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4"/>
  </si>
  <si>
    <t>その他の場合の還元方法</t>
    <rPh sb="2" eb="3">
      <t>タ</t>
    </rPh>
    <rPh sb="4" eb="6">
      <t>バアイ</t>
    </rPh>
    <rPh sb="7" eb="9">
      <t>カンゲン</t>
    </rPh>
    <rPh sb="9" eb="11">
      <t>ホウホウ</t>
    </rPh>
    <phoneticPr fontId="4"/>
  </si>
  <si>
    <t>※積立て目的：</t>
    <rPh sb="1" eb="3">
      <t>ツミタ</t>
    </rPh>
    <rPh sb="4" eb="6">
      <t>モクテキ</t>
    </rPh>
    <phoneticPr fontId="4"/>
  </si>
  <si>
    <t>賃金</t>
    <rPh sb="0" eb="2">
      <t>チンギン</t>
    </rPh>
    <phoneticPr fontId="4"/>
  </si>
  <si>
    <t>≪利用者への支払≫</t>
    <rPh sb="1" eb="4">
      <t>リヨウシャ</t>
    </rPh>
    <rPh sb="6" eb="8">
      <t>シハラ</t>
    </rPh>
    <phoneticPr fontId="4"/>
  </si>
  <si>
    <t>年　　月）</t>
  </si>
  <si>
    <t>（　　年　　月～</t>
  </si>
  <si>
    <t>　　ヶ月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</si>
  <si>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4"/>
  </si>
  <si>
    <t>年　　月</t>
  </si>
  <si>
    <t>年　　月～</t>
  </si>
  <si>
    <t>※左記対象期間：</t>
    <rPh sb="1" eb="3">
      <t>サキ</t>
    </rPh>
    <rPh sb="3" eb="5">
      <t>タイショウ</t>
    </rPh>
    <rPh sb="5" eb="7">
      <t>キカン</t>
    </rPh>
    <phoneticPr fontId="4"/>
  </si>
  <si>
    <t>前年度</t>
    <rPh sb="0" eb="3">
      <t>ゼンネンド</t>
    </rPh>
    <phoneticPr fontId="4"/>
  </si>
  <si>
    <t>４　生産活動の状況</t>
    <rPh sb="2" eb="4">
      <t>セイサン</t>
    </rPh>
    <rPh sb="4" eb="6">
      <t>カツドウ</t>
    </rPh>
    <rPh sb="7" eb="9">
      <t>ジョウキョウ</t>
    </rPh>
    <phoneticPr fontId="4"/>
  </si>
  <si>
    <t>３　利用料（特定費用等）の徴収状況</t>
    <rPh sb="2" eb="5">
      <t>リヨウリョウ</t>
    </rPh>
    <rPh sb="6" eb="8">
      <t>トクテイ</t>
    </rPh>
    <rPh sb="8" eb="11">
      <t>ヒヨウナド</t>
    </rPh>
    <rPh sb="13" eb="15">
      <t>チョウシュウ</t>
    </rPh>
    <rPh sb="15" eb="17">
      <t>ジョウキョウ</t>
    </rPh>
    <phoneticPr fontId="4"/>
  </si>
  <si>
    <t>２　生活介護計画の作成状況</t>
    <rPh sb="2" eb="4">
      <t>セイカツ</t>
    </rPh>
    <rPh sb="4" eb="6">
      <t>カイゴ</t>
    </rPh>
    <rPh sb="6" eb="8">
      <t>ケイカク</t>
    </rPh>
    <rPh sb="9" eb="11">
      <t>サクセイ</t>
    </rPh>
    <rPh sb="11" eb="13">
      <t>ジョウキョウ</t>
    </rPh>
    <phoneticPr fontId="4"/>
  </si>
  <si>
    <t>P3　生活介護計画の作成状況</t>
    <rPh sb="3" eb="5">
      <t>セイカツ</t>
    </rPh>
    <rPh sb="5" eb="7">
      <t>カイゴ</t>
    </rPh>
    <rPh sb="7" eb="9">
      <t>ケイカク</t>
    </rPh>
    <rPh sb="10" eb="12">
      <t>サクセイ</t>
    </rPh>
    <rPh sb="12" eb="14">
      <t>ジョウキョウ</t>
    </rPh>
    <phoneticPr fontId="4"/>
  </si>
  <si>
    <t>P4　利用料の徴収状況・生産活動の状況</t>
    <phoneticPr fontId="4"/>
  </si>
  <si>
    <t>P5　苦情・事故の対応記録</t>
    <rPh sb="3" eb="5">
      <t>クジョウ</t>
    </rPh>
    <rPh sb="6" eb="8">
      <t>ジコ</t>
    </rPh>
    <rPh sb="9" eb="11">
      <t>タイオウ</t>
    </rPh>
    <rPh sb="11" eb="13">
      <t>キロク</t>
    </rPh>
    <phoneticPr fontId="4"/>
  </si>
  <si>
    <t>P6　業務継続計画、衛生管理、身体拘束の禁止及び虐待の防止に関する取組状況</t>
    <phoneticPr fontId="4"/>
  </si>
  <si>
    <t>P7　主眼事項・着眼点自己点検</t>
    <phoneticPr fontId="4"/>
  </si>
  <si>
    <t>P8　障害福祉サービス事業者（障害者・児施設、事業者）業務管理体制に係る一般検査調書</t>
    <phoneticPr fontId="4"/>
  </si>
  <si>
    <t>〒     －</t>
    <phoneticPr fontId="4"/>
  </si>
  <si>
    <t>TEL</t>
    <phoneticPr fontId="4"/>
  </si>
  <si>
    <t>-</t>
    <phoneticPr fontId="4"/>
  </si>
  <si>
    <t>FAX</t>
    <phoneticPr fontId="4"/>
  </si>
  <si>
    <t>法人代表者</t>
    <phoneticPr fontId="4"/>
  </si>
  <si>
    <t>管理者</t>
    <phoneticPr fontId="4"/>
  </si>
  <si>
    <t>※以降、全シート共通</t>
    <phoneticPr fontId="4"/>
  </si>
  <si>
    <t xml:space="preserve"> ★前回指導実施日</t>
    <phoneticPr fontId="4"/>
  </si>
  <si>
    <t>●市への質疑事項</t>
    <phoneticPr fontId="4"/>
  </si>
  <si>
    <t>１　職員の配置状況</t>
    <rPh sb="2" eb="4">
      <t>ショクイン</t>
    </rPh>
    <rPh sb="5" eb="7">
      <t>ハイチ</t>
    </rPh>
    <rPh sb="7" eb="9">
      <t>ジョウキョウ</t>
    </rPh>
    <phoneticPr fontId="45"/>
  </si>
  <si>
    <t>≪要提出≫</t>
    <rPh sb="1" eb="2">
      <t>ヨウ</t>
    </rPh>
    <rPh sb="2" eb="4">
      <t>テイシュツ</t>
    </rPh>
    <phoneticPr fontId="45"/>
  </si>
  <si>
    <t>■シフト記号表（勤務時間帯）</t>
    <rPh sb="4" eb="6">
      <t>キゴウ</t>
    </rPh>
    <rPh sb="6" eb="7">
      <t>ヒョウ</t>
    </rPh>
    <rPh sb="8" eb="10">
      <t>キンム</t>
    </rPh>
    <rPh sb="10" eb="13">
      <t>ジカンタイ</t>
    </rPh>
    <phoneticPr fontId="45"/>
  </si>
  <si>
    <t>→</t>
    <phoneticPr fontId="75"/>
  </si>
  <si>
    <t>～</t>
    <phoneticPr fontId="45"/>
  </si>
  <si>
    <t>：</t>
    <phoneticPr fontId="45"/>
  </si>
  <si>
    <t>（</t>
    <phoneticPr fontId="45"/>
  </si>
  <si>
    <t>）</t>
    <phoneticPr fontId="45"/>
  </si>
  <si>
    <t>-</t>
    <phoneticPr fontId="4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</si>
  <si>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</si>
  <si>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(8)</t>
    <phoneticPr fontId="4"/>
  </si>
  <si>
    <t>（令和</t>
    <phoneticPr fontId="4"/>
  </si>
  <si>
    <t>夜勤の時間帯</t>
    <rPh sb="0" eb="2">
      <t>ヤキン</t>
    </rPh>
    <rPh sb="3" eb="6">
      <t>ジカンタイ</t>
    </rPh>
    <phoneticPr fontId="45"/>
  </si>
  <si>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</si>
  <si>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</si>
  <si>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</si>
  <si>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</si>
  <si>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</si>
  <si>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</si>
  <si>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</si>
  <si>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</si>
  <si>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</si>
  <si>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</si>
  <si>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</si>
  <si>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</si>
  <si>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</si>
  <si>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</si>
  <si>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</si>
  <si>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</si>
  <si>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</si>
  <si>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</si>
  <si>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</si>
  <si>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</si>
  <si>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</si>
  <si>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</si>
  <si>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</si>
  <si>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</si>
  <si>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</si>
  <si>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</si>
  <si>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AA</t>
    <phoneticPr fontId="4"/>
  </si>
  <si>
    <t>AB</t>
    <phoneticPr fontId="4"/>
  </si>
  <si>
    <t>AC</t>
    <phoneticPr fontId="4"/>
  </si>
  <si>
    <t>AD</t>
    <phoneticPr fontId="4"/>
  </si>
  <si>
    <t>AE</t>
    <phoneticPr fontId="4"/>
  </si>
  <si>
    <t>AF</t>
    <phoneticPr fontId="4"/>
  </si>
  <si>
    <t>AG</t>
    <phoneticPr fontId="4"/>
  </si>
  <si>
    <t>AH</t>
    <phoneticPr fontId="4"/>
  </si>
  <si>
    <t>AI</t>
    <phoneticPr fontId="4"/>
  </si>
  <si>
    <t>AJ</t>
    <phoneticPr fontId="4"/>
  </si>
  <si>
    <t>AK</t>
    <phoneticPr fontId="4"/>
  </si>
  <si>
    <t>AL</t>
    <phoneticPr fontId="4"/>
  </si>
  <si>
    <t>AM</t>
    <phoneticPr fontId="4"/>
  </si>
  <si>
    <t>AN</t>
    <phoneticPr fontId="4"/>
  </si>
  <si>
    <t>AO</t>
    <phoneticPr fontId="4"/>
  </si>
  <si>
    <t>AP</t>
    <phoneticPr fontId="4"/>
  </si>
  <si>
    <t>AQ</t>
    <phoneticPr fontId="4"/>
  </si>
  <si>
    <t>AR</t>
    <phoneticPr fontId="4"/>
  </si>
  <si>
    <t>就労支援員</t>
    <rPh sb="0" eb="5">
      <t>シュウロウシエンイン</t>
    </rPh>
    <phoneticPr fontId="75"/>
  </si>
  <si>
    <t>賃金向上達成指導員</t>
    <rPh sb="0" eb="2">
      <t>チンギン</t>
    </rPh>
    <rPh sb="2" eb="4">
      <t>コウジョウ</t>
    </rPh>
    <rPh sb="4" eb="6">
      <t>タッセイ</t>
    </rPh>
    <rPh sb="6" eb="9">
      <t>シドウイン</t>
    </rPh>
    <phoneticPr fontId="41"/>
  </si>
  <si>
    <t>目標工賃達成指導員</t>
  </si>
  <si>
    <t>作業療法士</t>
    <rPh sb="0" eb="5">
      <t>サギョウリョウホウシ</t>
    </rPh>
    <phoneticPr fontId="75"/>
  </si>
  <si>
    <t>公認心理士</t>
    <rPh sb="0" eb="2">
      <t>コウニン</t>
    </rPh>
    <rPh sb="2" eb="5">
      <t>シンリシ</t>
    </rPh>
    <phoneticPr fontId="41"/>
  </si>
  <si>
    <t>居宅初任者研修</t>
    <rPh sb="0" eb="2">
      <t>キョタク</t>
    </rPh>
    <rPh sb="2" eb="5">
      <t>ショニンシャ</t>
    </rPh>
    <rPh sb="5" eb="7">
      <t>ケンシュウ</t>
    </rPh>
    <phoneticPr fontId="41"/>
  </si>
  <si>
    <t>居宅基礎研修</t>
    <rPh sb="0" eb="2">
      <t>キョタク</t>
    </rPh>
    <rPh sb="2" eb="6">
      <t>キソケンシュウ</t>
    </rPh>
    <phoneticPr fontId="41"/>
  </si>
  <si>
    <t>居宅養成者研修</t>
    <rPh sb="0" eb="2">
      <t>キョタク</t>
    </rPh>
    <rPh sb="2" eb="5">
      <t>ヨウセイシャ</t>
    </rPh>
    <rPh sb="5" eb="7">
      <t>ケンシュウ</t>
    </rPh>
    <phoneticPr fontId="41"/>
  </si>
  <si>
    <t>重訪養成者研修</t>
    <rPh sb="0" eb="1">
      <t>ジュウ</t>
    </rPh>
    <rPh sb="1" eb="2">
      <t>ホウ</t>
    </rPh>
    <rPh sb="2" eb="5">
      <t>ヨウセイシャ</t>
    </rPh>
    <rPh sb="5" eb="7">
      <t>ケンシュウ</t>
    </rPh>
    <phoneticPr fontId="41"/>
  </si>
  <si>
    <t>同行養成者研修</t>
    <rPh sb="0" eb="2">
      <t>ドウコウ</t>
    </rPh>
    <rPh sb="2" eb="5">
      <t>ヨウセイシャ</t>
    </rPh>
    <rPh sb="5" eb="7">
      <t>ケンシュウ</t>
    </rPh>
    <phoneticPr fontId="41"/>
  </si>
  <si>
    <t>実務者研修修了者</t>
    <rPh sb="0" eb="3">
      <t>ジツムシャ</t>
    </rPh>
    <rPh sb="3" eb="5">
      <t>ケンシュウ</t>
    </rPh>
    <rPh sb="5" eb="8">
      <t>シュウリョウシャ</t>
    </rPh>
    <phoneticPr fontId="41"/>
  </si>
  <si>
    <t>学科修了者</t>
    <rPh sb="0" eb="2">
      <t>ガッカ</t>
    </rPh>
    <rPh sb="2" eb="5">
      <t>シュウリョウシャ</t>
    </rPh>
    <phoneticPr fontId="41"/>
  </si>
  <si>
    <t>行動援護養成者研修</t>
    <rPh sb="0" eb="4">
      <t>コウドウエンゴ</t>
    </rPh>
    <rPh sb="4" eb="9">
      <t>ヨウセイシャケンシュウ</t>
    </rPh>
    <phoneticPr fontId="41"/>
  </si>
  <si>
    <t>高次脳機能障害支援者養成研修</t>
    <rPh sb="0" eb="10">
      <t>コウジノウキノウショウガイシエンシャ</t>
    </rPh>
    <rPh sb="10" eb="14">
      <t>ヨウセイケンシュウ</t>
    </rPh>
    <phoneticPr fontId="75"/>
  </si>
  <si>
    <t>障害者ピアサポート研修</t>
    <rPh sb="0" eb="3">
      <t>ショウガイシャ</t>
    </rPh>
    <rPh sb="9" eb="11">
      <t>ケンシュウ</t>
    </rPh>
    <phoneticPr fontId="75"/>
  </si>
  <si>
    <t>職場適応援助者養成研修</t>
    <rPh sb="0" eb="7">
      <t>ショクバテキオウエンジョシャ</t>
    </rPh>
    <rPh sb="7" eb="11">
      <t>ヨウセイケンシュウ</t>
    </rPh>
    <phoneticPr fontId="75"/>
  </si>
  <si>
    <t>就労支援関係研修</t>
    <rPh sb="0" eb="4">
      <t>シュウロウシエン</t>
    </rPh>
    <rPh sb="4" eb="8">
      <t>カンケイケンシュウ</t>
    </rPh>
    <phoneticPr fontId="75"/>
  </si>
  <si>
    <t>現任研修（相談）</t>
    <rPh sb="0" eb="2">
      <t>ゲンニン</t>
    </rPh>
    <rPh sb="2" eb="4">
      <t>ケンシュウ</t>
    </rPh>
    <phoneticPr fontId="75"/>
  </si>
  <si>
    <t>主任研修（相談）</t>
    <phoneticPr fontId="75"/>
  </si>
  <si>
    <t>その他</t>
    <rPh sb="2" eb="3">
      <t>タ</t>
    </rPh>
    <phoneticPr fontId="41"/>
  </si>
  <si>
    <t>基準上必要な員数</t>
    <rPh sb="0" eb="3">
      <t>キジュンジョウ</t>
    </rPh>
    <rPh sb="3" eb="5">
      <t>ヒツヨウ</t>
    </rPh>
    <rPh sb="6" eb="8">
      <t>インスウ</t>
    </rPh>
    <phoneticPr fontId="45"/>
  </si>
  <si>
    <t>(11)兼務状況
（兼務先／兼務する職務の内容/勤務時間）等</t>
    <rPh sb="24" eb="28">
      <t>キンムジカン</t>
    </rPh>
    <phoneticPr fontId="4"/>
  </si>
  <si>
    <t>常勤数(４週)</t>
    <phoneticPr fontId="45"/>
  </si>
  <si>
    <t>生活介護</t>
    <rPh sb="0" eb="4">
      <t>セイカツカイゴ</t>
    </rPh>
    <phoneticPr fontId="4"/>
  </si>
  <si>
    <r>
      <t xml:space="preserve">利用時間
</t>
    </r>
    <r>
      <rPr>
        <sz val="8"/>
        <rFont val="ＭＳ Ｐゴシック"/>
        <family val="3"/>
        <charset val="128"/>
      </rPr>
      <t>※計画上の利用時間</t>
    </r>
    <rPh sb="0" eb="2">
      <t>リヨウ</t>
    </rPh>
    <rPh sb="2" eb="4">
      <t>ジカン</t>
    </rPh>
    <rPh sb="6" eb="9">
      <t>ケイカクジョウ</t>
    </rPh>
    <rPh sb="10" eb="12">
      <t>リヨウ</t>
    </rPh>
    <rPh sb="12" eb="14">
      <t>ジカン</t>
    </rPh>
    <phoneticPr fontId="4"/>
  </si>
  <si>
    <t>４時間以上６時間未満</t>
    <rPh sb="1" eb="3">
      <t>ジカン</t>
    </rPh>
    <rPh sb="3" eb="5">
      <t>イジョウ</t>
    </rPh>
    <rPh sb="6" eb="8">
      <t>ジカン</t>
    </rPh>
    <rPh sb="8" eb="10">
      <t>ミマン</t>
    </rPh>
    <phoneticPr fontId="4"/>
  </si>
  <si>
    <t>●事業所の特徴を簡潔に記載ください。</t>
    <rPh sb="1" eb="4">
      <t>ジギョウショ</t>
    </rPh>
    <rPh sb="5" eb="7">
      <t>トクチョウ</t>
    </rPh>
    <rPh sb="8" eb="10">
      <t>カンケツ</t>
    </rPh>
    <rPh sb="11" eb="13">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</si>
</sst>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176" formatCode="#,##0.0"/>
    <numFmt numFmtId="177" formatCode="0.0_ "/>
    <numFmt numFmtId="178" formatCode="h:mm;@"/>
    <numFmt numFmtId="179" formatCode="#&quot;人&quot;"/>
    <numFmt numFmtId="182" formatCode="0.0"/>
    <numFmt numFmtId="183" formatCode="[$-409]d;@"/>
    <numFmt numFmtId="184" formatCode="aaa"/>
    <numFmt numFmtId="185" formatCode="#,##0&quot;円&quot;"/>
    <numFmt numFmtId="186" formatCode="#,##0&quot;件&quot;"/>
  </numFmts>
  <fonts count="8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11"/>
      <color indexed="9"/>
      <name val="ＭＳ Ｐ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scheme val="minor"/>
    </font>
    <font>
      <sz val="14"/>
      <name val="ＭＳ Ｐゴシック"/>
      <family val="3"/>
      <charset val="128"/>
      <scheme val="minor"/>
    </font>
    <font>
      <sz val="10.5"/>
      <name val="ＭＳ Ｐゴシック"/>
      <family val="3"/>
      <charset val="128"/>
      <scheme val="minor"/>
    </font>
    <font>
      <sz val="12"/>
      <name val="ＭＳ Ｐゴシック"/>
      <family val="3"/>
      <charset val="128"/>
      <scheme val="minor"/>
    </font>
    <font>
      <sz val="10"/>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2"/>
      <color rgb="FFFF0000"/>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6"/>
      <name val="ＭＳ Ｐゴシック"/>
      <family val="3"/>
      <charset val="128"/>
      <scheme val="minor"/>
    </font>
    <font>
      <b/>
      <sz val="14"/>
      <name val="ＭＳ Ｐゴシック"/>
      <family val="3"/>
      <charset val="128"/>
      <scheme val="minor"/>
    </font>
    <font>
      <sz val="12"/>
      <name val="Meiryo UI"/>
      <family val="3"/>
      <charset val="128"/>
    </font>
    <font>
      <sz val="6"/>
      <name val="游ゴシック"/>
      <family val="3"/>
      <charset val="128"/>
    </font>
    <font>
      <sz val="8"/>
      <name val="ＭＳ Ｐゴシック"/>
      <family val="3"/>
      <charset val="128"/>
    </font>
    <font>
      <sz val="11"/>
      <name val="ＭＳ Ｐゴシック"/>
      <family val="3"/>
      <charset val="1"/>
    </font>
    <font>
      <u/>
      <sz val="11"/>
      <color theme="10"/>
      <name val="ＭＳ Ｐゴシック"/>
      <family val="2"/>
      <charset val="128"/>
      <scheme val="minor"/>
    </font>
    <font>
      <sz val="6"/>
      <name val="ＭＳ Ｐゴシック"/>
      <family val="2"/>
      <charset val="128"/>
      <scheme val="minor"/>
    </font>
    <font>
      <sz val="10"/>
      <name val="ＭＳ Ｐゴシック"/>
      <family val="2"/>
      <charset val="128"/>
    </font>
    <font>
      <sz val="11"/>
      <color theme="1"/>
      <name val="ＭＳ Ｐゴシック"/>
      <family val="3"/>
      <scheme val="minor"/>
    </font>
    <font>
      <sz val="11"/>
      <color theme="1"/>
      <name val="ＭＳ ゴシック"/>
      <family val="2"/>
      <charset val="128"/>
    </font>
    <font>
      <sz val="10"/>
      <color rgb="FFFF0000"/>
      <name val="ＭＳ ゴシック"/>
      <family val="3"/>
      <charset val="128"/>
    </font>
    <font>
      <sz val="10"/>
      <color theme="1"/>
      <name val="ＭＳ Ｐゴシック"/>
      <family val="3"/>
      <charset val="128"/>
      <scheme val="minor"/>
    </font>
    <font>
      <sz val="11"/>
      <color rgb="FFFF0000"/>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color theme="1" tint="0.499984740745262"/>
      <name val="ＭＳ Ｐゴシック"/>
      <family val="2"/>
      <charset val="128"/>
      <scheme val="minor"/>
    </font>
    <font>
      <sz val="11"/>
      <name val="ＭＳ Ｐゴシック"/>
      <family val="2"/>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u/>
      <sz val="10"/>
      <color rgb="FFFF0000"/>
      <name val="ＭＳ ゴシック"/>
      <family val="3"/>
      <charset val="128"/>
    </font>
    <font>
      <sz val="6"/>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Ｐゴシック"/>
      <family val="3"/>
      <charset val="128"/>
    </font>
    <font>
      <b/>
      <sz val="11"/>
      <name val="ＭＳ Ｐゴシック"/>
      <family val="3"/>
      <charset val="128"/>
      <scheme val="minor"/>
    </font>
    <font>
      <sz val="10"/>
      <color theme="1"/>
      <name val="ＭＳ Ｐゴシック"/>
      <family val="3"/>
      <charset val="128"/>
    </font>
    <font>
      <sz val="11"/>
      <color theme="0"/>
      <name val="ＭＳ Ｐゴシック"/>
      <family val="3"/>
      <charset val="128"/>
      <scheme val="minor"/>
    </font>
    <font>
      <b/>
      <sz val="11"/>
      <color rgb="FFFF000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18"/>
      <color theme="0"/>
      <name val="HGP創英角ｺﾞｼｯｸUB"/>
      <family val="3"/>
      <charset val="128"/>
    </font>
    <font>
      <b/>
      <sz val="11"/>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9"/>
      <color rgb="FFFF0000"/>
      <name val="ＭＳ ゴシック"/>
      <family val="3"/>
      <charset val="128"/>
    </font>
  </fonts>
  <fills count="44">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theme="0"/>
        <bgColor indexed="64"/>
      </patternFill>
    </fill>
    <fill>
      <patternFill patternType="solid">
        <fgColor rgb="FFD9FF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DFFDD"/>
        <bgColor indexed="64"/>
      </patternFill>
    </fill>
    <fill>
      <patternFill patternType="solid">
        <fgColor rgb="FFFFFF00"/>
        <bgColor indexed="64"/>
      </patternFill>
    </fill>
    <fill>
      <patternFill patternType="solid">
        <fgColor theme="6" tint="0.79998168889431442"/>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B0F0"/>
        <bgColor indexed="64"/>
      </patternFill>
    </fill>
    <fill>
      <patternFill patternType="solid">
        <fgColor theme="4" tint="-0.249977111117893"/>
        <bgColor indexed="64"/>
      </patternFill>
    </fill>
    <fill>
      <patternFill patternType="solid">
        <fgColor rgb="FFFFFFFF"/>
        <bgColor indexed="64"/>
      </patternFill>
    </fill>
    <fill>
      <patternFill patternType="solid">
        <fgColor theme="5" tint="0.79998168889431442"/>
        <bgColor indexed="64"/>
      </patternFill>
    </fill>
    <fill>
      <patternFill patternType="solid">
        <fgColor rgb="FFDAEEF3"/>
        <bgColor indexed="64"/>
      </patternFill>
    </fill>
    <fill>
      <patternFill patternType="solid">
        <fgColor theme="7" tint="0.79998168889431442"/>
        <bgColor indexed="64"/>
      </patternFill>
    </fill>
    <fill>
      <patternFill patternType="solid">
        <fgColor rgb="FFF2DCDB"/>
        <bgColor indexed="64"/>
      </patternFill>
    </fill>
    <fill>
      <patternFill patternType="solid">
        <fgColor theme="8" tint="-0.249977111117893"/>
        <bgColor indexed="64"/>
      </patternFill>
    </fill>
    <fill>
      <patternFill patternType="solid">
        <fgColor rgb="FFE4DFEC"/>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bottom style="thin">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67">
    <xf numFmtId="0" fontId="0" fillId="0" borderId="0">
      <alignment vertical="center"/>
    </xf>
    <xf numFmtId="38" fontId="3" fillId="0" borderId="0" applyFont="0" applyFill="0" applyBorder="0" applyAlignment="0" applyProtection="0"/>
    <xf numFmtId="0" fontId="3" fillId="0" borderId="0"/>
    <xf numFmtId="0" fontId="3" fillId="0" borderId="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6"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4" borderId="0" applyNumberFormat="0" applyBorder="0" applyAlignment="0" applyProtection="0">
      <alignment vertical="center"/>
    </xf>
    <xf numFmtId="0" fontId="22" fillId="0" borderId="0" applyNumberFormat="0" applyFill="0" applyBorder="0" applyAlignment="0" applyProtection="0">
      <alignment vertical="center"/>
    </xf>
    <xf numFmtId="0" fontId="23" fillId="25" borderId="34" applyNumberFormat="0" applyAlignment="0" applyProtection="0">
      <alignment vertical="center"/>
    </xf>
    <xf numFmtId="0" fontId="24" fillId="26" borderId="0" applyNumberFormat="0" applyBorder="0" applyAlignment="0" applyProtection="0">
      <alignment vertical="center"/>
    </xf>
    <xf numFmtId="0" fontId="3" fillId="27" borderId="35" applyNumberFormat="0" applyFont="0" applyAlignment="0" applyProtection="0">
      <alignment vertical="center"/>
    </xf>
    <xf numFmtId="0" fontId="25" fillId="0" borderId="36" applyNumberFormat="0" applyFill="0" applyAlignment="0" applyProtection="0">
      <alignment vertical="center"/>
    </xf>
    <xf numFmtId="0" fontId="26" fillId="8" borderId="0" applyNumberFormat="0" applyBorder="0" applyAlignment="0" applyProtection="0">
      <alignment vertical="center"/>
    </xf>
    <xf numFmtId="0" fontId="27" fillId="28" borderId="37" applyNumberFormat="0" applyAlignment="0" applyProtection="0">
      <alignment vertical="center"/>
    </xf>
    <xf numFmtId="0" fontId="28" fillId="0" borderId="0" applyNumberFormat="0" applyFill="0" applyBorder="0" applyAlignment="0" applyProtection="0">
      <alignment vertical="center"/>
    </xf>
    <xf numFmtId="0" fontId="29" fillId="0" borderId="38" applyNumberFormat="0" applyFill="0" applyAlignment="0" applyProtection="0">
      <alignment vertical="center"/>
    </xf>
    <xf numFmtId="0" fontId="30" fillId="0" borderId="39" applyNumberFormat="0" applyFill="0" applyAlignment="0" applyProtection="0">
      <alignment vertical="center"/>
    </xf>
    <xf numFmtId="0" fontId="31" fillId="0" borderId="40" applyNumberFormat="0" applyFill="0" applyAlignment="0" applyProtection="0">
      <alignment vertical="center"/>
    </xf>
    <xf numFmtId="0" fontId="31" fillId="0" borderId="0" applyNumberFormat="0" applyFill="0" applyBorder="0" applyAlignment="0" applyProtection="0">
      <alignment vertical="center"/>
    </xf>
    <xf numFmtId="0" fontId="32" fillId="0" borderId="41" applyNumberFormat="0" applyFill="0" applyAlignment="0" applyProtection="0">
      <alignment vertical="center"/>
    </xf>
    <xf numFmtId="0" fontId="33" fillId="28" borderId="42" applyNumberFormat="0" applyAlignment="0" applyProtection="0">
      <alignment vertical="center"/>
    </xf>
    <xf numFmtId="0" fontId="34" fillId="0" borderId="0" applyNumberFormat="0" applyFill="0" applyBorder="0" applyAlignment="0" applyProtection="0">
      <alignment vertical="center"/>
    </xf>
    <xf numFmtId="0" fontId="35" fillId="12" borderId="37" applyNumberFormat="0" applyAlignment="0" applyProtection="0">
      <alignment vertical="center"/>
    </xf>
    <xf numFmtId="0" fontId="3" fillId="0" borderId="0"/>
    <xf numFmtId="0" fontId="3" fillId="0" borderId="0">
      <alignment vertical="center"/>
    </xf>
    <xf numFmtId="0" fontId="36" fillId="0" borderId="0">
      <alignment vertical="center"/>
    </xf>
    <xf numFmtId="0" fontId="3" fillId="0" borderId="0">
      <alignment vertical="center"/>
    </xf>
    <xf numFmtId="0" fontId="3" fillId="0" borderId="0">
      <alignment vertical="center"/>
    </xf>
    <xf numFmtId="0" fontId="37" fillId="9" borderId="0" applyNumberFormat="0" applyBorder="0" applyAlignment="0" applyProtection="0">
      <alignment vertical="center"/>
    </xf>
    <xf numFmtId="0" fontId="36" fillId="0" borderId="0">
      <alignment vertical="center"/>
    </xf>
    <xf numFmtId="0" fontId="43" fillId="0" borderId="0">
      <alignment vertical="center"/>
    </xf>
    <xf numFmtId="0" fontId="44" fillId="0" borderId="0" applyNumberFormat="0" applyFill="0" applyBorder="0" applyAlignment="0" applyProtection="0">
      <alignment vertical="center"/>
    </xf>
    <xf numFmtId="0" fontId="3" fillId="0" borderId="0"/>
    <xf numFmtId="0" fontId="3" fillId="0" borderId="0">
      <alignment vertical="center"/>
    </xf>
    <xf numFmtId="38" fontId="3" fillId="0" borderId="0" applyFont="0" applyFill="0" applyBorder="0" applyAlignment="0" applyProtection="0">
      <alignment vertical="center"/>
    </xf>
    <xf numFmtId="38" fontId="46" fillId="0" borderId="0" applyFont="0" applyFill="0" applyBorder="0" applyAlignment="0" applyProtection="0"/>
    <xf numFmtId="38" fontId="46" fillId="0" borderId="0" applyFont="0" applyFill="0" applyBorder="0" applyAlignment="0" applyProtection="0"/>
    <xf numFmtId="38" fontId="47" fillId="0" borderId="0" applyFill="0" applyBorder="0" applyAlignment="0" applyProtection="0">
      <alignment vertical="center"/>
    </xf>
    <xf numFmtId="0" fontId="48" fillId="0" borderId="0">
      <alignment vertical="center"/>
    </xf>
    <xf numFmtId="0" fontId="47" fillId="0" borderId="0">
      <alignment vertical="center"/>
    </xf>
    <xf numFmtId="0" fontId="2" fillId="0" borderId="0">
      <alignment vertical="center"/>
    </xf>
    <xf numFmtId="0" fontId="59" fillId="0" borderId="0">
      <alignment vertical="center"/>
    </xf>
    <xf numFmtId="0" fontId="3" fillId="0" borderId="0"/>
    <xf numFmtId="6" fontId="3" fillId="0" borderId="0" applyFont="0" applyFill="0" applyBorder="0" applyAlignment="0" applyProtection="0"/>
    <xf numFmtId="0" fontId="3" fillId="0" borderId="0">
      <alignment vertical="center"/>
    </xf>
    <xf numFmtId="0" fontId="1" fillId="0" borderId="0">
      <alignment vertical="center"/>
    </xf>
  </cellStyleXfs>
  <cellXfs count="696">
    <xf numFmtId="0" fontId="0" fillId="0" borderId="0" xfId="0">
      <alignment vertical="center"/>
    </xf>
    <xf numFmtId="0" fontId="0" fillId="2" borderId="0" xfId="0" applyFill="1">
      <alignment vertical="center"/>
    </xf>
    <xf numFmtId="0" fontId="0" fillId="2" borderId="0" xfId="0" applyFill="1" applyBorder="1" applyProtection="1">
      <alignment vertical="center"/>
      <protection locked="0"/>
    </xf>
    <xf numFmtId="0" fontId="13" fillId="2" borderId="0" xfId="0" applyFont="1" applyFill="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vertical="center"/>
    </xf>
    <xf numFmtId="0" fontId="13" fillId="5" borderId="0" xfId="0" applyFont="1" applyFill="1">
      <alignment vertical="center"/>
    </xf>
    <xf numFmtId="0" fontId="13" fillId="5" borderId="20" xfId="0" applyFont="1" applyFill="1" applyBorder="1" applyAlignment="1" applyProtection="1">
      <alignment vertical="center"/>
      <protection locked="0"/>
    </xf>
    <xf numFmtId="0" fontId="13" fillId="5" borderId="0" xfId="0" applyFont="1" applyFill="1" applyAlignment="1">
      <alignment horizontal="center" vertical="center"/>
    </xf>
    <xf numFmtId="0" fontId="13" fillId="5" borderId="0" xfId="0" applyFont="1" applyFill="1" applyProtection="1">
      <alignment vertical="center"/>
      <protection locked="0"/>
    </xf>
    <xf numFmtId="0" fontId="13" fillId="5" borderId="0" xfId="0" applyFont="1" applyFill="1" applyAlignment="1">
      <alignment horizontal="left" vertical="center"/>
    </xf>
    <xf numFmtId="0" fontId="15" fillId="5" borderId="0" xfId="0" applyFont="1" applyFill="1" applyAlignment="1">
      <alignment horizontal="right"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3" fillId="2" borderId="18" xfId="0" applyFont="1" applyFill="1" applyBorder="1" applyAlignment="1">
      <alignment vertical="center"/>
    </xf>
    <xf numFmtId="0" fontId="13" fillId="2" borderId="17" xfId="0" applyFont="1" applyFill="1" applyBorder="1" applyAlignment="1">
      <alignment vertical="center"/>
    </xf>
    <xf numFmtId="49" fontId="13" fillId="4" borderId="0" xfId="0" applyNumberFormat="1" applyFont="1" applyFill="1" applyBorder="1" applyAlignment="1" applyProtection="1">
      <alignment horizontal="center" vertical="center"/>
      <protection locked="0"/>
    </xf>
    <xf numFmtId="49" fontId="15" fillId="4" borderId="10" xfId="0" applyNumberFormat="1" applyFont="1" applyFill="1" applyBorder="1" applyAlignment="1" applyProtection="1">
      <alignment horizontal="center" vertical="center"/>
      <protection locked="0"/>
    </xf>
    <xf numFmtId="0" fontId="13" fillId="2" borderId="15" xfId="0" applyFont="1" applyFill="1" applyBorder="1" applyAlignment="1">
      <alignment horizontal="center" vertical="center"/>
    </xf>
    <xf numFmtId="0" fontId="13" fillId="2" borderId="20" xfId="0" applyFont="1" applyFill="1" applyBorder="1" applyAlignment="1">
      <alignment horizontal="center" vertical="center"/>
    </xf>
    <xf numFmtId="49" fontId="13" fillId="4" borderId="20" xfId="0" applyNumberFormat="1" applyFont="1" applyFill="1" applyBorder="1" applyAlignment="1" applyProtection="1">
      <alignment horizontal="center" vertical="center"/>
      <protection locked="0"/>
    </xf>
    <xf numFmtId="49" fontId="15" fillId="4" borderId="25" xfId="0" applyNumberFormat="1" applyFont="1" applyFill="1" applyBorder="1" applyAlignment="1" applyProtection="1">
      <alignment horizontal="center" vertical="center"/>
      <protection locked="0"/>
    </xf>
    <xf numFmtId="0" fontId="16" fillId="2" borderId="3"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4" xfId="0" applyFont="1" applyFill="1" applyBorder="1" applyAlignment="1">
      <alignment vertical="center"/>
    </xf>
    <xf numFmtId="0" fontId="16" fillId="4" borderId="20" xfId="0" applyFont="1" applyFill="1" applyBorder="1" applyAlignment="1" applyProtection="1">
      <alignment horizontal="center" vertical="center"/>
      <protection locked="0"/>
    </xf>
    <xf numFmtId="0" fontId="16" fillId="2" borderId="9" xfId="0" applyFont="1" applyFill="1" applyBorder="1" applyAlignment="1">
      <alignment vertical="center"/>
    </xf>
    <xf numFmtId="0" fontId="16" fillId="4" borderId="9" xfId="0" applyFont="1" applyFill="1" applyBorder="1" applyAlignment="1" applyProtection="1">
      <alignment horizontal="center" vertical="center"/>
      <protection locked="0"/>
    </xf>
    <xf numFmtId="0" fontId="16" fillId="4" borderId="9" xfId="0" applyFont="1" applyFill="1" applyBorder="1" applyAlignment="1">
      <alignment horizontal="center" vertical="center"/>
    </xf>
    <xf numFmtId="0" fontId="16" fillId="2" borderId="2" xfId="0" applyFont="1" applyFill="1" applyBorder="1" applyAlignment="1">
      <alignment vertical="center"/>
    </xf>
    <xf numFmtId="176" fontId="13" fillId="4" borderId="4" xfId="0" applyNumberFormat="1" applyFont="1" applyFill="1" applyBorder="1" applyAlignment="1" applyProtection="1">
      <alignment horizontal="center" vertical="center"/>
      <protection locked="0"/>
    </xf>
    <xf numFmtId="0" fontId="13" fillId="2" borderId="2" xfId="0" applyFont="1" applyFill="1" applyBorder="1" applyAlignment="1">
      <alignment vertical="center"/>
    </xf>
    <xf numFmtId="0" fontId="13" fillId="2" borderId="0" xfId="0" applyFont="1" applyFill="1" applyBorder="1">
      <alignment vertical="center"/>
    </xf>
    <xf numFmtId="0" fontId="18" fillId="2" borderId="0" xfId="0" applyFont="1" applyFill="1" applyBorder="1" applyAlignment="1">
      <alignment horizontal="left" vertical="center"/>
    </xf>
    <xf numFmtId="0" fontId="16" fillId="2" borderId="0" xfId="0" applyFont="1" applyFill="1" applyBorder="1" applyAlignment="1">
      <alignment horizontal="right" vertical="center"/>
    </xf>
    <xf numFmtId="0" fontId="19" fillId="4" borderId="1" xfId="0" applyFont="1" applyFill="1" applyBorder="1" applyAlignment="1">
      <alignment horizontal="center" vertical="center"/>
    </xf>
    <xf numFmtId="0" fontId="19" fillId="2" borderId="0" xfId="0" applyFont="1" applyFill="1">
      <alignment vertical="center"/>
    </xf>
    <xf numFmtId="0" fontId="19" fillId="6" borderId="1" xfId="0" applyFont="1" applyFill="1" applyBorder="1" applyAlignment="1">
      <alignment horizontal="center" vertical="center"/>
    </xf>
    <xf numFmtId="0" fontId="15" fillId="2" borderId="0" xfId="0" applyFont="1" applyFill="1" applyAlignment="1">
      <alignment vertical="center"/>
    </xf>
    <xf numFmtId="0" fontId="13" fillId="2" borderId="0" xfId="0" applyFont="1" applyFill="1" applyAlignment="1">
      <alignment horizontal="right" vertical="center"/>
    </xf>
    <xf numFmtId="0" fontId="13" fillId="2" borderId="0" xfId="0" applyFont="1" applyFill="1" applyAlignment="1">
      <alignment horizontal="center" vertical="center"/>
    </xf>
    <xf numFmtId="0" fontId="13" fillId="4" borderId="0" xfId="0" applyFont="1" applyFill="1" applyProtection="1">
      <alignment vertical="center"/>
      <protection locked="0"/>
    </xf>
    <xf numFmtId="0" fontId="13" fillId="2" borderId="0" xfId="0" applyFont="1" applyFill="1" applyAlignment="1">
      <alignment horizontal="left" vertical="center"/>
    </xf>
    <xf numFmtId="0" fontId="15" fillId="2" borderId="0" xfId="0" applyFont="1" applyFill="1" applyBorder="1" applyAlignment="1">
      <alignment vertical="center" textRotation="255"/>
    </xf>
    <xf numFmtId="0" fontId="15" fillId="2" borderId="0" xfId="0" applyFont="1" applyFill="1" applyBorder="1" applyAlignment="1">
      <alignment vertical="center"/>
    </xf>
    <xf numFmtId="0" fontId="13" fillId="2" borderId="0" xfId="0" applyFont="1" applyFill="1" applyBorder="1" applyAlignment="1">
      <alignment vertical="center" textRotation="255"/>
    </xf>
    <xf numFmtId="0" fontId="13" fillId="2" borderId="0" xfId="0" applyFont="1" applyFill="1" applyBorder="1" applyAlignment="1">
      <alignment vertical="center"/>
    </xf>
    <xf numFmtId="0" fontId="16" fillId="2" borderId="0" xfId="0" applyFont="1" applyFill="1" applyBorder="1">
      <alignment vertical="center"/>
    </xf>
    <xf numFmtId="0" fontId="16" fillId="2" borderId="0" xfId="0" applyFont="1" applyFill="1">
      <alignment vertical="center"/>
    </xf>
    <xf numFmtId="0" fontId="16" fillId="2" borderId="21" xfId="0" applyFont="1" applyFill="1" applyBorder="1" applyAlignment="1">
      <alignment horizontal="center" vertical="center" wrapText="1"/>
    </xf>
    <xf numFmtId="0" fontId="16" fillId="2" borderId="0" xfId="0" applyFont="1" applyFill="1" applyBorder="1" applyAlignment="1">
      <alignment horizontal="center" vertical="center"/>
    </xf>
    <xf numFmtId="0" fontId="16" fillId="2" borderId="0" xfId="0" applyFont="1" applyFill="1" applyAlignment="1">
      <alignment vertical="center" wrapText="1"/>
    </xf>
    <xf numFmtId="49" fontId="16" fillId="0" borderId="26" xfId="0" applyNumberFormat="1" applyFont="1" applyFill="1" applyBorder="1" applyAlignment="1">
      <alignment horizontal="right" vertical="center"/>
    </xf>
    <xf numFmtId="0" fontId="16" fillId="0" borderId="9" xfId="0" applyFont="1" applyFill="1" applyBorder="1" applyAlignment="1">
      <alignment horizontal="right" vertical="center"/>
    </xf>
    <xf numFmtId="0" fontId="16" fillId="0" borderId="9" xfId="0" applyFont="1" applyFill="1" applyBorder="1" applyAlignment="1">
      <alignment vertical="center"/>
    </xf>
    <xf numFmtId="0" fontId="16" fillId="29" borderId="1" xfId="0" applyFont="1" applyFill="1" applyBorder="1" applyAlignment="1" applyProtection="1">
      <alignment horizontal="center" vertical="center"/>
      <protection locked="0"/>
    </xf>
    <xf numFmtId="49" fontId="16" fillId="0" borderId="32" xfId="0" applyNumberFormat="1" applyFont="1" applyFill="1" applyBorder="1" applyAlignment="1">
      <alignment horizontal="right" vertical="center"/>
    </xf>
    <xf numFmtId="0" fontId="16" fillId="0" borderId="33" xfId="0" applyFont="1" applyFill="1" applyBorder="1" applyAlignment="1">
      <alignment vertical="center"/>
    </xf>
    <xf numFmtId="0" fontId="16" fillId="29" borderId="28" xfId="0" applyFont="1" applyFill="1" applyBorder="1" applyAlignment="1" applyProtection="1">
      <alignment horizontal="center" vertical="center"/>
      <protection locked="0"/>
    </xf>
    <xf numFmtId="49" fontId="16" fillId="0" borderId="0" xfId="0" applyNumberFormat="1" applyFont="1" applyFill="1" applyBorder="1" applyAlignment="1">
      <alignment horizontal="right" vertical="center"/>
    </xf>
    <xf numFmtId="0" fontId="16" fillId="0" borderId="0" xfId="0" applyFont="1" applyFill="1" applyBorder="1" applyAlignment="1">
      <alignment vertical="center"/>
    </xf>
    <xf numFmtId="0" fontId="39" fillId="0" borderId="19" xfId="0" applyFont="1" applyFill="1" applyBorder="1" applyAlignment="1">
      <alignment horizontal="center" vertical="center"/>
    </xf>
    <xf numFmtId="0" fontId="39" fillId="0" borderId="11" xfId="0" applyFont="1" applyFill="1" applyBorder="1" applyAlignment="1">
      <alignment vertical="center"/>
    </xf>
    <xf numFmtId="0" fontId="39" fillId="0" borderId="11" xfId="0" applyFont="1" applyFill="1" applyBorder="1" applyAlignment="1">
      <alignment horizontal="center" vertical="center"/>
    </xf>
    <xf numFmtId="0" fontId="16" fillId="0" borderId="9" xfId="0" applyFont="1" applyFill="1" applyBorder="1" applyAlignment="1">
      <alignment vertical="center" wrapText="1"/>
    </xf>
    <xf numFmtId="0" fontId="40" fillId="2" borderId="0" xfId="0" applyFont="1" applyFill="1" applyAlignment="1">
      <alignment vertical="center" wrapText="1"/>
    </xf>
    <xf numFmtId="0" fontId="16" fillId="5" borderId="26" xfId="0" applyFont="1" applyFill="1" applyBorder="1" applyAlignment="1">
      <alignment horizontal="right" vertical="center" wrapText="1"/>
    </xf>
    <xf numFmtId="0" fontId="16" fillId="5" borderId="9" xfId="0" applyFont="1" applyFill="1" applyBorder="1" applyAlignment="1">
      <alignment vertical="center" wrapText="1"/>
    </xf>
    <xf numFmtId="0" fontId="16" fillId="29" borderId="1" xfId="0" applyFont="1" applyFill="1" applyBorder="1" applyAlignment="1" applyProtection="1">
      <alignment horizontal="center" vertical="center" wrapText="1"/>
      <protection locked="0"/>
    </xf>
    <xf numFmtId="0" fontId="16" fillId="5" borderId="0" xfId="0" applyFont="1" applyFill="1" applyAlignment="1">
      <alignment vertical="center" wrapText="1"/>
    </xf>
    <xf numFmtId="0" fontId="40" fillId="5" borderId="0" xfId="0" applyFont="1" applyFill="1" applyAlignment="1">
      <alignment vertical="center" wrapText="1"/>
    </xf>
    <xf numFmtId="0" fontId="16" fillId="0" borderId="26" xfId="0" applyFont="1" applyFill="1" applyBorder="1" applyAlignment="1">
      <alignment horizontal="right" vertical="center" wrapText="1"/>
    </xf>
    <xf numFmtId="49" fontId="16" fillId="0" borderId="26" xfId="0" applyNumberFormat="1" applyFont="1" applyFill="1" applyBorder="1" applyAlignment="1">
      <alignment horizontal="center" vertical="center"/>
    </xf>
    <xf numFmtId="0" fontId="16" fillId="2" borderId="0" xfId="0" applyFont="1" applyFill="1" applyAlignment="1">
      <alignment horizontal="center" vertical="center"/>
    </xf>
    <xf numFmtId="0" fontId="13" fillId="0" borderId="0" xfId="0" applyFont="1" applyFill="1">
      <alignment vertical="center"/>
    </xf>
    <xf numFmtId="0" fontId="15" fillId="5" borderId="0" xfId="0" applyFont="1" applyFill="1" applyAlignment="1">
      <alignment vertical="center"/>
    </xf>
    <xf numFmtId="0" fontId="13" fillId="5" borderId="0" xfId="0" applyFont="1" applyFill="1" applyAlignment="1">
      <alignment horizontal="right" vertical="center"/>
    </xf>
    <xf numFmtId="0" fontId="13" fillId="5" borderId="20" xfId="0" applyFont="1" applyFill="1" applyBorder="1" applyAlignment="1" applyProtection="1">
      <alignment horizontal="right" vertical="center"/>
      <protection locked="0"/>
    </xf>
    <xf numFmtId="0" fontId="13" fillId="5" borderId="0" xfId="0" applyFont="1" applyFill="1" applyBorder="1" applyAlignment="1" applyProtection="1">
      <alignment horizontal="right" vertical="center"/>
      <protection locked="0"/>
    </xf>
    <xf numFmtId="0" fontId="13" fillId="5" borderId="0" xfId="0" applyFont="1" applyFill="1" applyBorder="1" applyAlignment="1" applyProtection="1">
      <alignment vertical="center"/>
      <protection locked="0"/>
    </xf>
    <xf numFmtId="0" fontId="13" fillId="5" borderId="20" xfId="0" applyFont="1" applyFill="1" applyBorder="1" applyAlignment="1">
      <alignment horizontal="center" vertical="center"/>
    </xf>
    <xf numFmtId="0" fontId="13" fillId="5" borderId="20" xfId="0" applyFont="1" applyFill="1" applyBorder="1" applyProtection="1">
      <alignment vertical="center"/>
      <protection locked="0"/>
    </xf>
    <xf numFmtId="0" fontId="16" fillId="2" borderId="3" xfId="0" applyFont="1" applyFill="1" applyBorder="1" applyAlignment="1">
      <alignment horizontal="center" vertical="center" wrapText="1"/>
    </xf>
    <xf numFmtId="0" fontId="0" fillId="5" borderId="0" xfId="0" applyFill="1">
      <alignment vertical="center"/>
    </xf>
    <xf numFmtId="0" fontId="13" fillId="0" borderId="0" xfId="0" applyFont="1" applyProtection="1">
      <alignment vertical="center"/>
    </xf>
    <xf numFmtId="0" fontId="13" fillId="5" borderId="0" xfId="0" applyFont="1" applyFill="1" applyProtection="1">
      <alignment vertical="center"/>
    </xf>
    <xf numFmtId="0" fontId="16" fillId="2" borderId="21" xfId="0" applyFont="1" applyFill="1" applyBorder="1" applyAlignment="1">
      <alignment horizontal="center" vertical="center"/>
    </xf>
    <xf numFmtId="0" fontId="39" fillId="5" borderId="13" xfId="0" applyFont="1" applyFill="1" applyBorder="1" applyAlignment="1">
      <alignment horizontal="center" vertical="center"/>
    </xf>
    <xf numFmtId="0" fontId="39" fillId="5" borderId="0" xfId="0" applyFont="1" applyFill="1" applyBorder="1" applyAlignment="1">
      <alignment vertical="center"/>
    </xf>
    <xf numFmtId="0" fontId="16" fillId="5" borderId="0" xfId="0" applyFont="1" applyFill="1" applyBorder="1" applyAlignment="1">
      <alignment horizontal="center" vertical="center"/>
    </xf>
    <xf numFmtId="0" fontId="16" fillId="5" borderId="14" xfId="0" applyFont="1" applyFill="1" applyBorder="1" applyAlignment="1">
      <alignment vertical="center"/>
    </xf>
    <xf numFmtId="0" fontId="16" fillId="2" borderId="30" xfId="0" applyFont="1" applyFill="1" applyBorder="1" applyAlignment="1">
      <alignment horizontal="center" vertical="center"/>
    </xf>
    <xf numFmtId="0" fontId="16" fillId="2" borderId="27" xfId="0" applyFont="1" applyFill="1" applyBorder="1">
      <alignment vertical="center"/>
    </xf>
    <xf numFmtId="0" fontId="16" fillId="2" borderId="31" xfId="0" applyFont="1" applyFill="1" applyBorder="1">
      <alignment vertical="center"/>
    </xf>
    <xf numFmtId="0" fontId="39" fillId="0" borderId="12" xfId="0" applyFont="1" applyFill="1" applyBorder="1" applyAlignment="1">
      <alignment vertical="center"/>
    </xf>
    <xf numFmtId="0" fontId="16" fillId="2" borderId="27" xfId="0" applyFont="1" applyFill="1" applyBorder="1" applyAlignment="1">
      <alignment horizontal="center" vertical="center"/>
    </xf>
    <xf numFmtId="0" fontId="16" fillId="5" borderId="27" xfId="0" applyFont="1" applyFill="1" applyBorder="1" applyAlignment="1">
      <alignment vertical="center" wrapText="1"/>
    </xf>
    <xf numFmtId="0" fontId="16" fillId="2" borderId="27" xfId="0" applyFont="1" applyFill="1" applyBorder="1" applyAlignment="1">
      <alignment vertical="center" wrapText="1"/>
    </xf>
    <xf numFmtId="0" fontId="36" fillId="5" borderId="0" xfId="50" applyFill="1">
      <alignment vertical="center"/>
    </xf>
    <xf numFmtId="0" fontId="52" fillId="5" borderId="0" xfId="50" applyFont="1" applyFill="1" applyAlignment="1">
      <alignment vertical="center" shrinkToFit="1"/>
    </xf>
    <xf numFmtId="0" fontId="51" fillId="5" borderId="0" xfId="50" applyFont="1" applyFill="1">
      <alignment vertical="center"/>
    </xf>
    <xf numFmtId="0" fontId="53" fillId="5" borderId="0" xfId="50" applyFont="1" applyFill="1" applyAlignment="1">
      <alignment horizontal="center" vertical="center" shrinkToFit="1"/>
    </xf>
    <xf numFmtId="0" fontId="54" fillId="5" borderId="18" xfId="50" applyFont="1" applyFill="1" applyBorder="1" applyAlignment="1">
      <alignment vertical="center" shrinkToFit="1"/>
    </xf>
    <xf numFmtId="0" fontId="54" fillId="5" borderId="0" xfId="50" applyFont="1" applyFill="1" applyAlignment="1">
      <alignment vertical="center" shrinkToFit="1"/>
    </xf>
    <xf numFmtId="0" fontId="54" fillId="5" borderId="0" xfId="50" applyFont="1" applyFill="1" applyAlignment="1">
      <alignment horizontal="center" vertical="center" shrinkToFit="1"/>
    </xf>
    <xf numFmtId="0" fontId="36" fillId="32" borderId="1" xfId="50" applyFill="1" applyBorder="1" applyAlignment="1" applyProtection="1">
      <alignment horizontal="center" vertical="center"/>
      <protection locked="0"/>
    </xf>
    <xf numFmtId="0" fontId="36" fillId="5" borderId="0" xfId="50" applyFill="1" applyAlignment="1">
      <alignment horizontal="center" vertical="center" shrinkToFit="1"/>
    </xf>
    <xf numFmtId="178" fontId="36" fillId="32" borderId="1" xfId="50" applyNumberFormat="1" applyFill="1" applyBorder="1" applyAlignment="1" applyProtection="1">
      <alignment horizontal="center" vertical="center"/>
      <protection locked="0"/>
    </xf>
    <xf numFmtId="0" fontId="52" fillId="5" borderId="0" xfId="50" applyFont="1" applyFill="1" applyAlignment="1">
      <alignment horizontal="center" vertical="center" shrinkToFit="1"/>
    </xf>
    <xf numFmtId="0" fontId="52" fillId="5" borderId="0" xfId="50" applyFont="1" applyFill="1" applyAlignment="1">
      <alignment horizontal="right" vertical="center"/>
    </xf>
    <xf numFmtId="0" fontId="50" fillId="5" borderId="0" xfId="50" applyFont="1" applyFill="1">
      <alignment vertical="center"/>
    </xf>
    <xf numFmtId="178" fontId="36" fillId="5" borderId="1" xfId="50" applyNumberFormat="1" applyFill="1" applyBorder="1" applyAlignment="1">
      <alignment horizontal="center" vertical="center"/>
    </xf>
    <xf numFmtId="178" fontId="36" fillId="0" borderId="1" xfId="50" applyNumberFormat="1" applyBorder="1" applyAlignment="1" applyProtection="1">
      <alignment horizontal="center" vertical="center"/>
      <protection locked="0"/>
    </xf>
    <xf numFmtId="0" fontId="36" fillId="5" borderId="0" xfId="50" applyFill="1" applyAlignment="1">
      <alignment horizontal="right" vertical="center"/>
    </xf>
    <xf numFmtId="0" fontId="36" fillId="5" borderId="0" xfId="50" applyFill="1" applyAlignment="1" applyProtection="1">
      <alignment horizontal="center" vertical="center" shrinkToFit="1"/>
      <protection locked="0"/>
    </xf>
    <xf numFmtId="0" fontId="52" fillId="5" borderId="0" xfId="50" applyFont="1" applyFill="1" applyAlignment="1" applyProtection="1">
      <alignment horizontal="center" vertical="center" shrinkToFit="1"/>
      <protection locked="0"/>
    </xf>
    <xf numFmtId="0" fontId="52" fillId="5" borderId="0" xfId="50" applyFont="1" applyFill="1" applyAlignment="1" applyProtection="1">
      <alignment horizontal="right" vertical="center"/>
      <protection locked="0"/>
    </xf>
    <xf numFmtId="0" fontId="50" fillId="5" borderId="0" xfId="50" applyFont="1" applyFill="1" applyProtection="1">
      <alignment vertical="center"/>
      <protection locked="0"/>
    </xf>
    <xf numFmtId="0" fontId="36" fillId="5" borderId="0" xfId="50" applyFill="1" applyProtection="1">
      <alignment vertical="center"/>
      <protection locked="0"/>
    </xf>
    <xf numFmtId="178" fontId="36" fillId="32" borderId="3" xfId="50" applyNumberFormat="1" applyFill="1" applyBorder="1" applyAlignment="1" applyProtection="1">
      <alignment horizontal="center" vertical="center"/>
      <protection locked="0"/>
    </xf>
    <xf numFmtId="178" fontId="36" fillId="0" borderId="3" xfId="50" applyNumberFormat="1" applyBorder="1" applyAlignment="1" applyProtection="1">
      <alignment horizontal="center" vertical="center"/>
      <protection locked="0"/>
    </xf>
    <xf numFmtId="0" fontId="36" fillId="0" borderId="1" xfId="50" applyBorder="1" applyAlignment="1">
      <alignment horizontal="center" vertical="center"/>
    </xf>
    <xf numFmtId="0" fontId="52" fillId="34" borderId="4" xfId="50" applyFont="1" applyFill="1" applyBorder="1" applyAlignment="1">
      <alignment vertical="center" shrinkToFit="1"/>
    </xf>
    <xf numFmtId="0" fontId="52" fillId="34" borderId="9" xfId="50" applyFont="1" applyFill="1" applyBorder="1" applyAlignment="1">
      <alignment vertical="center" shrinkToFit="1"/>
    </xf>
    <xf numFmtId="0" fontId="55" fillId="34" borderId="2" xfId="50" applyFont="1" applyFill="1" applyBorder="1" applyAlignment="1">
      <alignment horizontal="center" vertical="center" shrinkToFit="1"/>
    </xf>
    <xf numFmtId="0" fontId="52" fillId="34" borderId="2" xfId="50" applyFont="1" applyFill="1" applyBorder="1" applyAlignment="1">
      <alignment vertical="center" shrinkToFit="1"/>
    </xf>
    <xf numFmtId="0" fontId="36" fillId="34" borderId="4" xfId="50" applyFill="1" applyBorder="1">
      <alignment vertical="center"/>
    </xf>
    <xf numFmtId="0" fontId="36" fillId="34" borderId="9" xfId="50" applyFill="1" applyBorder="1">
      <alignment vertical="center"/>
    </xf>
    <xf numFmtId="0" fontId="56" fillId="5" borderId="0" xfId="50" applyFont="1" applyFill="1">
      <alignment vertical="center"/>
    </xf>
    <xf numFmtId="0" fontId="13" fillId="5" borderId="0" xfId="50" applyFont="1" applyFill="1" applyAlignment="1">
      <alignment horizontal="center" vertical="center"/>
    </xf>
    <xf numFmtId="0" fontId="13" fillId="5" borderId="0" xfId="50" applyFont="1" applyFill="1">
      <alignment vertical="center"/>
    </xf>
    <xf numFmtId="0" fontId="10" fillId="0" borderId="0" xfId="3" applyFont="1" applyAlignment="1" applyProtection="1">
      <alignment vertical="center" textRotation="255" shrinkToFit="1"/>
    </xf>
    <xf numFmtId="0" fontId="9" fillId="0" borderId="0" xfId="3" applyFont="1" applyAlignment="1" applyProtection="1">
      <alignment horizontal="left" vertical="center"/>
    </xf>
    <xf numFmtId="0" fontId="11" fillId="0" borderId="0" xfId="3" applyFont="1" applyAlignment="1" applyProtection="1">
      <alignment horizontal="left" vertical="center"/>
    </xf>
    <xf numFmtId="0" fontId="11" fillId="0" borderId="0" xfId="3" applyFont="1" applyProtection="1">
      <alignment vertical="center"/>
    </xf>
    <xf numFmtId="0" fontId="50" fillId="0" borderId="0" xfId="50" applyFont="1" applyProtection="1">
      <alignment vertical="center"/>
    </xf>
    <xf numFmtId="0" fontId="11" fillId="0" borderId="0" xfId="3" applyFont="1" applyAlignment="1" applyProtection="1">
      <alignment horizontal="right" vertical="center"/>
    </xf>
    <xf numFmtId="0" fontId="12" fillId="0" borderId="0" xfId="3" applyFont="1" applyProtection="1">
      <alignment vertical="center"/>
    </xf>
    <xf numFmtId="0" fontId="12" fillId="0" borderId="0" xfId="3" applyFont="1" applyAlignment="1" applyProtection="1">
      <alignment vertical="center" wrapText="1"/>
    </xf>
    <xf numFmtId="0" fontId="12" fillId="0" borderId="0" xfId="3" applyFont="1">
      <alignment vertical="center"/>
    </xf>
    <xf numFmtId="0" fontId="11" fillId="0" borderId="0" xfId="3" applyFont="1" applyAlignment="1" applyProtection="1">
      <alignment vertical="center"/>
    </xf>
    <xf numFmtId="0" fontId="11" fillId="0" borderId="0" xfId="3" applyFont="1" applyAlignment="1" applyProtection="1">
      <alignment horizontal="center" vertical="center"/>
    </xf>
    <xf numFmtId="0" fontId="11" fillId="0" borderId="0" xfId="3" applyFont="1" applyFill="1" applyBorder="1" applyAlignment="1" applyProtection="1">
      <alignment horizontal="center" vertical="center"/>
    </xf>
    <xf numFmtId="0" fontId="10" fillId="0" borderId="0" xfId="3" applyFont="1" applyProtection="1">
      <alignment vertical="center"/>
    </xf>
    <xf numFmtId="0" fontId="58" fillId="0" borderId="0" xfId="50" applyFont="1" applyProtection="1">
      <alignment vertical="center"/>
    </xf>
    <xf numFmtId="0" fontId="59" fillId="0" borderId="0" xfId="50" applyFont="1" applyProtection="1">
      <alignment vertical="center"/>
    </xf>
    <xf numFmtId="0" fontId="59" fillId="0" borderId="0" xfId="50" applyFont="1" applyAlignment="1" applyProtection="1">
      <alignment horizontal="right" vertical="center"/>
    </xf>
    <xf numFmtId="0" fontId="12" fillId="0" borderId="0" xfId="3" applyFont="1" applyBorder="1">
      <alignment vertical="center"/>
    </xf>
    <xf numFmtId="0" fontId="58" fillId="0" borderId="0" xfId="50" applyFont="1" applyFill="1" applyProtection="1">
      <alignment vertical="center"/>
    </xf>
    <xf numFmtId="0" fontId="10" fillId="0" borderId="0" xfId="3" applyFont="1" applyFill="1" applyProtection="1">
      <alignment vertical="center"/>
    </xf>
    <xf numFmtId="0" fontId="59" fillId="0" borderId="0" xfId="50" applyFont="1" applyFill="1" applyProtection="1">
      <alignment vertical="center"/>
    </xf>
    <xf numFmtId="0" fontId="11" fillId="0" borderId="0" xfId="3" applyFont="1" applyFill="1" applyProtection="1">
      <alignment vertical="center"/>
    </xf>
    <xf numFmtId="0" fontId="59" fillId="0" borderId="0" xfId="50" applyFont="1" applyFill="1" applyAlignment="1" applyProtection="1">
      <alignment horizontal="right" vertical="center"/>
    </xf>
    <xf numFmtId="0" fontId="11" fillId="0" borderId="0" xfId="3" applyFont="1" applyFill="1" applyAlignment="1" applyProtection="1">
      <alignment horizontal="right" vertical="center"/>
    </xf>
    <xf numFmtId="0" fontId="12" fillId="0" borderId="0" xfId="3" applyFont="1" applyFill="1" applyProtection="1">
      <alignment vertical="center"/>
    </xf>
    <xf numFmtId="0" fontId="12" fillId="0" borderId="0" xfId="3" applyFont="1" applyFill="1" applyAlignment="1" applyProtection="1">
      <alignment vertical="center" wrapText="1"/>
    </xf>
    <xf numFmtId="0" fontId="12" fillId="0" borderId="0" xfId="3" applyFont="1" applyFill="1" applyBorder="1">
      <alignment vertical="center"/>
    </xf>
    <xf numFmtId="0" fontId="12" fillId="0" borderId="0" xfId="3" applyFont="1" applyFill="1">
      <alignment vertical="center"/>
    </xf>
    <xf numFmtId="0" fontId="11" fillId="0" borderId="0" xfId="3" applyFont="1" applyBorder="1" applyAlignment="1" applyProtection="1">
      <alignment horizontal="left" vertical="center"/>
    </xf>
    <xf numFmtId="0" fontId="10" fillId="0" borderId="0" xfId="3" applyFont="1" applyAlignment="1" applyProtection="1">
      <alignment vertical="center" wrapText="1"/>
    </xf>
    <xf numFmtId="0" fontId="10" fillId="0" borderId="0" xfId="3" applyFont="1">
      <alignment vertical="center"/>
    </xf>
    <xf numFmtId="0" fontId="11" fillId="0" borderId="0" xfId="3" applyFont="1" applyBorder="1" applyAlignment="1" applyProtection="1">
      <alignment vertical="center"/>
    </xf>
    <xf numFmtId="0" fontId="12" fillId="0" borderId="0" xfId="62" applyFont="1" applyBorder="1" applyAlignment="1" applyProtection="1">
      <alignment horizontal="center" vertical="center" wrapText="1"/>
    </xf>
    <xf numFmtId="0" fontId="11" fillId="0" borderId="0" xfId="3" applyFont="1" applyBorder="1" applyAlignment="1" applyProtection="1">
      <alignment horizontal="center" vertical="center"/>
    </xf>
    <xf numFmtId="183" fontId="12" fillId="0" borderId="1" xfId="3" applyNumberFormat="1" applyFont="1" applyBorder="1" applyAlignment="1" applyProtection="1">
      <alignment vertical="center"/>
    </xf>
    <xf numFmtId="184" fontId="12" fillId="0" borderId="1" xfId="3" applyNumberFormat="1" applyFont="1" applyBorder="1" applyAlignment="1" applyProtection="1">
      <alignment vertical="center"/>
    </xf>
    <xf numFmtId="0" fontId="61" fillId="0" borderId="3" xfId="3" applyFont="1" applyFill="1" applyBorder="1" applyAlignment="1" applyProtection="1">
      <alignment horizontal="center" vertical="center"/>
    </xf>
    <xf numFmtId="0" fontId="61" fillId="35" borderId="6" xfId="3" applyFont="1" applyFill="1" applyBorder="1" applyAlignment="1" applyProtection="1">
      <alignment horizontal="center" vertical="center"/>
    </xf>
    <xf numFmtId="0" fontId="12" fillId="5" borderId="1" xfId="3" applyFont="1" applyFill="1" applyBorder="1" applyAlignment="1" applyProtection="1">
      <alignment horizontal="right" vertical="center"/>
    </xf>
    <xf numFmtId="0" fontId="62" fillId="36" borderId="5" xfId="3" applyFont="1" applyFill="1" applyBorder="1" applyAlignment="1" applyProtection="1">
      <alignment horizontal="center" vertical="center"/>
    </xf>
    <xf numFmtId="0" fontId="12" fillId="0" borderId="1" xfId="3" applyFont="1" applyFill="1" applyBorder="1" applyAlignment="1" applyProtection="1">
      <alignment horizontal="right" vertical="center"/>
    </xf>
    <xf numFmtId="0" fontId="36" fillId="33" borderId="55" xfId="50" applyFill="1" applyBorder="1">
      <alignment vertical="center"/>
    </xf>
    <xf numFmtId="0" fontId="36" fillId="33" borderId="56" xfId="50" applyFill="1" applyBorder="1">
      <alignment vertical="center"/>
    </xf>
    <xf numFmtId="0" fontId="36" fillId="33" borderId="57" xfId="50" applyFill="1" applyBorder="1">
      <alignment vertical="center"/>
    </xf>
    <xf numFmtId="0" fontId="36" fillId="0" borderId="0" xfId="50">
      <alignment vertical="center"/>
    </xf>
    <xf numFmtId="0" fontId="36" fillId="33" borderId="58" xfId="50" applyFill="1" applyBorder="1">
      <alignment vertical="center"/>
    </xf>
    <xf numFmtId="0" fontId="36" fillId="33" borderId="59" xfId="50" applyFill="1" applyBorder="1">
      <alignment vertical="center"/>
    </xf>
    <xf numFmtId="0" fontId="36" fillId="33" borderId="0" xfId="50" applyFill="1">
      <alignment vertical="center"/>
    </xf>
    <xf numFmtId="0" fontId="36" fillId="33" borderId="60" xfId="50" applyFill="1" applyBorder="1">
      <alignment vertical="center"/>
    </xf>
    <xf numFmtId="0" fontId="13" fillId="33" borderId="58" xfId="50" applyFont="1" applyFill="1" applyBorder="1">
      <alignment vertical="center"/>
    </xf>
    <xf numFmtId="0" fontId="13" fillId="33" borderId="59" xfId="50" applyFont="1" applyFill="1" applyBorder="1">
      <alignment vertical="center"/>
    </xf>
    <xf numFmtId="0" fontId="13" fillId="33" borderId="60" xfId="50" applyFont="1" applyFill="1" applyBorder="1">
      <alignment vertical="center"/>
    </xf>
    <xf numFmtId="0" fontId="13" fillId="33" borderId="61" xfId="50" applyFont="1" applyFill="1" applyBorder="1">
      <alignment vertical="center"/>
    </xf>
    <xf numFmtId="0" fontId="13" fillId="33" borderId="62" xfId="50" applyFont="1" applyFill="1" applyBorder="1">
      <alignment vertical="center"/>
    </xf>
    <xf numFmtId="0" fontId="13" fillId="33" borderId="62" xfId="50" applyFont="1" applyFill="1" applyBorder="1" applyAlignment="1">
      <alignment vertical="center" wrapText="1"/>
    </xf>
    <xf numFmtId="0" fontId="36" fillId="33" borderId="62" xfId="50" applyFill="1" applyBorder="1">
      <alignment vertical="center"/>
    </xf>
    <xf numFmtId="0" fontId="36" fillId="33" borderId="63" xfId="50" applyFill="1" applyBorder="1">
      <alignment vertical="center"/>
    </xf>
    <xf numFmtId="0" fontId="13" fillId="31" borderId="61" xfId="50" applyFont="1" applyFill="1" applyBorder="1">
      <alignment vertical="center"/>
    </xf>
    <xf numFmtId="0" fontId="13" fillId="31" borderId="62" xfId="50" applyFont="1" applyFill="1" applyBorder="1">
      <alignment vertical="center"/>
    </xf>
    <xf numFmtId="0" fontId="36" fillId="31" borderId="62" xfId="50" applyFill="1" applyBorder="1">
      <alignment vertical="center"/>
    </xf>
    <xf numFmtId="0" fontId="36" fillId="31" borderId="63" xfId="50" applyFill="1" applyBorder="1">
      <alignment vertical="center"/>
    </xf>
    <xf numFmtId="0" fontId="13" fillId="2" borderId="0" xfId="0" applyFont="1" applyFill="1" applyProtection="1">
      <alignment vertical="center"/>
    </xf>
    <xf numFmtId="0" fontId="69" fillId="2" borderId="0" xfId="0" applyFont="1" applyFill="1" applyProtection="1">
      <alignment vertical="center"/>
    </xf>
    <xf numFmtId="0" fontId="0" fillId="2" borderId="0" xfId="0" applyFill="1" applyBorder="1" applyAlignment="1" applyProtection="1">
      <alignment horizontal="center" vertical="center"/>
      <protection locked="0"/>
    </xf>
    <xf numFmtId="0" fontId="0" fillId="2" borderId="0" xfId="0" applyFill="1" applyProtection="1">
      <alignment vertical="center"/>
      <protection locked="0"/>
    </xf>
    <xf numFmtId="49" fontId="6" fillId="2" borderId="0" xfId="0" applyNumberFormat="1" applyFont="1" applyFill="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68" fillId="29" borderId="22" xfId="0" applyFont="1" applyFill="1" applyBorder="1" applyAlignment="1" applyProtection="1">
      <alignment horizontal="center" vertical="center"/>
      <protection locked="0"/>
    </xf>
    <xf numFmtId="0" fontId="0" fillId="29" borderId="22" xfId="0" applyFill="1" applyBorder="1" applyAlignment="1" applyProtection="1">
      <alignment horizontal="center" vertical="center"/>
      <protection locked="0"/>
    </xf>
    <xf numFmtId="0" fontId="0" fillId="2" borderId="0" xfId="0" applyFill="1" applyBorder="1" applyAlignment="1" applyProtection="1">
      <alignment vertical="center" wrapText="1"/>
      <protection locked="0"/>
    </xf>
    <xf numFmtId="0" fontId="7" fillId="2" borderId="0" xfId="0" applyFont="1" applyFill="1" applyProtection="1">
      <alignment vertical="center"/>
    </xf>
    <xf numFmtId="0" fontId="0" fillId="2" borderId="0" xfId="0" applyFill="1" applyBorder="1" applyAlignment="1" applyProtection="1">
      <alignment horizontal="center" vertical="center"/>
    </xf>
    <xf numFmtId="0" fontId="0" fillId="2" borderId="0" xfId="0" applyFill="1" applyBorder="1" applyProtection="1">
      <alignment vertical="center"/>
    </xf>
    <xf numFmtId="0" fontId="0" fillId="2" borderId="0" xfId="0" applyFill="1" applyProtection="1">
      <alignment vertical="center"/>
    </xf>
    <xf numFmtId="0" fontId="0" fillId="2" borderId="0" xfId="0" applyFont="1" applyFill="1" applyProtection="1">
      <alignment vertical="center"/>
    </xf>
    <xf numFmtId="49" fontId="6" fillId="2" borderId="0" xfId="0" applyNumberFormat="1" applyFont="1" applyFill="1" applyAlignment="1" applyProtection="1">
      <alignment horizontal="center" vertical="center"/>
    </xf>
    <xf numFmtId="0" fontId="3" fillId="2" borderId="1" xfId="0" applyFont="1" applyFill="1" applyBorder="1" applyAlignment="1" applyProtection="1">
      <alignment horizontal="center" vertical="center" wrapText="1"/>
    </xf>
    <xf numFmtId="0" fontId="0" fillId="2" borderId="8" xfId="0" applyFill="1" applyBorder="1" applyProtection="1">
      <alignment vertical="center"/>
    </xf>
    <xf numFmtId="0" fontId="3" fillId="2" borderId="0" xfId="0" applyFont="1" applyFill="1" applyBorder="1" applyAlignment="1" applyProtection="1">
      <alignment horizontal="center" vertical="center" wrapText="1"/>
    </xf>
    <xf numFmtId="179" fontId="0" fillId="37" borderId="1" xfId="0" applyNumberFormat="1" applyFill="1" applyBorder="1" applyAlignment="1" applyProtection="1">
      <alignment horizontal="right" vertical="center"/>
    </xf>
    <xf numFmtId="0" fontId="0" fillId="2" borderId="0" xfId="0" applyFill="1" applyBorder="1" applyAlignment="1" applyProtection="1">
      <alignment horizontal="right" vertical="center"/>
    </xf>
    <xf numFmtId="0" fontId="6" fillId="3" borderId="1" xfId="0" applyFont="1" applyFill="1" applyBorder="1" applyAlignment="1" applyProtection="1">
      <alignment horizontal="center" vertical="center" wrapText="1"/>
    </xf>
    <xf numFmtId="0" fontId="68" fillId="4" borderId="22" xfId="0" applyFont="1" applyFill="1" applyBorder="1" applyProtection="1">
      <alignment vertical="center"/>
      <protection locked="0"/>
    </xf>
    <xf numFmtId="0" fontId="68" fillId="4" borderId="0" xfId="0" applyFont="1" applyFill="1" applyBorder="1" applyAlignment="1" applyProtection="1">
      <alignment horizontal="center" vertical="center"/>
      <protection locked="0"/>
    </xf>
    <xf numFmtId="0" fontId="68" fillId="4" borderId="0" xfId="0" applyFont="1" applyFill="1" applyProtection="1">
      <alignment vertical="center"/>
      <protection locked="0"/>
    </xf>
    <xf numFmtId="0" fontId="0" fillId="4" borderId="0" xfId="0" applyFill="1" applyBorder="1" applyAlignment="1" applyProtection="1">
      <alignment horizontal="center" vertical="center"/>
      <protection locked="0"/>
    </xf>
    <xf numFmtId="0" fontId="0" fillId="4" borderId="0" xfId="0" applyFill="1" applyProtection="1">
      <alignment vertical="center"/>
      <protection locked="0"/>
    </xf>
    <xf numFmtId="0" fontId="68" fillId="5" borderId="0" xfId="0" applyFont="1" applyFill="1" applyBorder="1" applyAlignment="1" applyProtection="1">
      <alignment horizontal="right" vertical="center"/>
    </xf>
    <xf numFmtId="0" fontId="0" fillId="5" borderId="0" xfId="0" applyFill="1" applyBorder="1" applyAlignment="1" applyProtection="1">
      <alignment horizontal="right" vertical="center"/>
    </xf>
    <xf numFmtId="0" fontId="68" fillId="5" borderId="0" xfId="0"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70"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0" fillId="5" borderId="0" xfId="0" applyFill="1" applyBorder="1" applyProtection="1">
      <alignment vertical="center"/>
      <protection locked="0"/>
    </xf>
    <xf numFmtId="0" fontId="5" fillId="2" borderId="0" xfId="0" applyFont="1" applyFill="1" applyBorder="1" applyAlignment="1">
      <alignment vertical="center"/>
    </xf>
    <xf numFmtId="3" fontId="0" fillId="2" borderId="0" xfId="0" applyNumberFormat="1" applyFill="1" applyBorder="1" applyProtection="1">
      <alignment vertical="center"/>
    </xf>
    <xf numFmtId="0" fontId="13" fillId="2" borderId="0" xfId="0" applyFont="1" applyFill="1" applyAlignment="1" applyProtection="1">
      <alignment horizontal="left" vertical="center"/>
    </xf>
    <xf numFmtId="3" fontId="0" fillId="0" borderId="0" xfId="0" applyNumberFormat="1" applyFont="1" applyFill="1" applyAlignment="1" applyProtection="1">
      <alignment horizontal="right" vertical="center"/>
    </xf>
    <xf numFmtId="0" fontId="0" fillId="2" borderId="0" xfId="0" applyFont="1" applyFill="1" applyAlignment="1" applyProtection="1">
      <alignment horizontal="right" vertical="center"/>
    </xf>
    <xf numFmtId="0" fontId="13" fillId="0" borderId="64" xfId="0" applyFont="1" applyFill="1" applyBorder="1" applyProtection="1">
      <alignment vertical="center"/>
    </xf>
    <xf numFmtId="0" fontId="13" fillId="0" borderId="21" xfId="0" applyFont="1" applyFill="1" applyBorder="1" applyProtection="1">
      <alignment vertical="center"/>
    </xf>
    <xf numFmtId="0" fontId="13" fillId="0" borderId="65" xfId="0" applyFont="1" applyFill="1" applyBorder="1" applyProtection="1">
      <alignment vertical="center"/>
    </xf>
    <xf numFmtId="0" fontId="13" fillId="0" borderId="14" xfId="0" applyFont="1" applyFill="1" applyBorder="1" applyProtection="1">
      <alignment vertical="center"/>
    </xf>
    <xf numFmtId="0" fontId="13" fillId="0" borderId="0" xfId="0" applyFont="1" applyFill="1" applyBorder="1" applyProtection="1">
      <alignment vertical="center"/>
    </xf>
    <xf numFmtId="0" fontId="13" fillId="0" borderId="0"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3" fillId="0" borderId="18" xfId="0" applyFont="1" applyFill="1" applyBorder="1" applyProtection="1">
      <alignment vertical="center"/>
    </xf>
    <xf numFmtId="0" fontId="13" fillId="0" borderId="0" xfId="0" applyFont="1" applyBorder="1" applyProtection="1">
      <alignment vertical="center"/>
    </xf>
    <xf numFmtId="0" fontId="13" fillId="0" borderId="8" xfId="0" applyFont="1" applyFill="1" applyBorder="1" applyProtection="1">
      <alignment vertical="center"/>
    </xf>
    <xf numFmtId="0" fontId="13" fillId="0" borderId="17" xfId="0" applyFont="1" applyFill="1" applyBorder="1" applyProtection="1">
      <alignment vertical="center"/>
    </xf>
    <xf numFmtId="0" fontId="13" fillId="0" borderId="16" xfId="0" applyFont="1" applyFill="1" applyBorder="1" applyAlignment="1" applyProtection="1">
      <alignment horizontal="center" vertical="center"/>
    </xf>
    <xf numFmtId="0" fontId="13" fillId="0" borderId="3" xfId="0" applyFont="1" applyFill="1" applyBorder="1" applyAlignment="1" applyProtection="1">
      <alignment horizontal="center" vertical="center"/>
    </xf>
    <xf numFmtId="0" fontId="13" fillId="0" borderId="66" xfId="0" applyFont="1" applyFill="1" applyBorder="1" applyAlignment="1" applyProtection="1">
      <alignment horizontal="center" vertical="center"/>
    </xf>
    <xf numFmtId="0" fontId="13" fillId="0" borderId="2" xfId="0" applyFont="1" applyFill="1" applyBorder="1" applyProtection="1">
      <alignment vertical="center"/>
    </xf>
    <xf numFmtId="0" fontId="13" fillId="0" borderId="15"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3" fillId="0" borderId="67"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3" fillId="0" borderId="68" xfId="0" applyFont="1" applyFill="1" applyBorder="1" applyAlignment="1" applyProtection="1">
      <alignment horizontal="center" vertical="center"/>
    </xf>
    <xf numFmtId="3" fontId="13" fillId="0" borderId="20" xfId="0" applyNumberFormat="1" applyFont="1" applyFill="1" applyBorder="1" applyAlignment="1" applyProtection="1">
      <alignment horizontal="right" vertical="center"/>
    </xf>
    <xf numFmtId="3" fontId="13" fillId="0" borderId="0" xfId="0" applyNumberFormat="1" applyFont="1" applyFill="1" applyBorder="1" applyAlignment="1" applyProtection="1">
      <alignment horizontal="left" vertical="center"/>
    </xf>
    <xf numFmtId="0" fontId="13" fillId="0" borderId="69" xfId="0" applyFont="1" applyFill="1" applyBorder="1" applyAlignment="1" applyProtection="1">
      <alignment horizontal="left" vertical="center"/>
    </xf>
    <xf numFmtId="0" fontId="13" fillId="0" borderId="70" xfId="0" applyFont="1" applyFill="1" applyBorder="1" applyAlignment="1" applyProtection="1">
      <alignment horizontal="left" vertical="center"/>
    </xf>
    <xf numFmtId="0" fontId="13" fillId="0" borderId="12" xfId="0" applyFont="1" applyFill="1" applyBorder="1" applyProtection="1">
      <alignment vertical="center"/>
    </xf>
    <xf numFmtId="0" fontId="13" fillId="0" borderId="11" xfId="0" applyFont="1" applyFill="1" applyBorder="1" applyProtection="1">
      <alignment vertical="center"/>
    </xf>
    <xf numFmtId="0" fontId="13" fillId="0" borderId="71" xfId="0" applyFont="1" applyFill="1" applyBorder="1" applyProtection="1">
      <alignment vertical="center"/>
    </xf>
    <xf numFmtId="0" fontId="13" fillId="0" borderId="69" xfId="0" applyFont="1" applyFill="1" applyBorder="1" applyProtection="1">
      <alignment vertical="center"/>
    </xf>
    <xf numFmtId="3" fontId="13" fillId="0" borderId="72" xfId="0" applyNumberFormat="1" applyFont="1" applyFill="1" applyBorder="1" applyAlignment="1" applyProtection="1">
      <alignment horizontal="left" vertical="center"/>
    </xf>
    <xf numFmtId="0" fontId="13" fillId="0" borderId="73" xfId="0" applyFont="1" applyFill="1" applyBorder="1" applyAlignment="1" applyProtection="1">
      <alignment horizontal="left" vertical="center"/>
    </xf>
    <xf numFmtId="0" fontId="13" fillId="0" borderId="74" xfId="0" applyFont="1" applyFill="1" applyBorder="1" applyAlignment="1" applyProtection="1">
      <alignment horizontal="left" vertical="center"/>
    </xf>
    <xf numFmtId="0" fontId="13" fillId="0" borderId="75" xfId="0" applyFont="1" applyFill="1" applyBorder="1" applyProtection="1">
      <alignment vertical="center"/>
    </xf>
    <xf numFmtId="0" fontId="13" fillId="0" borderId="78" xfId="0" applyFont="1" applyFill="1" applyBorder="1" applyProtection="1">
      <alignment vertical="center"/>
    </xf>
    <xf numFmtId="0" fontId="13" fillId="0" borderId="20" xfId="0" applyFont="1" applyFill="1" applyBorder="1" applyProtection="1">
      <alignment vertical="center"/>
    </xf>
    <xf numFmtId="0" fontId="13" fillId="0" borderId="15" xfId="0" applyFont="1" applyFill="1" applyBorder="1" applyProtection="1">
      <alignment vertical="center"/>
    </xf>
    <xf numFmtId="0" fontId="13" fillId="0" borderId="9"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13" fillId="0" borderId="13" xfId="0" applyFont="1" applyFill="1" applyBorder="1" applyProtection="1">
      <alignment vertical="center"/>
    </xf>
    <xf numFmtId="0" fontId="13" fillId="0" borderId="11" xfId="0" applyFont="1" applyFill="1" applyBorder="1" applyAlignment="1" applyProtection="1">
      <alignment vertical="center"/>
    </xf>
    <xf numFmtId="0" fontId="13" fillId="0" borderId="19" xfId="0" applyFont="1" applyFill="1" applyBorder="1" applyAlignment="1" applyProtection="1">
      <alignment vertical="center"/>
    </xf>
    <xf numFmtId="0" fontId="13" fillId="0" borderId="0" xfId="0" applyFont="1" applyFill="1" applyProtection="1">
      <alignment vertical="center"/>
    </xf>
    <xf numFmtId="0" fontId="13" fillId="0" borderId="81" xfId="0" applyFont="1" applyFill="1" applyBorder="1" applyAlignment="1" applyProtection="1">
      <alignment horizontal="center" vertical="center"/>
    </xf>
    <xf numFmtId="0" fontId="15" fillId="5" borderId="0" xfId="0" applyFont="1" applyFill="1" applyProtection="1">
      <alignment vertical="center"/>
    </xf>
    <xf numFmtId="0" fontId="17" fillId="5" borderId="0" xfId="0" applyFont="1" applyFill="1" applyProtection="1">
      <alignment vertical="center"/>
    </xf>
    <xf numFmtId="0" fontId="13" fillId="5" borderId="14" xfId="0" applyFont="1" applyFill="1" applyBorder="1" applyProtection="1">
      <alignment vertical="center"/>
    </xf>
    <xf numFmtId="0" fontId="13" fillId="5" borderId="0" xfId="0" applyFont="1" applyFill="1" applyBorder="1" applyProtection="1">
      <alignment vertical="center"/>
    </xf>
    <xf numFmtId="0" fontId="13" fillId="5" borderId="18" xfId="0" applyFont="1" applyFill="1" applyBorder="1" applyProtection="1">
      <alignment vertical="center"/>
    </xf>
    <xf numFmtId="0" fontId="13" fillId="5" borderId="8" xfId="0" applyFont="1" applyFill="1" applyBorder="1" applyProtection="1">
      <alignment vertical="center"/>
    </xf>
    <xf numFmtId="0" fontId="13" fillId="0" borderId="17" xfId="0" applyFont="1" applyBorder="1" applyProtection="1">
      <alignment vertical="center"/>
    </xf>
    <xf numFmtId="0" fontId="13" fillId="0" borderId="16" xfId="0" applyFont="1" applyBorder="1" applyAlignment="1" applyProtection="1">
      <alignment horizontal="center" vertical="center"/>
    </xf>
    <xf numFmtId="0" fontId="13" fillId="29" borderId="3" xfId="0" applyFont="1" applyFill="1" applyBorder="1" applyAlignment="1" applyProtection="1">
      <alignment horizontal="center" vertical="center"/>
      <protection locked="0"/>
    </xf>
    <xf numFmtId="0" fontId="13" fillId="0" borderId="66" xfId="0" applyFont="1" applyBorder="1" applyAlignment="1" applyProtection="1">
      <alignment horizontal="center" vertical="center"/>
    </xf>
    <xf numFmtId="0" fontId="13" fillId="0" borderId="2" xfId="0" applyFont="1" applyBorder="1" applyProtection="1">
      <alignment vertical="center"/>
    </xf>
    <xf numFmtId="0" fontId="13" fillId="0" borderId="15" xfId="0" applyFont="1" applyBorder="1" applyAlignment="1" applyProtection="1">
      <alignment horizontal="center" vertical="center"/>
    </xf>
    <xf numFmtId="0" fontId="13" fillId="29" borderId="6" xfId="0" applyFont="1" applyFill="1" applyBorder="1" applyAlignment="1" applyProtection="1">
      <alignment horizontal="center" vertical="center"/>
      <protection locked="0"/>
    </xf>
    <xf numFmtId="0" fontId="13" fillId="0" borderId="67"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29" borderId="1" xfId="0" applyFont="1" applyFill="1" applyBorder="1" applyAlignment="1" applyProtection="1">
      <alignment horizontal="center" vertical="center"/>
      <protection locked="0"/>
    </xf>
    <xf numFmtId="0" fontId="13" fillId="0" borderId="77" xfId="0" applyFont="1" applyBorder="1" applyAlignment="1" applyProtection="1">
      <alignment horizontal="center" vertical="center"/>
    </xf>
    <xf numFmtId="0" fontId="13" fillId="29" borderId="5" xfId="0" applyFont="1" applyFill="1" applyBorder="1" applyAlignment="1" applyProtection="1">
      <alignment horizontal="center" vertical="center"/>
      <protection locked="0"/>
    </xf>
    <xf numFmtId="0" fontId="13" fillId="0" borderId="68" xfId="0" applyFont="1" applyBorder="1" applyAlignment="1" applyProtection="1">
      <alignment horizontal="center" vertical="center"/>
    </xf>
    <xf numFmtId="0" fontId="13" fillId="5" borderId="69" xfId="0" applyFont="1" applyFill="1" applyBorder="1" applyProtection="1">
      <alignment vertical="center"/>
    </xf>
    <xf numFmtId="0" fontId="13" fillId="0" borderId="72" xfId="0" applyFont="1" applyBorder="1" applyProtection="1">
      <alignment vertical="center"/>
    </xf>
    <xf numFmtId="0" fontId="13" fillId="5" borderId="64" xfId="0" applyFont="1" applyFill="1" applyBorder="1" applyProtection="1">
      <alignment vertical="center"/>
    </xf>
    <xf numFmtId="0" fontId="13" fillId="5" borderId="21" xfId="0" applyFont="1" applyFill="1" applyBorder="1" applyProtection="1">
      <alignment vertical="center"/>
    </xf>
    <xf numFmtId="0" fontId="13" fillId="0" borderId="74"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4" borderId="0" xfId="0" applyFont="1" applyFill="1" applyBorder="1" applyAlignment="1" applyProtection="1">
      <alignment horizontal="right" vertical="center"/>
      <protection locked="0"/>
    </xf>
    <xf numFmtId="0" fontId="13" fillId="0" borderId="0" xfId="0" applyFont="1" applyBorder="1" applyAlignment="1" applyProtection="1">
      <alignment horizontal="left" vertical="center" indent="1"/>
    </xf>
    <xf numFmtId="0" fontId="13" fillId="0" borderId="11" xfId="0" applyFont="1" applyBorder="1" applyAlignment="1" applyProtection="1">
      <alignment horizontal="left" vertical="center" indent="1"/>
    </xf>
    <xf numFmtId="0" fontId="13" fillId="0" borderId="13" xfId="0" applyFont="1" applyBorder="1" applyAlignment="1" applyProtection="1">
      <alignment horizontal="left" vertical="center" indent="1"/>
    </xf>
    <xf numFmtId="0" fontId="13" fillId="5" borderId="12" xfId="0" applyFont="1" applyFill="1" applyBorder="1" applyProtection="1">
      <alignment vertical="center"/>
    </xf>
    <xf numFmtId="0" fontId="13" fillId="5" borderId="11" xfId="0" applyFont="1" applyFill="1" applyBorder="1" applyProtection="1">
      <alignment vertical="center"/>
    </xf>
    <xf numFmtId="0" fontId="13" fillId="5" borderId="11" xfId="0" applyFont="1" applyFill="1" applyBorder="1" applyAlignment="1" applyProtection="1">
      <alignment vertical="center"/>
    </xf>
    <xf numFmtId="0" fontId="13" fillId="2" borderId="19" xfId="0" applyFont="1" applyFill="1" applyBorder="1" applyAlignment="1" applyProtection="1">
      <alignment vertical="center"/>
    </xf>
    <xf numFmtId="0" fontId="13" fillId="29" borderId="81" xfId="0" applyFont="1" applyFill="1" applyBorder="1" applyAlignment="1" applyProtection="1">
      <alignment horizontal="center" vertical="center"/>
      <protection locked="0"/>
    </xf>
    <xf numFmtId="0" fontId="69" fillId="5" borderId="0" xfId="0" applyFont="1" applyFill="1" applyProtection="1">
      <alignment vertical="center"/>
    </xf>
    <xf numFmtId="0" fontId="13" fillId="2" borderId="70" xfId="0" applyFont="1" applyFill="1" applyBorder="1" applyAlignment="1" applyProtection="1">
      <alignment horizontal="center" vertical="center"/>
    </xf>
    <xf numFmtId="0" fontId="13" fillId="4" borderId="26" xfId="0" applyFont="1" applyFill="1" applyBorder="1" applyAlignment="1" applyProtection="1">
      <alignment horizontal="left" vertical="center" indent="1" shrinkToFit="1"/>
      <protection locked="0"/>
    </xf>
    <xf numFmtId="0" fontId="13" fillId="4" borderId="77" xfId="0" applyFont="1" applyFill="1" applyBorder="1" applyAlignment="1" applyProtection="1">
      <alignment horizontal="left" vertical="center" indent="1" shrinkToFit="1"/>
      <protection locked="0"/>
    </xf>
    <xf numFmtId="0" fontId="13" fillId="4" borderId="76" xfId="0" applyFont="1" applyFill="1" applyBorder="1" applyAlignment="1" applyProtection="1">
      <alignment horizontal="left" vertical="center" indent="1" shrinkToFit="1"/>
      <protection locked="0"/>
    </xf>
    <xf numFmtId="0" fontId="68" fillId="5" borderId="7" xfId="0" applyFont="1" applyFill="1" applyBorder="1" applyProtection="1">
      <alignment vertical="center"/>
    </xf>
    <xf numFmtId="0" fontId="0" fillId="5" borderId="7" xfId="0" applyFill="1" applyBorder="1" applyAlignment="1" applyProtection="1">
      <alignment horizontal="center" vertical="center"/>
    </xf>
    <xf numFmtId="0" fontId="0" fillId="2" borderId="7" xfId="0" applyFill="1" applyBorder="1" applyAlignment="1" applyProtection="1">
      <alignment horizontal="center" vertical="center"/>
    </xf>
    <xf numFmtId="56" fontId="0" fillId="2" borderId="7" xfId="0" applyNumberFormat="1" applyFill="1" applyBorder="1" applyAlignment="1" applyProtection="1">
      <alignment horizontal="center" vertical="center"/>
    </xf>
    <xf numFmtId="0" fontId="16" fillId="2" borderId="0" xfId="0" applyFont="1" applyFill="1" applyBorder="1" applyAlignment="1">
      <alignment horizontal="center" vertical="center" wrapText="1"/>
    </xf>
    <xf numFmtId="0" fontId="16" fillId="4" borderId="1" xfId="0" applyFont="1" applyFill="1" applyBorder="1" applyAlignment="1" applyProtection="1">
      <alignment horizontal="center" vertical="center"/>
      <protection locked="0"/>
    </xf>
    <xf numFmtId="0" fontId="16" fillId="2" borderId="9" xfId="0" applyFont="1" applyFill="1" applyBorder="1" applyAlignment="1">
      <alignment horizontal="center" vertical="center"/>
    </xf>
    <xf numFmtId="0" fontId="13" fillId="5" borderId="20" xfId="0" applyFont="1" applyFill="1" applyBorder="1" applyAlignment="1">
      <alignment horizontal="right" vertical="center"/>
    </xf>
    <xf numFmtId="0" fontId="13" fillId="4" borderId="0" xfId="0" applyFont="1" applyFill="1" applyBorder="1" applyAlignment="1" applyProtection="1">
      <alignment vertical="center"/>
      <protection locked="0"/>
    </xf>
    <xf numFmtId="0" fontId="51" fillId="5" borderId="0" xfId="50" applyFont="1" applyFill="1" applyAlignment="1">
      <alignment horizontal="left" vertical="center"/>
    </xf>
    <xf numFmtId="0" fontId="36" fillId="5" borderId="0" xfId="50" applyFill="1" applyAlignment="1">
      <alignment horizontal="left" vertical="center"/>
    </xf>
    <xf numFmtId="178" fontId="36" fillId="32" borderId="0" xfId="50" applyNumberFormat="1" applyFill="1" applyBorder="1" applyAlignment="1" applyProtection="1">
      <alignment horizontal="center" vertical="center"/>
      <protection locked="0"/>
    </xf>
    <xf numFmtId="0" fontId="71" fillId="5" borderId="1" xfId="50" applyFont="1" applyFill="1" applyBorder="1" applyAlignment="1">
      <alignment horizontal="center" vertical="center"/>
    </xf>
    <xf numFmtId="0" fontId="12" fillId="0" borderId="4" xfId="3" applyFont="1" applyBorder="1" applyAlignment="1" applyProtection="1">
      <alignment vertical="center"/>
    </xf>
    <xf numFmtId="0" fontId="12" fillId="0" borderId="0" xfId="62" applyFont="1" applyBorder="1" applyAlignment="1" applyProtection="1">
      <alignment horizontal="center" vertical="center"/>
    </xf>
    <xf numFmtId="0" fontId="12" fillId="39" borderId="1" xfId="3" applyFont="1" applyFill="1" applyBorder="1" applyAlignment="1" applyProtection="1">
      <alignment horizontal="right" vertical="center"/>
      <protection locked="0"/>
    </xf>
    <xf numFmtId="0" fontId="12" fillId="0" borderId="7" xfId="3" applyFont="1" applyBorder="1" applyProtection="1">
      <alignment vertical="center"/>
    </xf>
    <xf numFmtId="0" fontId="12" fillId="0" borderId="23" xfId="3" applyFont="1" applyBorder="1" applyProtection="1">
      <alignment vertical="center"/>
    </xf>
    <xf numFmtId="0" fontId="12" fillId="0" borderId="24" xfId="3" applyFont="1" applyBorder="1" applyProtection="1">
      <alignment vertical="center"/>
    </xf>
    <xf numFmtId="0" fontId="54" fillId="5" borderId="18" xfId="50" applyFont="1" applyFill="1" applyBorder="1" applyAlignment="1">
      <alignment horizontal="center" vertical="center" shrinkToFit="1"/>
    </xf>
    <xf numFmtId="0" fontId="36" fillId="5" borderId="0" xfId="50" applyFill="1" applyAlignment="1">
      <alignment horizontal="center" vertical="center"/>
    </xf>
    <xf numFmtId="0" fontId="72" fillId="5" borderId="0" xfId="50" applyFont="1" applyFill="1" applyAlignment="1">
      <alignment horizontal="center" vertical="center"/>
    </xf>
    <xf numFmtId="0" fontId="36" fillId="5" borderId="1" xfId="50" applyFill="1" applyBorder="1" applyAlignment="1">
      <alignment horizontal="center" vertical="center"/>
    </xf>
    <xf numFmtId="0" fontId="12" fillId="0" borderId="1" xfId="62" applyFont="1" applyBorder="1" applyAlignment="1" applyProtection="1">
      <alignment horizontal="center" vertical="center" wrapText="1"/>
    </xf>
    <xf numFmtId="0" fontId="12" fillId="0" borderId="1" xfId="62" applyFont="1" applyBorder="1" applyAlignment="1" applyProtection="1">
      <alignment horizontal="center" vertical="center"/>
    </xf>
    <xf numFmtId="0" fontId="72" fillId="42" borderId="0" xfId="50" applyFont="1" applyFill="1" applyBorder="1" applyAlignment="1">
      <alignment horizontal="center" vertical="center"/>
    </xf>
    <xf numFmtId="0" fontId="36" fillId="42" borderId="0" xfId="50" applyFill="1" applyBorder="1" applyAlignment="1">
      <alignment horizontal="left" vertical="center"/>
    </xf>
    <xf numFmtId="0" fontId="36" fillId="42" borderId="0" xfId="50" applyFill="1" applyBorder="1">
      <alignment vertical="center"/>
    </xf>
    <xf numFmtId="0" fontId="71" fillId="5" borderId="0" xfId="50" applyFont="1" applyFill="1" applyAlignment="1">
      <alignment horizontal="center" vertical="center"/>
    </xf>
    <xf numFmtId="0" fontId="73" fillId="5" borderId="0" xfId="50" applyFont="1" applyFill="1" applyBorder="1" applyAlignment="1">
      <alignment horizontal="center" vertical="center"/>
    </xf>
    <xf numFmtId="0" fontId="71" fillId="5" borderId="0" xfId="50" applyFont="1" applyFill="1" applyBorder="1" applyAlignment="1">
      <alignment horizontal="left" vertical="center"/>
    </xf>
    <xf numFmtId="0" fontId="71" fillId="5" borderId="0" xfId="50" applyFont="1" applyFill="1" applyBorder="1">
      <alignment vertical="center"/>
    </xf>
    <xf numFmtId="0" fontId="74" fillId="42" borderId="0" xfId="50" applyFont="1" applyFill="1" applyBorder="1" applyAlignment="1">
      <alignment horizontal="center" vertical="center" shrinkToFit="1"/>
    </xf>
    <xf numFmtId="0" fontId="54" fillId="42" borderId="0" xfId="50" applyFont="1" applyFill="1" applyBorder="1" applyAlignment="1">
      <alignment vertical="center" shrinkToFit="1"/>
    </xf>
    <xf numFmtId="0" fontId="79" fillId="5" borderId="0" xfId="50" applyFont="1" applyFill="1" applyAlignment="1">
      <alignment horizontal="center" vertical="center"/>
    </xf>
    <xf numFmtId="0" fontId="76" fillId="5" borderId="0" xfId="50" applyFont="1" applyFill="1" applyBorder="1" applyAlignment="1">
      <alignment horizontal="center" vertical="center" shrinkToFit="1"/>
    </xf>
    <xf numFmtId="0" fontId="76" fillId="5" borderId="0" xfId="50" applyFont="1" applyFill="1" applyBorder="1" applyAlignment="1">
      <alignment vertical="center" shrinkToFit="1"/>
    </xf>
    <xf numFmtId="0" fontId="77" fillId="42" borderId="0" xfId="50" applyFont="1" applyFill="1" applyBorder="1" applyAlignment="1">
      <alignment horizontal="center" vertical="center" shrinkToFit="1"/>
    </xf>
    <xf numFmtId="178" fontId="71" fillId="5" borderId="0" xfId="50" applyNumberFormat="1" applyFont="1" applyFill="1" applyBorder="1" applyAlignment="1">
      <alignment horizontal="center" vertical="center"/>
    </xf>
    <xf numFmtId="0" fontId="78" fillId="5" borderId="0" xfId="50" applyFont="1" applyFill="1" applyBorder="1" applyAlignment="1">
      <alignment horizontal="center" vertical="center" shrinkToFit="1"/>
    </xf>
    <xf numFmtId="178" fontId="36" fillId="42" borderId="0" xfId="50" applyNumberFormat="1" applyFill="1" applyBorder="1" applyAlignment="1">
      <alignment horizontal="center" vertical="center"/>
    </xf>
    <xf numFmtId="0" fontId="52" fillId="42" borderId="0" xfId="50" applyFont="1" applyFill="1" applyBorder="1" applyAlignment="1">
      <alignment horizontal="center" vertical="center" shrinkToFit="1"/>
    </xf>
    <xf numFmtId="0" fontId="77" fillId="5" borderId="0" xfId="50" applyFont="1" applyFill="1" applyBorder="1" applyAlignment="1">
      <alignment horizontal="center" vertical="center" shrinkToFit="1"/>
    </xf>
    <xf numFmtId="0" fontId="36" fillId="5" borderId="1" xfId="50" applyFill="1" applyBorder="1" applyAlignment="1" applyProtection="1">
      <alignment horizontal="center" vertical="center"/>
    </xf>
    <xf numFmtId="0" fontId="36" fillId="32" borderId="1" xfId="50" applyFont="1" applyFill="1" applyBorder="1" applyAlignment="1" applyProtection="1">
      <alignment horizontal="center" vertical="center"/>
      <protection locked="0"/>
    </xf>
    <xf numFmtId="0" fontId="36" fillId="33" borderId="86" xfId="50" applyFill="1" applyBorder="1">
      <alignment vertical="center"/>
    </xf>
    <xf numFmtId="0" fontId="36" fillId="31" borderId="87" xfId="50" applyFill="1" applyBorder="1">
      <alignment vertical="center"/>
    </xf>
    <xf numFmtId="0" fontId="13" fillId="31" borderId="88" xfId="50" applyFont="1" applyFill="1" applyBorder="1">
      <alignment vertical="center"/>
    </xf>
    <xf numFmtId="0" fontId="13" fillId="31" borderId="89" xfId="50" applyFont="1" applyFill="1" applyBorder="1">
      <alignment vertical="center"/>
    </xf>
    <xf numFmtId="0" fontId="13" fillId="31" borderId="90" xfId="50" applyFont="1" applyFill="1" applyBorder="1">
      <alignment vertical="center"/>
    </xf>
    <xf numFmtId="0" fontId="80" fillId="0" borderId="0" xfId="3" applyFont="1" applyAlignment="1" applyProtection="1">
      <alignment horizontal="left" vertical="center"/>
    </xf>
    <xf numFmtId="0" fontId="59" fillId="40" borderId="0" xfId="50" applyFont="1" applyFill="1" applyProtection="1">
      <alignment vertical="center"/>
      <protection locked="0"/>
    </xf>
    <xf numFmtId="0" fontId="12" fillId="0" borderId="0" xfId="3" applyFont="1" applyBorder="1" applyAlignment="1" applyProtection="1">
      <alignment horizontal="center" vertical="center" wrapText="1"/>
    </xf>
    <xf numFmtId="0" fontId="12" fillId="41" borderId="3" xfId="3" applyFont="1" applyFill="1" applyBorder="1" applyAlignment="1" applyProtection="1">
      <alignment vertical="center" shrinkToFit="1"/>
      <protection locked="0"/>
    </xf>
    <xf numFmtId="0" fontId="12" fillId="41" borderId="6" xfId="3" applyFont="1" applyFill="1" applyBorder="1" applyAlignment="1" applyProtection="1">
      <alignment vertical="center" shrinkToFit="1"/>
      <protection locked="0"/>
    </xf>
    <xf numFmtId="1" fontId="12" fillId="5" borderId="1" xfId="3" applyNumberFormat="1" applyFont="1" applyFill="1" applyBorder="1" applyAlignment="1" applyProtection="1">
      <alignment horizontal="right" vertical="center"/>
    </xf>
    <xf numFmtId="0" fontId="11" fillId="0" borderId="0" xfId="3" applyFont="1" applyBorder="1" applyAlignment="1" applyProtection="1">
      <alignment horizontal="center" vertical="center"/>
      <protection locked="0"/>
    </xf>
    <xf numFmtId="0" fontId="12" fillId="38" borderId="0" xfId="3" applyFont="1" applyFill="1" applyBorder="1" applyAlignment="1" applyProtection="1">
      <alignment horizontal="center" vertical="center"/>
      <protection locked="0"/>
    </xf>
    <xf numFmtId="0" fontId="11" fillId="38" borderId="0" xfId="3" applyFont="1" applyFill="1" applyBorder="1" applyAlignment="1" applyProtection="1">
      <alignment horizontal="center" vertical="center"/>
      <protection locked="0"/>
    </xf>
    <xf numFmtId="0" fontId="12" fillId="41" borderId="0" xfId="3" applyFont="1" applyFill="1" applyBorder="1" applyAlignment="1" applyProtection="1">
      <alignment horizontal="center" vertical="center" shrinkToFit="1"/>
      <protection locked="0"/>
    </xf>
    <xf numFmtId="0" fontId="12" fillId="40" borderId="0" xfId="3" applyFont="1" applyFill="1" applyBorder="1" applyAlignment="1" applyProtection="1">
      <alignment horizontal="center" vertical="center"/>
      <protection locked="0"/>
    </xf>
    <xf numFmtId="0" fontId="62" fillId="36" borderId="0" xfId="3" applyFont="1" applyFill="1" applyBorder="1" applyAlignment="1" applyProtection="1">
      <alignment horizontal="center" vertical="center"/>
      <protection locked="0"/>
    </xf>
    <xf numFmtId="0" fontId="12" fillId="5" borderId="0" xfId="3" applyFont="1" applyFill="1" applyBorder="1" applyAlignment="1" applyProtection="1">
      <alignment horizontal="right" vertical="center"/>
      <protection locked="0"/>
    </xf>
    <xf numFmtId="0" fontId="12" fillId="0" borderId="0" xfId="3" applyFont="1" applyBorder="1" applyAlignment="1" applyProtection="1">
      <alignment horizontal="center" vertical="center"/>
      <protection locked="0"/>
    </xf>
    <xf numFmtId="177" fontId="12" fillId="0" borderId="0" xfId="3" applyNumberFormat="1" applyFont="1" applyBorder="1" applyAlignment="1" applyProtection="1">
      <alignment horizontal="center" vertical="center"/>
      <protection locked="0"/>
    </xf>
    <xf numFmtId="0" fontId="11" fillId="40" borderId="0" xfId="3" applyFont="1" applyFill="1" applyBorder="1" applyAlignment="1" applyProtection="1">
      <alignment horizontal="center" vertical="center"/>
      <protection locked="0"/>
    </xf>
    <xf numFmtId="0" fontId="84" fillId="0" borderId="0" xfId="3" applyFont="1" applyBorder="1" applyAlignment="1" applyProtection="1">
      <alignment horizontal="center" vertical="center" wrapText="1"/>
      <protection locked="0"/>
    </xf>
    <xf numFmtId="0" fontId="12" fillId="0" borderId="0" xfId="3" applyFont="1" applyBorder="1" applyProtection="1">
      <alignment vertical="center"/>
      <protection locked="0"/>
    </xf>
    <xf numFmtId="0" fontId="12" fillId="0" borderId="0" xfId="3" applyFont="1" applyProtection="1">
      <alignment vertical="center"/>
      <protection locked="0"/>
    </xf>
    <xf numFmtId="0" fontId="12" fillId="0" borderId="0" xfId="3" applyFont="1" applyAlignment="1" applyProtection="1">
      <alignment vertical="center"/>
      <protection locked="0"/>
    </xf>
    <xf numFmtId="0" fontId="63" fillId="0" borderId="0" xfId="3" applyFont="1" applyBorder="1" applyAlignment="1" applyProtection="1">
      <alignment horizontal="center" vertical="center"/>
      <protection locked="0"/>
    </xf>
    <xf numFmtId="0" fontId="63" fillId="0" borderId="0" xfId="62" applyFont="1" applyBorder="1" applyAlignment="1" applyProtection="1">
      <alignment horizontal="center" vertical="center"/>
      <protection locked="0"/>
    </xf>
    <xf numFmtId="0" fontId="63" fillId="0" borderId="0" xfId="3" applyFont="1" applyAlignment="1" applyProtection="1">
      <alignment vertical="center"/>
      <protection locked="0"/>
    </xf>
    <xf numFmtId="0" fontId="64" fillId="0" borderId="0" xfId="62" applyFont="1" applyBorder="1" applyAlignment="1" applyProtection="1">
      <alignment horizontal="center" vertical="center"/>
      <protection locked="0"/>
    </xf>
    <xf numFmtId="0" fontId="64" fillId="0" borderId="0" xfId="3" applyFont="1" applyBorder="1" applyAlignment="1" applyProtection="1">
      <alignment vertical="center"/>
      <protection locked="0"/>
    </xf>
    <xf numFmtId="0" fontId="64" fillId="0" borderId="0" xfId="3" applyFont="1" applyBorder="1" applyAlignment="1" applyProtection="1">
      <alignment horizontal="center" vertical="center"/>
      <protection locked="0"/>
    </xf>
    <xf numFmtId="0" fontId="11" fillId="0" borderId="0" xfId="3" applyFont="1" applyAlignment="1" applyProtection="1">
      <alignment vertical="center"/>
      <protection locked="0"/>
    </xf>
    <xf numFmtId="0" fontId="10" fillId="0" borderId="0" xfId="3" applyFont="1" applyProtection="1">
      <alignment vertical="center"/>
      <protection locked="0"/>
    </xf>
    <xf numFmtId="0" fontId="12" fillId="0" borderId="0" xfId="3" applyFont="1" applyAlignment="1" applyProtection="1">
      <alignment vertical="center" wrapText="1"/>
      <protection locked="0"/>
    </xf>
    <xf numFmtId="0" fontId="12" fillId="0" borderId="0" xfId="3" applyFont="1" applyAlignment="1" applyProtection="1">
      <alignment horizontal="left" vertical="center"/>
      <protection locked="0"/>
    </xf>
    <xf numFmtId="0" fontId="11" fillId="0" borderId="0" xfId="3" applyFont="1" applyAlignment="1" applyProtection="1">
      <alignment horizontal="left" vertical="center"/>
      <protection locked="0"/>
    </xf>
    <xf numFmtId="0" fontId="12" fillId="0" borderId="0" xfId="3" applyFont="1" applyAlignment="1" applyProtection="1">
      <alignment vertical="center" textRotation="255" shrinkToFit="1"/>
      <protection locked="0"/>
    </xf>
    <xf numFmtId="0" fontId="12" fillId="0" borderId="1" xfId="3" applyFont="1" applyBorder="1" applyAlignment="1" applyProtection="1">
      <alignment horizontal="center" vertical="center"/>
      <protection locked="0"/>
    </xf>
    <xf numFmtId="0" fontId="12" fillId="0" borderId="1" xfId="3" applyFont="1" applyBorder="1" applyAlignment="1" applyProtection="1">
      <alignment vertical="center" shrinkToFit="1"/>
      <protection locked="0"/>
    </xf>
    <xf numFmtId="0" fontId="10" fillId="0" borderId="0" xfId="3" applyFont="1" applyAlignment="1" applyProtection="1">
      <alignment vertical="center" textRotation="255" shrinkToFit="1"/>
      <protection locked="0"/>
    </xf>
    <xf numFmtId="0" fontId="16" fillId="0" borderId="9" xfId="0" applyFont="1" applyFill="1" applyBorder="1" applyAlignment="1">
      <alignment horizontal="left" vertical="center" wrapText="1"/>
    </xf>
    <xf numFmtId="0" fontId="16" fillId="0" borderId="29" xfId="0" applyFont="1" applyFill="1" applyBorder="1" applyAlignment="1">
      <alignment horizontal="left" vertical="center" wrapText="1"/>
    </xf>
    <xf numFmtId="0" fontId="38" fillId="2" borderId="0" xfId="0" applyFont="1" applyFill="1" applyBorder="1" applyAlignment="1">
      <alignment horizontal="left" vertical="center"/>
    </xf>
    <xf numFmtId="0" fontId="38" fillId="2" borderId="21" xfId="0" applyFont="1" applyFill="1" applyBorder="1" applyAlignment="1">
      <alignment horizontal="left" vertical="center"/>
    </xf>
    <xf numFmtId="0" fontId="16" fillId="2" borderId="0" xfId="0" applyFont="1" applyFill="1" applyBorder="1" applyAlignment="1">
      <alignment horizontal="center" vertical="center" wrapText="1"/>
    </xf>
    <xf numFmtId="0" fontId="14" fillId="5" borderId="13" xfId="0" applyFont="1" applyFill="1" applyBorder="1" applyAlignment="1">
      <alignment horizontal="left" vertical="center" wrapText="1"/>
    </xf>
    <xf numFmtId="0" fontId="14" fillId="5" borderId="0" xfId="0" applyFont="1" applyFill="1" applyBorder="1" applyAlignment="1">
      <alignment horizontal="left" vertical="center" wrapText="1"/>
    </xf>
    <xf numFmtId="0" fontId="14" fillId="5" borderId="14" xfId="0" applyFont="1" applyFill="1" applyBorder="1" applyAlignment="1">
      <alignment horizontal="left" vertical="center" wrapText="1"/>
    </xf>
    <xf numFmtId="0" fontId="16" fillId="2" borderId="4" xfId="0" applyFont="1" applyFill="1" applyBorder="1" applyAlignment="1">
      <alignment horizontal="center" vertical="center" wrapText="1"/>
    </xf>
    <xf numFmtId="0" fontId="16" fillId="2" borderId="29"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3" fillId="4" borderId="16" xfId="0" applyFont="1" applyFill="1" applyBorder="1" applyAlignment="1" applyProtection="1">
      <alignment vertical="center" wrapText="1"/>
      <protection locked="0"/>
    </xf>
    <xf numFmtId="0" fontId="13" fillId="4" borderId="18" xfId="0" applyFont="1" applyFill="1" applyBorder="1" applyAlignment="1" applyProtection="1">
      <alignment vertical="center" wrapText="1"/>
      <protection locked="0"/>
    </xf>
    <xf numFmtId="0" fontId="13" fillId="4" borderId="20" xfId="0" applyFont="1" applyFill="1" applyBorder="1" applyAlignment="1" applyProtection="1">
      <alignment horizontal="center" vertical="center"/>
      <protection locked="0"/>
    </xf>
    <xf numFmtId="0" fontId="13" fillId="4" borderId="25" xfId="0" applyFont="1" applyFill="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3" fillId="4" borderId="1"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3" fillId="5" borderId="20" xfId="0" applyFont="1" applyFill="1" applyBorder="1" applyAlignment="1">
      <alignment horizontal="right" vertical="center"/>
    </xf>
    <xf numFmtId="0" fontId="13" fillId="4" borderId="4" xfId="0" applyFont="1" applyFill="1" applyBorder="1" applyAlignment="1" applyProtection="1">
      <alignment horizontal="center" vertical="center"/>
      <protection locked="0"/>
    </xf>
    <xf numFmtId="0" fontId="13" fillId="4" borderId="9"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6" xfId="0" applyFont="1" applyFill="1" applyBorder="1" applyAlignment="1" applyProtection="1">
      <alignment horizontal="center" vertical="center"/>
      <protection locked="0"/>
    </xf>
    <xf numFmtId="0" fontId="13" fillId="4" borderId="18" xfId="0" applyFont="1" applyFill="1" applyBorder="1" applyAlignment="1" applyProtection="1">
      <alignment horizontal="center" vertical="center"/>
      <protection locked="0"/>
    </xf>
    <xf numFmtId="0" fontId="13" fillId="4" borderId="17" xfId="0" applyFont="1" applyFill="1" applyBorder="1" applyAlignment="1" applyProtection="1">
      <alignment horizontal="center" vertical="center"/>
      <protection locked="0"/>
    </xf>
    <xf numFmtId="0" fontId="13" fillId="4"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center" vertical="center" wrapText="1"/>
      <protection locked="0"/>
    </xf>
    <xf numFmtId="0" fontId="13" fillId="4" borderId="2" xfId="0" applyFont="1" applyFill="1" applyBorder="1" applyAlignment="1" applyProtection="1">
      <alignment horizontal="center" vertical="center" wrapText="1"/>
      <protection locked="0"/>
    </xf>
    <xf numFmtId="0" fontId="16" fillId="0" borderId="9" xfId="0" applyFont="1" applyFill="1" applyBorder="1" applyAlignment="1" applyProtection="1">
      <alignment horizontal="right" vertical="center"/>
      <protection locked="0"/>
    </xf>
    <xf numFmtId="0" fontId="16" fillId="2" borderId="6" xfId="0" applyFont="1" applyFill="1" applyBorder="1" applyAlignment="1">
      <alignment horizontal="center" vertical="center" wrapText="1"/>
    </xf>
    <xf numFmtId="0" fontId="17" fillId="2" borderId="4"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2"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2" xfId="0" applyFont="1" applyFill="1" applyBorder="1" applyAlignment="1">
      <alignment horizontal="center" vertical="center"/>
    </xf>
    <xf numFmtId="0" fontId="13" fillId="6" borderId="4" xfId="0" applyFont="1" applyFill="1" applyBorder="1" applyAlignment="1" applyProtection="1">
      <alignment horizontal="center" vertical="center"/>
      <protection locked="0"/>
    </xf>
    <xf numFmtId="0" fontId="13" fillId="6" borderId="9" xfId="0" applyFont="1" applyFill="1" applyBorder="1" applyAlignment="1" applyProtection="1">
      <alignment horizontal="center" vertical="center"/>
      <protection locked="0"/>
    </xf>
    <xf numFmtId="0" fontId="13" fillId="6" borderId="2" xfId="0" applyFont="1" applyFill="1" applyBorder="1" applyAlignment="1" applyProtection="1">
      <alignment horizontal="center" vertical="center"/>
      <protection locked="0"/>
    </xf>
    <xf numFmtId="0" fontId="16" fillId="6" borderId="9" xfId="0" applyFont="1" applyFill="1" applyBorder="1" applyAlignment="1" applyProtection="1">
      <alignment horizontal="right" vertical="center"/>
      <protection locked="0"/>
    </xf>
    <xf numFmtId="0" fontId="15" fillId="4" borderId="16" xfId="0" applyFont="1" applyFill="1" applyBorder="1" applyAlignment="1" applyProtection="1">
      <alignment horizontal="left" vertical="center"/>
      <protection locked="0"/>
    </xf>
    <xf numFmtId="0" fontId="15" fillId="4" borderId="18" xfId="0" applyFont="1" applyFill="1" applyBorder="1" applyAlignment="1" applyProtection="1">
      <alignment horizontal="left" vertical="center"/>
      <protection locked="0"/>
    </xf>
    <xf numFmtId="0" fontId="15" fillId="4" borderId="17" xfId="0" applyFont="1" applyFill="1" applyBorder="1" applyAlignment="1" applyProtection="1">
      <alignment horizontal="left" vertical="center"/>
      <protection locked="0"/>
    </xf>
    <xf numFmtId="0" fontId="15" fillId="4" borderId="8" xfId="0" applyFont="1" applyFill="1" applyBorder="1" applyAlignment="1" applyProtection="1">
      <alignment horizontal="left" vertical="center"/>
      <protection locked="0"/>
    </xf>
    <xf numFmtId="0" fontId="15" fillId="4" borderId="0" xfId="0" applyFont="1" applyFill="1" applyBorder="1" applyAlignment="1" applyProtection="1">
      <alignment horizontal="left" vertical="center"/>
      <protection locked="0"/>
    </xf>
    <xf numFmtId="0" fontId="15" fillId="4" borderId="10" xfId="0" applyFont="1" applyFill="1" applyBorder="1" applyAlignment="1" applyProtection="1">
      <alignment horizontal="left" vertical="center"/>
      <protection locked="0"/>
    </xf>
    <xf numFmtId="0" fontId="15" fillId="4" borderId="15" xfId="0" applyFont="1" applyFill="1" applyBorder="1" applyAlignment="1" applyProtection="1">
      <alignment horizontal="left" vertical="center"/>
      <protection locked="0"/>
    </xf>
    <xf numFmtId="0" fontId="15" fillId="4" borderId="20" xfId="0" applyFont="1" applyFill="1" applyBorder="1" applyAlignment="1" applyProtection="1">
      <alignment horizontal="left" vertical="center"/>
      <protection locked="0"/>
    </xf>
    <xf numFmtId="0" fontId="15" fillId="4" borderId="25" xfId="0" applyFont="1" applyFill="1" applyBorder="1" applyAlignment="1" applyProtection="1">
      <alignment horizontal="left" vertical="center"/>
      <protection locked="0"/>
    </xf>
    <xf numFmtId="0" fontId="13" fillId="4" borderId="16" xfId="0" applyFont="1" applyFill="1" applyBorder="1" applyAlignment="1" applyProtection="1">
      <alignment horizontal="left" vertical="center"/>
      <protection locked="0"/>
    </xf>
    <xf numFmtId="0" fontId="13" fillId="4" borderId="18" xfId="0" applyFont="1" applyFill="1" applyBorder="1" applyAlignment="1" applyProtection="1">
      <alignment horizontal="left" vertical="center"/>
      <protection locked="0"/>
    </xf>
    <xf numFmtId="0" fontId="13" fillId="4" borderId="17" xfId="0" applyFont="1" applyFill="1" applyBorder="1" applyAlignment="1" applyProtection="1">
      <alignment horizontal="left" vertical="center"/>
      <protection locked="0"/>
    </xf>
    <xf numFmtId="0" fontId="13" fillId="4" borderId="8" xfId="0" applyFont="1" applyFill="1" applyBorder="1" applyAlignment="1" applyProtection="1">
      <alignment horizontal="left" vertical="center"/>
      <protection locked="0"/>
    </xf>
    <xf numFmtId="0" fontId="13" fillId="4" borderId="0" xfId="0" applyFont="1" applyFill="1" applyBorder="1" applyAlignment="1" applyProtection="1">
      <alignment horizontal="left" vertical="center"/>
      <protection locked="0"/>
    </xf>
    <xf numFmtId="0" fontId="13" fillId="4" borderId="10" xfId="0" applyFont="1" applyFill="1" applyBorder="1" applyAlignment="1" applyProtection="1">
      <alignment horizontal="left" vertical="center"/>
      <protection locked="0"/>
    </xf>
    <xf numFmtId="0" fontId="13" fillId="4" borderId="15" xfId="0" applyFont="1" applyFill="1" applyBorder="1" applyAlignment="1" applyProtection="1">
      <alignment horizontal="left" vertical="center"/>
      <protection locked="0"/>
    </xf>
    <xf numFmtId="0" fontId="13" fillId="4" borderId="20" xfId="0" applyFont="1" applyFill="1" applyBorder="1" applyAlignment="1" applyProtection="1">
      <alignment horizontal="left" vertical="center"/>
      <protection locked="0"/>
    </xf>
    <xf numFmtId="0" fontId="13" fillId="4" borderId="25" xfId="0" applyFont="1" applyFill="1" applyBorder="1" applyAlignment="1" applyProtection="1">
      <alignment horizontal="left" vertical="center"/>
      <protection locked="0"/>
    </xf>
    <xf numFmtId="0" fontId="16" fillId="4" borderId="1" xfId="0" applyFont="1" applyFill="1" applyBorder="1" applyAlignment="1" applyProtection="1">
      <alignment horizontal="center" vertical="center"/>
      <protection locked="0"/>
    </xf>
    <xf numFmtId="0" fontId="20" fillId="2" borderId="0" xfId="0" applyFont="1" applyFill="1" applyBorder="1" applyAlignment="1">
      <alignment horizontal="left" vertical="center" wrapText="1" indent="1"/>
    </xf>
    <xf numFmtId="0" fontId="13" fillId="6" borderId="0" xfId="0" applyFont="1" applyFill="1" applyBorder="1" applyAlignment="1" applyProtection="1">
      <alignment horizontal="right" vertical="center"/>
      <protection locked="0"/>
    </xf>
    <xf numFmtId="0" fontId="13" fillId="4" borderId="0" xfId="0" applyFont="1" applyFill="1" applyBorder="1" applyAlignment="1">
      <alignment horizontal="center" vertical="center"/>
    </xf>
    <xf numFmtId="0" fontId="15" fillId="2" borderId="1" xfId="0" applyFont="1" applyFill="1" applyBorder="1" applyAlignment="1">
      <alignment horizontal="center" vertical="center"/>
    </xf>
    <xf numFmtId="0" fontId="15" fillId="4" borderId="16" xfId="0" applyFont="1" applyFill="1" applyBorder="1" applyAlignment="1" applyProtection="1">
      <alignment horizontal="center" vertical="center"/>
      <protection locked="0"/>
    </xf>
    <xf numFmtId="0" fontId="15" fillId="4" borderId="18" xfId="0" applyFont="1" applyFill="1" applyBorder="1" applyAlignment="1" applyProtection="1">
      <alignment horizontal="center" vertical="center"/>
      <protection locked="0"/>
    </xf>
    <xf numFmtId="0" fontId="15" fillId="4" borderId="17"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protection locked="0"/>
    </xf>
    <xf numFmtId="0" fontId="15" fillId="4" borderId="0" xfId="0" applyFont="1" applyFill="1" applyBorder="1" applyAlignment="1" applyProtection="1">
      <alignment horizontal="center" vertical="center"/>
      <protection locked="0"/>
    </xf>
    <xf numFmtId="0" fontId="15" fillId="4" borderId="10" xfId="0" applyFont="1" applyFill="1" applyBorder="1" applyAlignment="1" applyProtection="1">
      <alignment horizontal="center" vertical="center"/>
      <protection locked="0"/>
    </xf>
    <xf numFmtId="0" fontId="15" fillId="4" borderId="15" xfId="0" applyFont="1" applyFill="1" applyBorder="1" applyAlignment="1" applyProtection="1">
      <alignment horizontal="center" vertical="center"/>
      <protection locked="0"/>
    </xf>
    <xf numFmtId="0" fontId="15" fillId="4" borderId="20" xfId="0" applyFont="1" applyFill="1" applyBorder="1" applyAlignment="1" applyProtection="1">
      <alignment horizontal="center" vertical="center"/>
      <protection locked="0"/>
    </xf>
    <xf numFmtId="0" fontId="15" fillId="4" borderId="25" xfId="0" applyFont="1" applyFill="1" applyBorder="1" applyAlignment="1" applyProtection="1">
      <alignment horizontal="center" vertical="center"/>
      <protection locked="0"/>
    </xf>
    <xf numFmtId="0" fontId="36" fillId="5" borderId="1" xfId="50" applyFill="1" applyBorder="1" applyAlignment="1">
      <alignment horizontal="center" vertical="center"/>
    </xf>
    <xf numFmtId="0" fontId="54" fillId="5" borderId="18" xfId="50" applyFont="1" applyFill="1" applyBorder="1" applyAlignment="1">
      <alignment horizontal="center" vertical="center" shrinkToFit="1"/>
    </xf>
    <xf numFmtId="0" fontId="69" fillId="5" borderId="0" xfId="50" applyFont="1" applyFill="1" applyAlignment="1">
      <alignment horizontal="left" vertical="center"/>
    </xf>
    <xf numFmtId="0" fontId="72" fillId="5" borderId="0" xfId="50" applyFont="1" applyFill="1" applyAlignment="1">
      <alignment horizontal="center" vertical="center"/>
    </xf>
    <xf numFmtId="0" fontId="36" fillId="5" borderId="0" xfId="50" applyFill="1" applyAlignment="1">
      <alignment horizontal="center" vertical="center"/>
    </xf>
    <xf numFmtId="0" fontId="73" fillId="42" borderId="0" xfId="50" applyFont="1" applyFill="1" applyBorder="1" applyAlignment="1">
      <alignment horizontal="center" vertical="center"/>
    </xf>
    <xf numFmtId="0" fontId="73" fillId="5" borderId="0" xfId="50" applyFont="1" applyFill="1" applyBorder="1" applyAlignment="1">
      <alignment horizontal="center" vertical="center"/>
    </xf>
    <xf numFmtId="0" fontId="12" fillId="0" borderId="4" xfId="3" applyFont="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12" fillId="0" borderId="3" xfId="3" applyFont="1" applyBorder="1" applyAlignment="1" applyProtection="1">
      <alignment horizontal="center" vertical="center"/>
    </xf>
    <xf numFmtId="0" fontId="12" fillId="0" borderId="6" xfId="3" applyFont="1" applyBorder="1" applyAlignment="1" applyProtection="1">
      <alignment horizontal="center" vertical="center"/>
    </xf>
    <xf numFmtId="0" fontId="12" fillId="0" borderId="5" xfId="3" applyFont="1" applyBorder="1" applyAlignment="1" applyProtection="1">
      <alignment horizontal="center" vertical="center"/>
    </xf>
    <xf numFmtId="177" fontId="12" fillId="0" borderId="3" xfId="3" applyNumberFormat="1" applyFont="1" applyBorder="1" applyAlignment="1" applyProtection="1">
      <alignment horizontal="center" vertical="center"/>
    </xf>
    <xf numFmtId="177" fontId="12" fillId="0" borderId="6" xfId="3" applyNumberFormat="1" applyFont="1" applyBorder="1" applyAlignment="1" applyProtection="1">
      <alignment horizontal="center" vertical="center"/>
    </xf>
    <xf numFmtId="177" fontId="12" fillId="0" borderId="5" xfId="3" applyNumberFormat="1" applyFont="1" applyBorder="1" applyAlignment="1" applyProtection="1">
      <alignment horizontal="center" vertical="center"/>
    </xf>
    <xf numFmtId="0" fontId="11" fillId="40" borderId="16" xfId="3" applyFont="1" applyFill="1" applyBorder="1" applyAlignment="1" applyProtection="1">
      <alignment horizontal="center" vertical="center"/>
      <protection locked="0"/>
    </xf>
    <xf numFmtId="0" fontId="11" fillId="40" borderId="17" xfId="3" applyFont="1" applyFill="1" applyBorder="1" applyAlignment="1" applyProtection="1">
      <alignment horizontal="center" vertical="center"/>
      <protection locked="0"/>
    </xf>
    <xf numFmtId="0" fontId="11" fillId="40" borderId="8" xfId="3" applyFont="1" applyFill="1" applyBorder="1" applyAlignment="1" applyProtection="1">
      <alignment horizontal="center" vertical="center"/>
      <protection locked="0"/>
    </xf>
    <xf numFmtId="0" fontId="11" fillId="40" borderId="10" xfId="3" applyFont="1" applyFill="1" applyBorder="1" applyAlignment="1" applyProtection="1">
      <alignment horizontal="center" vertical="center"/>
      <protection locked="0"/>
    </xf>
    <xf numFmtId="0" fontId="11" fillId="40" borderId="15" xfId="3" applyFont="1" applyFill="1" applyBorder="1" applyAlignment="1" applyProtection="1">
      <alignment horizontal="center" vertical="center"/>
      <protection locked="0"/>
    </xf>
    <xf numFmtId="0" fontId="11" fillId="40" borderId="25" xfId="3" applyFont="1" applyFill="1" applyBorder="1" applyAlignment="1" applyProtection="1">
      <alignment horizontal="center" vertical="center"/>
      <protection locked="0"/>
    </xf>
    <xf numFmtId="0" fontId="84" fillId="0" borderId="6" xfId="3" applyFont="1" applyBorder="1" applyAlignment="1" applyProtection="1">
      <alignment horizontal="center" vertical="center" wrapText="1"/>
    </xf>
    <xf numFmtId="0" fontId="11" fillId="0" borderId="3" xfId="3" applyFont="1" applyBorder="1" applyAlignment="1" applyProtection="1">
      <alignment horizontal="center" vertical="center"/>
    </xf>
    <xf numFmtId="0" fontId="11" fillId="0" borderId="6" xfId="3" applyFont="1" applyBorder="1" applyAlignment="1" applyProtection="1">
      <alignment horizontal="center" vertical="center"/>
    </xf>
    <xf numFmtId="0" fontId="11" fillId="0" borderId="5" xfId="3" applyFont="1" applyBorder="1" applyAlignment="1" applyProtection="1">
      <alignment horizontal="center" vertical="center"/>
    </xf>
    <xf numFmtId="0" fontId="12" fillId="38" borderId="3" xfId="3" applyFont="1" applyFill="1" applyBorder="1" applyAlignment="1" applyProtection="1">
      <alignment horizontal="center" vertical="center"/>
      <protection locked="0"/>
    </xf>
    <xf numFmtId="0" fontId="12" fillId="38" borderId="6" xfId="3" applyFont="1" applyFill="1" applyBorder="1" applyAlignment="1" applyProtection="1">
      <alignment horizontal="center" vertical="center"/>
      <protection locked="0"/>
    </xf>
    <xf numFmtId="0" fontId="12" fillId="38" borderId="5" xfId="3" applyFont="1" applyFill="1" applyBorder="1" applyAlignment="1" applyProtection="1">
      <alignment horizontal="center" vertical="center"/>
      <protection locked="0"/>
    </xf>
    <xf numFmtId="0" fontId="12" fillId="41" borderId="49" xfId="3" applyFont="1" applyFill="1" applyBorder="1" applyAlignment="1" applyProtection="1">
      <alignment horizontal="center" vertical="center"/>
      <protection locked="0"/>
    </xf>
    <xf numFmtId="0" fontId="12" fillId="41" borderId="51" xfId="3" applyFont="1" applyFill="1" applyBorder="1" applyAlignment="1" applyProtection="1">
      <alignment horizontal="center" vertical="center"/>
      <protection locked="0"/>
    </xf>
    <xf numFmtId="0" fontId="12" fillId="41" borderId="53" xfId="3" applyFont="1" applyFill="1" applyBorder="1" applyAlignment="1" applyProtection="1">
      <alignment horizontal="center" vertical="center"/>
      <protection locked="0"/>
    </xf>
    <xf numFmtId="0" fontId="11" fillId="38" borderId="50" xfId="3" applyFont="1" applyFill="1" applyBorder="1" applyAlignment="1" applyProtection="1">
      <alignment horizontal="center" vertical="center"/>
      <protection locked="0"/>
    </xf>
    <xf numFmtId="0" fontId="11" fillId="38" borderId="52" xfId="3" applyFont="1" applyFill="1" applyBorder="1" applyAlignment="1" applyProtection="1">
      <alignment horizontal="center" vertical="center"/>
      <protection locked="0"/>
    </xf>
    <xf numFmtId="0" fontId="11" fillId="38" borderId="54" xfId="3" applyFont="1" applyFill="1" applyBorder="1" applyAlignment="1" applyProtection="1">
      <alignment horizontal="center" vertical="center"/>
      <protection locked="0"/>
    </xf>
    <xf numFmtId="0" fontId="12" fillId="40" borderId="16" xfId="3" applyFont="1" applyFill="1" applyBorder="1" applyAlignment="1" applyProtection="1">
      <alignment horizontal="center" vertical="center"/>
      <protection locked="0"/>
    </xf>
    <xf numFmtId="0" fontId="12" fillId="40" borderId="17" xfId="3" applyFont="1" applyFill="1" applyBorder="1" applyAlignment="1" applyProtection="1">
      <alignment horizontal="center" vertical="center"/>
      <protection locked="0"/>
    </xf>
    <xf numFmtId="0" fontId="12" fillId="40" borderId="8" xfId="3" applyFont="1" applyFill="1" applyBorder="1" applyAlignment="1" applyProtection="1">
      <alignment horizontal="center" vertical="center"/>
      <protection locked="0"/>
    </xf>
    <xf numFmtId="0" fontId="12" fillId="40" borderId="10" xfId="3" applyFont="1" applyFill="1" applyBorder="1" applyAlignment="1" applyProtection="1">
      <alignment horizontal="center" vertical="center"/>
      <protection locked="0"/>
    </xf>
    <xf numFmtId="0" fontId="12" fillId="40" borderId="15" xfId="3" applyFont="1" applyFill="1" applyBorder="1" applyAlignment="1" applyProtection="1">
      <alignment horizontal="center" vertical="center"/>
      <protection locked="0"/>
    </xf>
    <xf numFmtId="0" fontId="12" fillId="40" borderId="25" xfId="3" applyFont="1" applyFill="1" applyBorder="1" applyAlignment="1" applyProtection="1">
      <alignment horizontal="center" vertical="center"/>
      <protection locked="0"/>
    </xf>
    <xf numFmtId="0" fontId="12" fillId="38" borderId="49" xfId="3" applyFont="1" applyFill="1" applyBorder="1" applyAlignment="1" applyProtection="1">
      <alignment horizontal="center" vertical="center"/>
      <protection locked="0"/>
    </xf>
    <xf numFmtId="0" fontId="12" fillId="38" borderId="51" xfId="3" applyFont="1" applyFill="1" applyBorder="1" applyAlignment="1" applyProtection="1">
      <alignment horizontal="center" vertical="center"/>
      <protection locked="0"/>
    </xf>
    <xf numFmtId="0" fontId="12" fillId="38" borderId="53" xfId="3" applyFont="1" applyFill="1" applyBorder="1" applyAlignment="1" applyProtection="1">
      <alignment horizontal="center" vertical="center"/>
      <protection locked="0"/>
    </xf>
    <xf numFmtId="0" fontId="12" fillId="0" borderId="4" xfId="3" applyFont="1" applyBorder="1" applyAlignment="1">
      <alignment horizontal="center" vertical="center"/>
    </xf>
    <xf numFmtId="0" fontId="12" fillId="0" borderId="2" xfId="3" applyFont="1" applyBorder="1" applyAlignment="1">
      <alignment horizontal="center" vertical="center"/>
    </xf>
    <xf numFmtId="0" fontId="12" fillId="0" borderId="2" xfId="3" applyFont="1" applyBorder="1" applyAlignment="1" applyProtection="1">
      <alignment horizontal="center" vertical="center" wrapText="1"/>
    </xf>
    <xf numFmtId="0" fontId="12" fillId="0" borderId="1" xfId="3" applyFont="1" applyBorder="1" applyAlignment="1" applyProtection="1">
      <alignment horizontal="center" vertical="center" wrapText="1"/>
    </xf>
    <xf numFmtId="0" fontId="11" fillId="0" borderId="16" xfId="3" applyFont="1" applyBorder="1" applyAlignment="1" applyProtection="1">
      <alignment horizontal="center" vertical="center" wrapText="1"/>
    </xf>
    <xf numFmtId="0" fontId="11" fillId="0" borderId="18" xfId="3" applyFont="1" applyBorder="1" applyAlignment="1" applyProtection="1">
      <alignment horizontal="center" vertical="center" wrapText="1"/>
    </xf>
    <xf numFmtId="0" fontId="11" fillId="0" borderId="8" xfId="3" applyFont="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11" fillId="0" borderId="15" xfId="3" applyFont="1" applyBorder="1" applyAlignment="1" applyProtection="1">
      <alignment horizontal="center" vertical="center" wrapText="1"/>
    </xf>
    <xf numFmtId="0" fontId="11" fillId="0" borderId="20" xfId="3" applyFont="1" applyBorder="1" applyAlignment="1" applyProtection="1">
      <alignment horizontal="center" vertical="center" wrapText="1"/>
    </xf>
    <xf numFmtId="0" fontId="12" fillId="0" borderId="4" xfId="3" applyFont="1" applyBorder="1" applyAlignment="1" applyProtection="1">
      <alignment horizontal="center" vertical="center"/>
    </xf>
    <xf numFmtId="0" fontId="12" fillId="0" borderId="9" xfId="3" applyFont="1" applyBorder="1" applyAlignment="1" applyProtection="1">
      <alignment horizontal="center" vertical="center"/>
    </xf>
    <xf numFmtId="0" fontId="12" fillId="0" borderId="2" xfId="3" applyFont="1" applyBorder="1" applyAlignment="1" applyProtection="1">
      <alignment horizontal="center" vertical="center"/>
    </xf>
    <xf numFmtId="0" fontId="12" fillId="0" borderId="1" xfId="3" applyFont="1" applyBorder="1" applyAlignment="1" applyProtection="1">
      <alignment horizontal="center" vertical="center"/>
    </xf>
    <xf numFmtId="0" fontId="11" fillId="0" borderId="1" xfId="3" applyFont="1" applyBorder="1" applyAlignment="1" applyProtection="1">
      <alignment vertical="center"/>
    </xf>
    <xf numFmtId="0" fontId="12" fillId="0" borderId="16" xfId="3" applyFont="1" applyBorder="1" applyAlignment="1" applyProtection="1">
      <alignment horizontal="center" vertical="center" wrapText="1"/>
    </xf>
    <xf numFmtId="0" fontId="12" fillId="0" borderId="17" xfId="3" applyFont="1" applyBorder="1" applyAlignment="1" applyProtection="1">
      <alignment horizontal="center" vertical="center" wrapText="1"/>
    </xf>
    <xf numFmtId="0" fontId="12" fillId="0" borderId="8" xfId="3" applyFont="1" applyBorder="1" applyAlignment="1" applyProtection="1">
      <alignment horizontal="center" vertical="center" wrapText="1"/>
    </xf>
    <xf numFmtId="0" fontId="12" fillId="0" borderId="10" xfId="3" applyFont="1" applyBorder="1" applyAlignment="1" applyProtection="1">
      <alignment horizontal="center" vertical="center" wrapText="1"/>
    </xf>
    <xf numFmtId="0" fontId="12" fillId="0" borderId="15" xfId="3" applyFont="1" applyBorder="1" applyAlignment="1" applyProtection="1">
      <alignment horizontal="center" vertical="center" wrapText="1"/>
    </xf>
    <xf numFmtId="0" fontId="12" fillId="0" borderId="25" xfId="3" applyFont="1" applyBorder="1" applyAlignment="1" applyProtection="1">
      <alignment horizontal="center" vertical="center" wrapText="1"/>
    </xf>
    <xf numFmtId="0" fontId="12" fillId="0" borderId="16" xfId="3" applyFont="1" applyBorder="1" applyAlignment="1" applyProtection="1">
      <alignment horizontal="center" vertical="center"/>
    </xf>
    <xf numFmtId="0" fontId="12" fillId="0" borderId="18" xfId="3" applyFont="1" applyBorder="1" applyAlignment="1" applyProtection="1">
      <alignment horizontal="center" vertical="center"/>
    </xf>
    <xf numFmtId="0" fontId="12" fillId="0" borderId="17" xfId="3" applyFont="1" applyBorder="1" applyAlignment="1" applyProtection="1">
      <alignment horizontal="center" vertical="center"/>
    </xf>
    <xf numFmtId="0" fontId="12" fillId="0" borderId="8" xfId="3" applyFont="1" applyBorder="1" applyAlignment="1" applyProtection="1">
      <alignment horizontal="center" vertical="center"/>
    </xf>
    <xf numFmtId="0" fontId="12" fillId="0" borderId="0" xfId="3" applyFont="1" applyBorder="1" applyAlignment="1" applyProtection="1">
      <alignment horizontal="center" vertical="center"/>
    </xf>
    <xf numFmtId="0" fontId="12" fillId="0" borderId="10" xfId="3" applyFont="1" applyBorder="1" applyAlignment="1" applyProtection="1">
      <alignment horizontal="center" vertical="center"/>
    </xf>
    <xf numFmtId="0" fontId="12" fillId="0" borderId="15" xfId="3" applyFont="1" applyBorder="1" applyAlignment="1" applyProtection="1">
      <alignment horizontal="center" vertical="center"/>
    </xf>
    <xf numFmtId="0" fontId="12" fillId="0" borderId="20" xfId="3" applyFont="1" applyBorder="1" applyAlignment="1" applyProtection="1">
      <alignment horizontal="center" vertical="center"/>
    </xf>
    <xf numFmtId="0" fontId="12" fillId="0" borderId="25" xfId="3" applyFont="1" applyBorder="1" applyAlignment="1" applyProtection="1">
      <alignment horizontal="center" vertical="center"/>
    </xf>
    <xf numFmtId="49" fontId="12" fillId="0" borderId="4" xfId="3" applyNumberFormat="1" applyFont="1" applyBorder="1" applyAlignment="1" applyProtection="1">
      <alignment horizontal="center" vertical="center"/>
    </xf>
    <xf numFmtId="49" fontId="12" fillId="0" borderId="9" xfId="3" applyNumberFormat="1" applyFont="1" applyBorder="1" applyAlignment="1" applyProtection="1">
      <alignment horizontal="center" vertical="center"/>
    </xf>
    <xf numFmtId="49" fontId="12" fillId="0" borderId="2" xfId="3" applyNumberFormat="1" applyFont="1" applyBorder="1" applyAlignment="1" applyProtection="1">
      <alignment horizontal="center" vertical="center"/>
    </xf>
    <xf numFmtId="0" fontId="12" fillId="43" borderId="4" xfId="62" applyFont="1" applyFill="1" applyBorder="1" applyAlignment="1" applyProtection="1">
      <alignment horizontal="center" vertical="center" wrapText="1"/>
      <protection locked="0"/>
    </xf>
    <xf numFmtId="0" fontId="12" fillId="43" borderId="9" xfId="62" applyFont="1" applyFill="1" applyBorder="1" applyAlignment="1" applyProtection="1">
      <alignment horizontal="center" vertical="center" wrapText="1"/>
      <protection locked="0"/>
    </xf>
    <xf numFmtId="0" fontId="12" fillId="43" borderId="2" xfId="62" applyFont="1" applyFill="1" applyBorder="1" applyAlignment="1" applyProtection="1">
      <alignment horizontal="center" vertical="center" wrapText="1"/>
      <protection locked="0"/>
    </xf>
    <xf numFmtId="0" fontId="12" fillId="0" borderId="18" xfId="3" applyFont="1" applyBorder="1" applyAlignment="1" applyProtection="1">
      <alignment horizontal="center" vertical="top"/>
    </xf>
    <xf numFmtId="0" fontId="12" fillId="0" borderId="20" xfId="3" applyFont="1" applyBorder="1" applyAlignment="1" applyProtection="1">
      <alignment horizontal="center" vertical="top"/>
    </xf>
    <xf numFmtId="0" fontId="12" fillId="0" borderId="4" xfId="62" applyFont="1" applyBorder="1" applyAlignment="1" applyProtection="1">
      <alignment horizontal="center" vertical="center" wrapText="1"/>
    </xf>
    <xf numFmtId="0" fontId="12" fillId="0" borderId="9" xfId="62" applyFont="1" applyBorder="1" applyAlignment="1" applyProtection="1">
      <alignment horizontal="center" vertical="center" wrapText="1"/>
    </xf>
    <xf numFmtId="0" fontId="12" fillId="0" borderId="2" xfId="62" applyFont="1" applyBorder="1" applyAlignment="1" applyProtection="1">
      <alignment horizontal="center" vertical="center" wrapText="1"/>
    </xf>
    <xf numFmtId="0" fontId="12" fillId="0" borderId="91" xfId="3" applyFont="1" applyBorder="1" applyAlignment="1" applyProtection="1">
      <alignment horizontal="center" vertical="center"/>
    </xf>
    <xf numFmtId="0" fontId="12" fillId="0" borderId="92" xfId="3" applyFont="1" applyBorder="1" applyAlignment="1" applyProtection="1">
      <alignment horizontal="center" vertical="center"/>
    </xf>
    <xf numFmtId="0" fontId="12" fillId="43" borderId="1" xfId="62" applyFont="1" applyFill="1" applyBorder="1" applyAlignment="1" applyProtection="1">
      <alignment horizontal="center" vertical="center"/>
      <protection locked="0"/>
    </xf>
    <xf numFmtId="0" fontId="12" fillId="0" borderId="4" xfId="62" applyFont="1" applyBorder="1" applyAlignment="1" applyProtection="1">
      <alignment horizontal="center" vertical="center"/>
    </xf>
    <xf numFmtId="0" fontId="12" fillId="0" borderId="9" xfId="62" applyFont="1" applyBorder="1" applyAlignment="1" applyProtection="1">
      <alignment horizontal="center" vertical="center"/>
    </xf>
    <xf numFmtId="0" fontId="12" fillId="0" borderId="2" xfId="62" applyFont="1" applyBorder="1" applyAlignment="1" applyProtection="1">
      <alignment horizontal="center" vertical="center"/>
    </xf>
    <xf numFmtId="0" fontId="12" fillId="0" borderId="1" xfId="62" applyFont="1" applyBorder="1" applyAlignment="1" applyProtection="1">
      <alignment horizontal="center" vertical="center"/>
    </xf>
    <xf numFmtId="0" fontId="12" fillId="0" borderId="1" xfId="62" applyFont="1" applyBorder="1" applyAlignment="1" applyProtection="1">
      <alignment horizontal="center" vertical="center" wrapText="1"/>
    </xf>
    <xf numFmtId="0" fontId="82" fillId="0" borderId="20" xfId="50" applyFont="1" applyFill="1" applyBorder="1" applyAlignment="1" applyProtection="1">
      <alignment horizontal="center" vertical="center"/>
    </xf>
    <xf numFmtId="0" fontId="83" fillId="0" borderId="20" xfId="3" applyFont="1" applyFill="1" applyBorder="1" applyAlignment="1" applyProtection="1">
      <alignment horizontal="center" vertical="center"/>
    </xf>
    <xf numFmtId="0" fontId="12" fillId="0" borderId="47" xfId="3" applyFont="1" applyBorder="1" applyAlignment="1" applyProtection="1">
      <alignment horizontal="center" vertical="center"/>
    </xf>
    <xf numFmtId="0" fontId="12" fillId="0" borderId="48" xfId="3" applyFont="1" applyBorder="1" applyAlignment="1" applyProtection="1">
      <alignment horizontal="center" vertical="center"/>
    </xf>
    <xf numFmtId="0" fontId="11" fillId="0" borderId="4" xfId="3" applyFont="1" applyFill="1" applyBorder="1" applyAlignment="1" applyProtection="1">
      <alignment horizontal="center" vertical="center"/>
    </xf>
    <xf numFmtId="0" fontId="11" fillId="0" borderId="9" xfId="3" applyFont="1" applyFill="1" applyBorder="1" applyAlignment="1" applyProtection="1">
      <alignment horizontal="center" vertical="center"/>
    </xf>
    <xf numFmtId="0" fontId="11" fillId="0" borderId="2" xfId="3" applyFont="1" applyFill="1" applyBorder="1" applyAlignment="1" applyProtection="1">
      <alignment horizontal="center" vertical="center"/>
    </xf>
    <xf numFmtId="0" fontId="11" fillId="38" borderId="4" xfId="3" applyFont="1" applyFill="1" applyBorder="1" applyAlignment="1" applyProtection="1">
      <alignment horizontal="center" vertical="center"/>
      <protection locked="0"/>
    </xf>
    <xf numFmtId="0" fontId="11" fillId="38" borderId="9" xfId="3" applyFont="1" applyFill="1" applyBorder="1" applyAlignment="1" applyProtection="1">
      <alignment horizontal="center" vertical="center"/>
      <protection locked="0"/>
    </xf>
    <xf numFmtId="0" fontId="11" fillId="38" borderId="2" xfId="3" applyFont="1" applyFill="1" applyBorder="1" applyAlignment="1" applyProtection="1">
      <alignment horizontal="center" vertical="center"/>
      <protection locked="0"/>
    </xf>
    <xf numFmtId="0" fontId="59" fillId="40" borderId="0" xfId="50" applyFont="1" applyFill="1" applyProtection="1">
      <alignment vertical="center"/>
      <protection locked="0"/>
    </xf>
    <xf numFmtId="0" fontId="81" fillId="0" borderId="20" xfId="50" applyFont="1" applyFill="1" applyBorder="1" applyAlignment="1" applyProtection="1">
      <alignment horizontal="center" vertical="center"/>
    </xf>
    <xf numFmtId="0" fontId="11" fillId="38" borderId="4" xfId="3" applyFont="1" applyFill="1" applyBorder="1" applyAlignment="1" applyProtection="1">
      <alignment horizontal="center" vertical="center" shrinkToFit="1"/>
      <protection locked="0"/>
    </xf>
    <xf numFmtId="0" fontId="11" fillId="38" borderId="9" xfId="3" applyFont="1" applyFill="1" applyBorder="1" applyAlignment="1" applyProtection="1">
      <alignment horizontal="center" vertical="center" shrinkToFit="1"/>
      <protection locked="0"/>
    </xf>
    <xf numFmtId="0" fontId="11" fillId="38" borderId="2" xfId="3" applyFont="1" applyFill="1" applyBorder="1" applyAlignment="1" applyProtection="1">
      <alignment horizontal="center" vertical="center" shrinkToFit="1"/>
      <protection locked="0"/>
    </xf>
    <xf numFmtId="0" fontId="11" fillId="40" borderId="20" xfId="3" applyFont="1" applyFill="1" applyBorder="1" applyAlignment="1" applyProtection="1">
      <alignment horizontal="center" vertical="center"/>
      <protection locked="0"/>
    </xf>
    <xf numFmtId="0" fontId="11" fillId="0" borderId="20" xfId="3" applyFont="1" applyBorder="1" applyAlignment="1" applyProtection="1">
      <alignment horizontal="center" vertical="center"/>
    </xf>
    <xf numFmtId="0" fontId="11" fillId="40" borderId="4" xfId="3" applyFont="1" applyFill="1" applyBorder="1" applyAlignment="1" applyProtection="1">
      <alignment horizontal="center" vertical="center"/>
      <protection locked="0"/>
    </xf>
    <xf numFmtId="0" fontId="11" fillId="40" borderId="9" xfId="3" applyFont="1" applyFill="1" applyBorder="1" applyAlignment="1" applyProtection="1">
      <alignment horizontal="center" vertical="center"/>
      <protection locked="0"/>
    </xf>
    <xf numFmtId="0" fontId="11" fillId="40" borderId="2" xfId="3" applyFont="1" applyFill="1" applyBorder="1" applyAlignment="1" applyProtection="1">
      <alignment horizontal="center" vertical="center"/>
      <protection locked="0"/>
    </xf>
    <xf numFmtId="0" fontId="0" fillId="4" borderId="45" xfId="0" applyFill="1" applyBorder="1" applyAlignment="1" applyProtection="1">
      <alignment horizontal="center" vertical="center"/>
      <protection locked="0"/>
    </xf>
    <xf numFmtId="0" fontId="0" fillId="4" borderId="46" xfId="0" applyFill="1" applyBorder="1" applyAlignment="1" applyProtection="1">
      <alignment horizontal="center" vertical="center"/>
      <protection locked="0"/>
    </xf>
    <xf numFmtId="0" fontId="0" fillId="4" borderId="45" xfId="0" applyFill="1" applyBorder="1" applyAlignment="1" applyProtection="1">
      <alignment horizontal="center" vertical="center" shrinkToFit="1"/>
      <protection locked="0"/>
    </xf>
    <xf numFmtId="0" fontId="0" fillId="4" borderId="46" xfId="0" applyFill="1" applyBorder="1" applyAlignment="1" applyProtection="1">
      <alignment horizontal="center" vertical="center" shrinkToFit="1"/>
      <protection locked="0"/>
    </xf>
    <xf numFmtId="0" fontId="0" fillId="3" borderId="3"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0" fillId="3" borderId="16" xfId="0" applyFill="1" applyBorder="1" applyAlignment="1" applyProtection="1">
      <alignment horizontal="center" vertical="center" wrapText="1"/>
    </xf>
    <xf numFmtId="0" fontId="0" fillId="3" borderId="17" xfId="0" applyFill="1" applyBorder="1" applyAlignment="1" applyProtection="1">
      <alignment horizontal="center" vertical="center" wrapText="1"/>
    </xf>
    <xf numFmtId="0" fontId="0" fillId="3" borderId="15" xfId="0" applyFill="1" applyBorder="1" applyAlignment="1" applyProtection="1">
      <alignment horizontal="center" vertical="center" wrapText="1"/>
    </xf>
    <xf numFmtId="0" fontId="0" fillId="3" borderId="25" xfId="0" applyFill="1" applyBorder="1" applyAlignment="1" applyProtection="1">
      <alignment horizontal="center" vertical="center" wrapText="1"/>
    </xf>
    <xf numFmtId="0" fontId="0" fillId="5" borderId="43" xfId="0" applyFill="1" applyBorder="1" applyAlignment="1" applyProtection="1">
      <alignment horizontal="center" vertical="center" shrinkToFit="1"/>
    </xf>
    <xf numFmtId="0" fontId="0" fillId="5" borderId="44" xfId="0" applyFill="1" applyBorder="1" applyAlignment="1" applyProtection="1">
      <alignment horizontal="center" vertical="center" shrinkToFit="1"/>
    </xf>
    <xf numFmtId="182" fontId="0" fillId="37" borderId="1" xfId="0" applyNumberFormat="1" applyFill="1" applyBorder="1" applyAlignment="1" applyProtection="1">
      <alignment horizontal="center" vertical="center"/>
    </xf>
    <xf numFmtId="0" fontId="0" fillId="2" borderId="1" xfId="0" applyFill="1" applyBorder="1" applyAlignment="1" applyProtection="1">
      <alignment horizontal="center" vertical="center"/>
    </xf>
    <xf numFmtId="0" fontId="6" fillId="3" borderId="1" xfId="0" applyFont="1" applyFill="1" applyBorder="1" applyAlignment="1" applyProtection="1">
      <alignment horizontal="center" vertical="center" wrapText="1"/>
    </xf>
    <xf numFmtId="56" fontId="0" fillId="2" borderId="43" xfId="0" applyNumberFormat="1" applyFill="1" applyBorder="1" applyAlignment="1" applyProtection="1">
      <alignment horizontal="center" vertical="center"/>
    </xf>
    <xf numFmtId="56" fontId="0" fillId="2" borderId="44" xfId="0" applyNumberFormat="1" applyFill="1" applyBorder="1" applyAlignment="1" applyProtection="1">
      <alignment horizontal="center" vertical="center"/>
    </xf>
    <xf numFmtId="56" fontId="0" fillId="2" borderId="16" xfId="0" applyNumberFormat="1" applyFill="1" applyBorder="1" applyAlignment="1" applyProtection="1">
      <alignment horizontal="center" vertical="center"/>
    </xf>
    <xf numFmtId="0" fontId="0" fillId="2" borderId="17" xfId="0" applyFill="1" applyBorder="1" applyAlignment="1" applyProtection="1">
      <alignment horizontal="center" vertical="center"/>
    </xf>
    <xf numFmtId="0" fontId="68" fillId="30" borderId="3" xfId="0" applyFont="1" applyFill="1" applyBorder="1" applyAlignment="1" applyProtection="1">
      <alignment horizontal="center" vertical="center"/>
    </xf>
    <xf numFmtId="0" fontId="68" fillId="30" borderId="5" xfId="0" applyFont="1" applyFill="1" applyBorder="1" applyAlignment="1" applyProtection="1">
      <alignment horizontal="center" vertical="center"/>
    </xf>
    <xf numFmtId="0" fontId="0" fillId="30" borderId="3" xfId="0" applyFill="1" applyBorder="1" applyAlignment="1" applyProtection="1">
      <alignment horizontal="center" vertical="center"/>
    </xf>
    <xf numFmtId="0" fontId="0" fillId="30" borderId="5" xfId="0" applyFill="1" applyBorder="1" applyAlignment="1" applyProtection="1">
      <alignment horizontal="center" vertical="center"/>
    </xf>
    <xf numFmtId="0" fontId="0" fillId="30" borderId="3" xfId="0" applyFill="1" applyBorder="1" applyAlignment="1" applyProtection="1">
      <alignment horizontal="center" vertical="center" wrapText="1"/>
    </xf>
    <xf numFmtId="0" fontId="0" fillId="30" borderId="5" xfId="0"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179" fontId="0" fillId="37" borderId="4" xfId="0" applyNumberFormat="1" applyFill="1" applyBorder="1" applyAlignment="1" applyProtection="1">
      <alignment horizontal="right" vertical="center"/>
    </xf>
    <xf numFmtId="179" fontId="0" fillId="37" borderId="2" xfId="0" applyNumberFormat="1" applyFill="1" applyBorder="1" applyAlignment="1" applyProtection="1">
      <alignment horizontal="right" vertical="center"/>
    </xf>
    <xf numFmtId="0" fontId="3" fillId="2" borderId="1" xfId="0" applyFont="1" applyFill="1" applyBorder="1" applyAlignment="1" applyProtection="1">
      <alignment horizontal="center" vertical="center" wrapText="1"/>
    </xf>
    <xf numFmtId="3" fontId="13" fillId="0" borderId="9" xfId="0" applyNumberFormat="1" applyFont="1" applyFill="1" applyBorder="1" applyAlignment="1" applyProtection="1">
      <alignment vertical="center"/>
    </xf>
    <xf numFmtId="0" fontId="13" fillId="0" borderId="9" xfId="0" applyFont="1" applyFill="1" applyBorder="1" applyAlignment="1" applyProtection="1">
      <alignment vertical="center"/>
    </xf>
    <xf numFmtId="0" fontId="13" fillId="0" borderId="9" xfId="0" applyFont="1" applyFill="1" applyBorder="1" applyAlignment="1" applyProtection="1">
      <alignment horizontal="right" vertical="center"/>
    </xf>
    <xf numFmtId="0" fontId="13" fillId="0" borderId="8" xfId="0" applyFont="1" applyFill="1" applyBorder="1" applyAlignment="1" applyProtection="1">
      <alignment vertical="center"/>
    </xf>
    <xf numFmtId="0" fontId="13" fillId="0" borderId="0" xfId="0" applyFont="1" applyFill="1" applyBorder="1" applyAlignment="1" applyProtection="1">
      <alignment vertical="center"/>
    </xf>
    <xf numFmtId="0" fontId="13" fillId="0" borderId="14" xfId="0" applyFont="1" applyFill="1" applyBorder="1" applyAlignment="1" applyProtection="1">
      <alignment vertical="center"/>
    </xf>
    <xf numFmtId="0" fontId="13" fillId="0" borderId="18" xfId="0" applyFont="1" applyFill="1" applyBorder="1" applyAlignment="1" applyProtection="1">
      <alignment vertical="center"/>
    </xf>
    <xf numFmtId="0" fontId="13" fillId="0" borderId="2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3" fontId="13" fillId="0" borderId="70" xfId="0" applyNumberFormat="1" applyFont="1" applyFill="1" applyBorder="1" applyAlignment="1" applyProtection="1">
      <alignment horizontal="right" vertical="center"/>
    </xf>
    <xf numFmtId="3" fontId="13" fillId="0" borderId="69" xfId="0" applyNumberFormat="1" applyFont="1" applyFill="1" applyBorder="1" applyAlignment="1" applyProtection="1">
      <alignment horizontal="right" vertical="center"/>
    </xf>
    <xf numFmtId="0" fontId="13" fillId="0" borderId="68" xfId="0" applyFont="1" applyFill="1" applyBorder="1" applyAlignment="1" applyProtection="1">
      <alignment horizontal="center" vertical="center"/>
    </xf>
    <xf numFmtId="0" fontId="13" fillId="0" borderId="76" xfId="0" applyFont="1" applyFill="1" applyBorder="1" applyAlignment="1" applyProtection="1">
      <alignment horizontal="center" vertical="center"/>
    </xf>
    <xf numFmtId="0" fontId="13" fillId="0" borderId="71" xfId="0" applyFont="1" applyFill="1" applyBorder="1" applyAlignment="1" applyProtection="1">
      <alignment vertical="center"/>
    </xf>
    <xf numFmtId="0" fontId="13" fillId="0" borderId="11" xfId="0" applyFont="1" applyFill="1" applyBorder="1" applyAlignment="1" applyProtection="1">
      <alignment vertical="center"/>
    </xf>
    <xf numFmtId="0" fontId="13" fillId="0" borderId="12" xfId="0" applyFont="1" applyFill="1" applyBorder="1" applyAlignment="1" applyProtection="1">
      <alignment vertical="center"/>
    </xf>
    <xf numFmtId="0" fontId="13" fillId="0" borderId="75" xfId="0" applyFont="1" applyFill="1" applyBorder="1" applyAlignment="1" applyProtection="1">
      <alignment vertical="center"/>
    </xf>
    <xf numFmtId="0" fontId="13" fillId="0" borderId="21" xfId="0" applyFont="1" applyFill="1" applyBorder="1" applyAlignment="1" applyProtection="1">
      <alignment vertical="center"/>
    </xf>
    <xf numFmtId="0" fontId="13" fillId="0" borderId="64" xfId="0" applyFont="1" applyFill="1" applyBorder="1" applyAlignment="1" applyProtection="1">
      <alignment vertical="center"/>
    </xf>
    <xf numFmtId="0" fontId="13" fillId="0" borderId="74" xfId="0" applyFont="1" applyFill="1" applyBorder="1" applyAlignment="1" applyProtection="1">
      <alignment horizontal="center" vertical="center"/>
    </xf>
    <xf numFmtId="0" fontId="13" fillId="0" borderId="73" xfId="0" applyFont="1" applyFill="1" applyBorder="1" applyAlignment="1" applyProtection="1">
      <alignment horizontal="center" vertical="center"/>
    </xf>
    <xf numFmtId="0" fontId="13" fillId="0" borderId="72" xfId="0" applyFont="1" applyFill="1" applyBorder="1" applyAlignment="1" applyProtection="1">
      <alignment horizontal="center" vertical="center"/>
    </xf>
    <xf numFmtId="0" fontId="13" fillId="0" borderId="80" xfId="0" applyFont="1" applyFill="1" applyBorder="1" applyAlignment="1" applyProtection="1">
      <alignment horizontal="center" vertical="center"/>
    </xf>
    <xf numFmtId="0" fontId="13" fillId="0" borderId="79"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3" fillId="0" borderId="77" xfId="0" applyFont="1" applyFill="1" applyBorder="1" applyAlignment="1" applyProtection="1">
      <alignment horizontal="center" vertical="center"/>
    </xf>
    <xf numFmtId="3" fontId="13" fillId="0" borderId="21" xfId="0" applyNumberFormat="1" applyFont="1" applyFill="1" applyBorder="1" applyAlignment="1" applyProtection="1">
      <alignment vertical="center"/>
    </xf>
    <xf numFmtId="0" fontId="15" fillId="5" borderId="0" xfId="0" applyFont="1" applyFill="1" applyAlignment="1" applyProtection="1">
      <alignment vertical="center" wrapText="1"/>
    </xf>
    <xf numFmtId="0" fontId="13" fillId="0" borderId="82" xfId="0" applyFont="1" applyFill="1" applyBorder="1" applyAlignment="1" applyProtection="1">
      <alignment horizontal="center" vertical="center"/>
    </xf>
    <xf numFmtId="0" fontId="13" fillId="4" borderId="8" xfId="0" applyFont="1" applyFill="1" applyBorder="1" applyAlignment="1" applyProtection="1">
      <alignment vertical="center"/>
      <protection locked="0"/>
    </xf>
    <xf numFmtId="0" fontId="13" fillId="4" borderId="0" xfId="0" applyFont="1" applyFill="1" applyBorder="1" applyAlignment="1" applyProtection="1">
      <alignment vertical="center"/>
      <protection locked="0"/>
    </xf>
    <xf numFmtId="0" fontId="13" fillId="4" borderId="14" xfId="0" applyFont="1" applyFill="1" applyBorder="1" applyAlignment="1" applyProtection="1">
      <alignment vertical="center"/>
      <protection locked="0"/>
    </xf>
    <xf numFmtId="0" fontId="13" fillId="0" borderId="26"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0" borderId="2" xfId="0" applyFont="1" applyBorder="1" applyAlignment="1" applyProtection="1">
      <alignment horizontal="center" vertical="center"/>
    </xf>
    <xf numFmtId="0" fontId="13" fillId="4" borderId="13" xfId="0" applyFont="1" applyFill="1" applyBorder="1" applyAlignment="1" applyProtection="1">
      <alignment horizontal="center" vertical="center"/>
      <protection locked="0"/>
    </xf>
    <xf numFmtId="0" fontId="13" fillId="4" borderId="0" xfId="0" applyFont="1" applyFill="1" applyBorder="1" applyAlignment="1" applyProtection="1">
      <alignment horizontal="center" vertical="center"/>
      <protection locked="0"/>
    </xf>
    <xf numFmtId="0" fontId="13" fillId="4" borderId="14" xfId="0" applyFont="1" applyFill="1" applyBorder="1" applyAlignment="1" applyProtection="1">
      <alignment horizontal="center" vertical="center"/>
      <protection locked="0"/>
    </xf>
    <xf numFmtId="0" fontId="13" fillId="4" borderId="65" xfId="0" applyFont="1" applyFill="1" applyBorder="1" applyAlignment="1" applyProtection="1">
      <alignment horizontal="center" vertical="center"/>
      <protection locked="0"/>
    </xf>
    <xf numFmtId="0" fontId="13" fillId="4" borderId="21" xfId="0" applyFont="1" applyFill="1" applyBorder="1" applyAlignment="1" applyProtection="1">
      <alignment horizontal="center" vertical="center"/>
      <protection locked="0"/>
    </xf>
    <xf numFmtId="0" fontId="13" fillId="4" borderId="64" xfId="0" applyFont="1" applyFill="1" applyBorder="1" applyAlignment="1" applyProtection="1">
      <alignment horizontal="center" vertical="center"/>
      <protection locked="0"/>
    </xf>
    <xf numFmtId="0" fontId="13" fillId="0" borderId="74" xfId="0" applyFont="1" applyBorder="1" applyAlignment="1" applyProtection="1">
      <alignment horizontal="center" vertical="center"/>
    </xf>
    <xf numFmtId="0" fontId="13" fillId="0" borderId="73" xfId="0" applyFont="1" applyBorder="1" applyAlignment="1" applyProtection="1">
      <alignment horizontal="center" vertical="center"/>
    </xf>
    <xf numFmtId="0" fontId="13" fillId="0" borderId="72" xfId="0" applyFont="1" applyBorder="1" applyAlignment="1" applyProtection="1">
      <alignment horizontal="center" vertical="center"/>
    </xf>
    <xf numFmtId="0" fontId="13" fillId="4" borderId="74" xfId="0" applyFont="1" applyFill="1" applyBorder="1" applyAlignment="1" applyProtection="1">
      <alignment horizontal="center" vertical="center"/>
      <protection locked="0"/>
    </xf>
    <xf numFmtId="0" fontId="13" fillId="4" borderId="73"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indent="1"/>
    </xf>
    <xf numFmtId="0" fontId="13" fillId="0" borderId="69" xfId="0" applyFont="1" applyBorder="1" applyAlignment="1" applyProtection="1">
      <alignment horizontal="left" vertical="center" indent="1"/>
    </xf>
    <xf numFmtId="0" fontId="13" fillId="2" borderId="68" xfId="0" applyFont="1" applyFill="1" applyBorder="1" applyAlignment="1" applyProtection="1">
      <alignment horizontal="center" vertical="center"/>
    </xf>
    <xf numFmtId="0" fontId="13" fillId="2" borderId="77" xfId="0" applyFont="1" applyFill="1" applyBorder="1" applyAlignment="1" applyProtection="1">
      <alignment horizontal="center" vertical="center"/>
    </xf>
    <xf numFmtId="0" fontId="13" fillId="4" borderId="15" xfId="0" applyFont="1" applyFill="1" applyBorder="1" applyAlignment="1" applyProtection="1">
      <alignment horizontal="center" vertical="center"/>
      <protection locked="0"/>
    </xf>
    <xf numFmtId="0" fontId="13" fillId="2" borderId="66" xfId="0" applyFont="1" applyFill="1" applyBorder="1" applyAlignment="1" applyProtection="1">
      <alignment horizontal="center" vertical="center"/>
    </xf>
    <xf numFmtId="0" fontId="13" fillId="4" borderId="83"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13" fillId="2" borderId="74" xfId="0" applyFont="1" applyFill="1" applyBorder="1" applyAlignment="1" applyProtection="1">
      <alignment horizontal="center" vertical="center"/>
    </xf>
    <xf numFmtId="0" fontId="13" fillId="2" borderId="72" xfId="0" applyFont="1" applyFill="1" applyBorder="1" applyAlignment="1" applyProtection="1">
      <alignment horizontal="center" vertical="center"/>
    </xf>
    <xf numFmtId="0" fontId="13" fillId="0" borderId="80" xfId="0" applyFont="1" applyBorder="1" applyAlignment="1" applyProtection="1">
      <alignment horizontal="center" vertical="center"/>
    </xf>
    <xf numFmtId="0" fontId="13" fillId="0" borderId="79" xfId="0" applyFont="1" applyBorder="1" applyAlignment="1" applyProtection="1">
      <alignment horizontal="center" vertical="center"/>
    </xf>
    <xf numFmtId="0" fontId="13" fillId="0" borderId="68"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29" borderId="74" xfId="0" applyFont="1" applyFill="1" applyBorder="1" applyAlignment="1" applyProtection="1">
      <alignment horizontal="center" vertical="center"/>
      <protection locked="0"/>
    </xf>
    <xf numFmtId="0" fontId="13" fillId="29" borderId="72" xfId="0" applyFont="1" applyFill="1" applyBorder="1" applyAlignment="1" applyProtection="1">
      <alignment horizontal="center" vertical="center"/>
      <protection locked="0"/>
    </xf>
    <xf numFmtId="0" fontId="13" fillId="5" borderId="19" xfId="0" applyFont="1" applyFill="1" applyBorder="1" applyAlignment="1" applyProtection="1">
      <alignment horizontal="right" vertical="center"/>
    </xf>
    <xf numFmtId="0" fontId="13" fillId="5" borderId="11" xfId="0" applyFont="1" applyFill="1" applyBorder="1" applyAlignment="1" applyProtection="1">
      <alignment horizontal="right" vertical="center"/>
    </xf>
    <xf numFmtId="0" fontId="13" fillId="4" borderId="11" xfId="0" applyFont="1" applyFill="1" applyBorder="1" applyAlignment="1" applyProtection="1">
      <alignment horizontal="center" vertical="center"/>
      <protection locked="0"/>
    </xf>
    <xf numFmtId="0" fontId="13" fillId="2" borderId="73" xfId="0" applyFont="1" applyFill="1" applyBorder="1" applyAlignment="1" applyProtection="1">
      <alignment horizontal="center" vertical="center"/>
    </xf>
    <xf numFmtId="0" fontId="13" fillId="2" borderId="76" xfId="0" applyFont="1" applyFill="1" applyBorder="1" applyAlignment="1" applyProtection="1">
      <alignment horizontal="center" vertical="center"/>
    </xf>
    <xf numFmtId="0" fontId="13" fillId="4" borderId="75" xfId="0" applyFont="1" applyFill="1" applyBorder="1" applyAlignment="1" applyProtection="1">
      <alignment horizontal="center" vertical="center"/>
      <protection locked="0"/>
    </xf>
    <xf numFmtId="0" fontId="13" fillId="4" borderId="71" xfId="0" applyFont="1" applyFill="1" applyBorder="1" applyAlignment="1" applyProtection="1">
      <alignment horizontal="center" vertical="center"/>
      <protection locked="0"/>
    </xf>
    <xf numFmtId="0" fontId="13" fillId="4" borderId="12" xfId="0" applyFont="1" applyFill="1" applyBorder="1" applyAlignment="1" applyProtection="1">
      <alignment horizontal="center" vertical="center"/>
      <protection locked="0"/>
    </xf>
    <xf numFmtId="0" fontId="13" fillId="2" borderId="84" xfId="0" applyFont="1" applyFill="1" applyBorder="1" applyAlignment="1" applyProtection="1">
      <alignment horizontal="center" vertical="center"/>
    </xf>
    <xf numFmtId="0" fontId="13" fillId="2" borderId="85" xfId="0" applyFont="1" applyFill="1" applyBorder="1" applyAlignment="1" applyProtection="1">
      <alignment horizontal="center" vertical="center"/>
    </xf>
    <xf numFmtId="185" fontId="13" fillId="4" borderId="1" xfId="0" applyNumberFormat="1" applyFont="1" applyFill="1" applyBorder="1" applyAlignment="1" applyProtection="1">
      <alignment horizontal="center" vertical="center" shrinkToFit="1"/>
      <protection locked="0"/>
    </xf>
    <xf numFmtId="185" fontId="13" fillId="0" borderId="1" xfId="0" applyNumberFormat="1" applyFont="1" applyFill="1" applyBorder="1" applyAlignment="1" applyProtection="1">
      <alignment horizontal="center" vertical="center" shrinkToFit="1"/>
    </xf>
    <xf numFmtId="185" fontId="13" fillId="0" borderId="27" xfId="0" applyNumberFormat="1" applyFont="1" applyFill="1" applyBorder="1" applyAlignment="1" applyProtection="1">
      <alignment horizontal="center" vertical="center" shrinkToFit="1"/>
    </xf>
    <xf numFmtId="185" fontId="13" fillId="4" borderId="28" xfId="0" applyNumberFormat="1" applyFont="1" applyFill="1" applyBorder="1" applyAlignment="1" applyProtection="1">
      <alignment horizontal="center" vertical="center" shrinkToFit="1"/>
      <protection locked="0"/>
    </xf>
    <xf numFmtId="186" fontId="13" fillId="4" borderId="1" xfId="0" applyNumberFormat="1" applyFont="1" applyFill="1" applyBorder="1" applyAlignment="1" applyProtection="1">
      <alignment horizontal="center" vertical="center" shrinkToFit="1"/>
      <protection locked="0"/>
    </xf>
    <xf numFmtId="186" fontId="13" fillId="4" borderId="28" xfId="0" applyNumberFormat="1" applyFont="1" applyFill="1" applyBorder="1" applyAlignment="1" applyProtection="1">
      <alignment horizontal="center" vertical="center" shrinkToFit="1"/>
      <protection locked="0"/>
    </xf>
    <xf numFmtId="185" fontId="13" fillId="0" borderId="28" xfId="0" applyNumberFormat="1" applyFont="1" applyFill="1" applyBorder="1" applyAlignment="1" applyProtection="1">
      <alignment horizontal="center" vertical="center" shrinkToFit="1"/>
    </xf>
    <xf numFmtId="185" fontId="13" fillId="0" borderId="31" xfId="0" applyNumberFormat="1" applyFont="1" applyFill="1" applyBorder="1" applyAlignment="1" applyProtection="1">
      <alignment horizontal="center" vertical="center" shrinkToFit="1"/>
    </xf>
  </cellXfs>
  <cellStyles count="67">
    <cellStyle name="20% - アクセント 1 2" xfId="4"/>
    <cellStyle name="20% - アクセント 2 2" xfId="5"/>
    <cellStyle name="20% - アクセント 3 2" xfId="6"/>
    <cellStyle name="20% - アクセント 4 2" xfId="7"/>
    <cellStyle name="20% - アクセント 5 2" xfId="8"/>
    <cellStyle name="20% - アクセント 6 2" xfId="9"/>
    <cellStyle name="40% - アクセント 1 2" xfId="10"/>
    <cellStyle name="40% - アクセント 2 2" xfId="11"/>
    <cellStyle name="40% - アクセント 3 2" xfId="12"/>
    <cellStyle name="40% - アクセント 4 2" xfId="13"/>
    <cellStyle name="40% - アクセント 5 2" xfId="14"/>
    <cellStyle name="40% - アクセント 6 2" xfId="15"/>
    <cellStyle name="60% - アクセント 1 2" xfId="16"/>
    <cellStyle name="60% - アクセント 2 2" xfId="17"/>
    <cellStyle name="60% - アクセント 3 2" xfId="18"/>
    <cellStyle name="60% - アクセント 4 2" xfId="19"/>
    <cellStyle name="60% - アクセント 5 2" xfId="20"/>
    <cellStyle name="60% - アクセント 6 2" xfId="21"/>
    <cellStyle name="Normal 2" xfId="63"/>
    <cellStyle name="アクセント 1 2" xfId="22"/>
    <cellStyle name="アクセント 2 2" xfId="23"/>
    <cellStyle name="アクセント 3 2" xfId="24"/>
    <cellStyle name="アクセント 4 2" xfId="25"/>
    <cellStyle name="アクセント 5 2" xfId="26"/>
    <cellStyle name="アクセント 6 2" xfId="27"/>
    <cellStyle name="タイトル 2" xfId="28"/>
    <cellStyle name="チェック セル 2" xfId="29"/>
    <cellStyle name="どちらでもない 2" xfId="30"/>
    <cellStyle name="ハイパーリンク 2" xfId="52"/>
    <cellStyle name="メモ 2" xfId="31"/>
    <cellStyle name="リンク セル 2" xfId="32"/>
    <cellStyle name="悪い 2" xfId="33"/>
    <cellStyle name="計算 2" xfId="34"/>
    <cellStyle name="警告文 2" xfId="35"/>
    <cellStyle name="桁区切り 2" xfId="1"/>
    <cellStyle name="桁区切り 2 2" xfId="56"/>
    <cellStyle name="桁区切り 2 3" xfId="55"/>
    <cellStyle name="桁区切り 3" xfId="57"/>
    <cellStyle name="桁区切り 4" xfId="58"/>
    <cellStyle name="見出し 1 2" xfId="36"/>
    <cellStyle name="見出し 2 2" xfId="37"/>
    <cellStyle name="見出し 3 2" xfId="38"/>
    <cellStyle name="見出し 4 2" xfId="39"/>
    <cellStyle name="集計 2" xfId="40"/>
    <cellStyle name="出力 2" xfId="41"/>
    <cellStyle name="説明文 2" xfId="42"/>
    <cellStyle name="通貨 2" xfId="64"/>
    <cellStyle name="入力 2" xfId="43"/>
    <cellStyle name="標準" xfId="0" builtinId="0"/>
    <cellStyle name="標準 10" xfId="66"/>
    <cellStyle name="標準 2" xfId="44"/>
    <cellStyle name="標準 2 2" xfId="2"/>
    <cellStyle name="標準 2 2 2" xfId="54"/>
    <cellStyle name="標準 2 2 3" xfId="53"/>
    <cellStyle name="標準 2 3" xfId="50"/>
    <cellStyle name="標準 2 4" xfId="62"/>
    <cellStyle name="標準 3" xfId="45"/>
    <cellStyle name="標準 3 2" xfId="65"/>
    <cellStyle name="標準 4" xfId="46"/>
    <cellStyle name="標準 4 2" xfId="59"/>
    <cellStyle name="標準 5" xfId="47"/>
    <cellStyle name="標準 6" xfId="48"/>
    <cellStyle name="標準 7" xfId="51"/>
    <cellStyle name="標準 8" xfId="60"/>
    <cellStyle name="標準 9" xfId="61"/>
    <cellStyle name="標準_③-２加算様式（就労）" xfId="3"/>
    <cellStyle name="良い 2" xfId="49"/>
  </cellStyles>
  <dxfs count="21">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ill>
        <patternFill>
          <bgColor rgb="FFFFFF00"/>
        </patternFill>
      </fill>
    </dxf>
    <dxf>
      <fill>
        <patternFill>
          <bgColor rgb="FFCCFFCC"/>
        </patternFill>
      </fill>
    </dxf>
    <dxf>
      <fill>
        <patternFill>
          <bgColor rgb="FFFFFF00"/>
        </patternFill>
      </fill>
    </dxf>
    <dxf>
      <fill>
        <patternFill patternType="solid">
          <bgColor rgb="FFCCFFCC"/>
        </patternFill>
      </fill>
    </dxf>
    <dxf>
      <fill>
        <patternFill>
          <bgColor rgb="FFFFFF00"/>
        </patternFill>
      </fill>
    </dxf>
    <dxf>
      <fill>
        <patternFill>
          <bgColor rgb="FFCCFFCC"/>
        </patternFill>
      </fill>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DFFDD"/>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6</xdr:col>
      <xdr:colOff>256271</xdr:colOff>
      <xdr:row>18</xdr:row>
      <xdr:rowOff>38797</xdr:rowOff>
    </xdr:from>
    <xdr:to>
      <xdr:col>7</xdr:col>
      <xdr:colOff>90836</xdr:colOff>
      <xdr:row>20</xdr:row>
      <xdr:rowOff>209355</xdr:rowOff>
    </xdr:to>
    <xdr:sp macro="" textlink="">
      <xdr:nvSpPr>
        <xdr:cNvPr id="2" name="右中かっこ 1"/>
        <xdr:cNvSpPr/>
      </xdr:nvSpPr>
      <xdr:spPr>
        <a:xfrm>
          <a:off x="5885546" y="6620572"/>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27780</xdr:colOff>
      <xdr:row>4</xdr:row>
      <xdr:rowOff>19274</xdr:rowOff>
    </xdr:from>
    <xdr:to>
      <xdr:col>3</xdr:col>
      <xdr:colOff>99780</xdr:colOff>
      <xdr:row>5</xdr:row>
      <xdr:rowOff>3014</xdr:rowOff>
    </xdr:to>
    <xdr:sp macro="" textlink="">
      <xdr:nvSpPr>
        <xdr:cNvPr id="2" name="月 1"/>
        <xdr:cNvSpPr/>
      </xdr:nvSpPr>
      <xdr:spPr>
        <a:xfrm rot="13320000">
          <a:off x="646905" y="590774"/>
          <a:ext cx="72000" cy="17424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mnas01\shogaifuku$\&#12501;&#12522;&#12540;&#12477;&#12501;&#12488;&#12288;&#65288;&#12456;&#12463;&#12475;&#12523;&amp;&#12450;&#12463;&#12475;&#12473;&#65289;\expita35k&#65288;&#36939;&#36865;&#23627;&#20253;&#31080;&#38598;&#65289;\expita35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9733;&#20170;&#24180;&#24230;&#27096;&#24335;&#65288;&#36890;&#30693;&#65289;/&#20107;&#21069;&#25552;&#20986;&#36039;&#26009;/&#12298;&#21442;&#32771;&#12299;&#38745;&#23713;&#30476;/&#29983;&#27963;&#20171;&#35703;_2164_mark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帳票設定"/>
      <sheetName val="データー"/>
      <sheetName val="ﾁｪｰﾝｽﾄｱ"/>
      <sheetName val="郵パック"/>
      <sheetName val="宛名"/>
      <sheetName val="ペリカン便"/>
      <sheetName val="アロー便"/>
      <sheetName val="福通"/>
      <sheetName val="宅急便"/>
      <sheetName val="佐川急便"/>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35-3 ピアサポート実施加算（自立訓練・就労継続B型）"/>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topLeftCell="A4" zoomScaleNormal="100" zoomScaleSheetLayoutView="100" workbookViewId="0">
      <selection sqref="A1:B2"/>
    </sheetView>
  </sheetViews>
  <sheetFormatPr defaultRowHeight="14.25" x14ac:dyDescent="0.15"/>
  <cols>
    <col min="1" max="1" width="5.125" style="48" customWidth="1"/>
    <col min="2" max="2" width="86.875" style="48" customWidth="1"/>
    <col min="3" max="3" width="7.625" style="73" customWidth="1"/>
    <col min="4" max="4" width="7.25" style="48" customWidth="1"/>
    <col min="5" max="16384" width="9" style="48"/>
  </cols>
  <sheetData>
    <row r="1" spans="1:5" ht="21" customHeight="1" x14ac:dyDescent="0.15">
      <c r="A1" s="397" t="s">
        <v>98</v>
      </c>
      <c r="B1" s="397"/>
      <c r="C1" s="399"/>
      <c r="D1" s="399"/>
      <c r="E1" s="47"/>
    </row>
    <row r="2" spans="1:5" ht="19.5" customHeight="1" thickBot="1" x14ac:dyDescent="0.2">
      <c r="A2" s="398"/>
      <c r="B2" s="398"/>
      <c r="C2" s="49"/>
      <c r="D2" s="86"/>
      <c r="E2" s="47"/>
    </row>
    <row r="3" spans="1:5" ht="20.25" customHeight="1" x14ac:dyDescent="0.15">
      <c r="A3" s="87">
        <v>1</v>
      </c>
      <c r="B3" s="88" t="s">
        <v>70</v>
      </c>
      <c r="C3" s="89"/>
      <c r="D3" s="90"/>
    </row>
    <row r="4" spans="1:5" s="51" customFormat="1" ht="60" customHeight="1" x14ac:dyDescent="0.15">
      <c r="A4" s="400" t="s">
        <v>99</v>
      </c>
      <c r="B4" s="401"/>
      <c r="C4" s="401"/>
      <c r="D4" s="402"/>
    </row>
    <row r="5" spans="1:5" ht="21.75" customHeight="1" x14ac:dyDescent="0.15">
      <c r="A5" s="52"/>
      <c r="B5" s="53"/>
      <c r="C5" s="403" t="s">
        <v>71</v>
      </c>
      <c r="D5" s="404"/>
    </row>
    <row r="6" spans="1:5" ht="21.75" customHeight="1" x14ac:dyDescent="0.15">
      <c r="A6" s="52" t="s">
        <v>100</v>
      </c>
      <c r="B6" s="54" t="s">
        <v>72</v>
      </c>
      <c r="C6" s="82" t="s">
        <v>73</v>
      </c>
      <c r="D6" s="91" t="s">
        <v>101</v>
      </c>
    </row>
    <row r="7" spans="1:5" ht="21.75" customHeight="1" x14ac:dyDescent="0.15">
      <c r="A7" s="52"/>
      <c r="B7" s="54" t="s">
        <v>74</v>
      </c>
      <c r="C7" s="55"/>
      <c r="D7" s="92"/>
    </row>
    <row r="8" spans="1:5" ht="21.75" customHeight="1" x14ac:dyDescent="0.15">
      <c r="A8" s="52"/>
      <c r="B8" s="54" t="s">
        <v>355</v>
      </c>
      <c r="C8" s="55"/>
      <c r="D8" s="92"/>
    </row>
    <row r="9" spans="1:5" ht="21.75" customHeight="1" x14ac:dyDescent="0.15">
      <c r="A9" s="52"/>
      <c r="B9" s="54" t="s">
        <v>356</v>
      </c>
      <c r="C9" s="55"/>
      <c r="D9" s="92"/>
    </row>
    <row r="10" spans="1:5" ht="21.75" customHeight="1" x14ac:dyDescent="0.15">
      <c r="A10" s="52"/>
      <c r="B10" s="54" t="s">
        <v>357</v>
      </c>
      <c r="C10" s="55"/>
      <c r="D10" s="92"/>
    </row>
    <row r="11" spans="1:5" ht="21.75" customHeight="1" x14ac:dyDescent="0.15">
      <c r="A11" s="52"/>
      <c r="B11" s="54" t="s">
        <v>358</v>
      </c>
      <c r="C11" s="55"/>
      <c r="D11" s="92"/>
    </row>
    <row r="12" spans="1:5" ht="21.75" customHeight="1" x14ac:dyDescent="0.15">
      <c r="A12" s="52"/>
      <c r="B12" s="54" t="s">
        <v>414</v>
      </c>
      <c r="C12" s="55"/>
      <c r="D12" s="92"/>
    </row>
    <row r="13" spans="1:5" ht="21.75" customHeight="1" x14ac:dyDescent="0.15">
      <c r="A13" s="52"/>
      <c r="B13" s="54" t="s">
        <v>415</v>
      </c>
      <c r="C13" s="55"/>
      <c r="D13" s="92"/>
    </row>
    <row r="14" spans="1:5" ht="21.75" customHeight="1" x14ac:dyDescent="0.15">
      <c r="A14" s="52"/>
      <c r="B14" s="54" t="s">
        <v>416</v>
      </c>
      <c r="C14" s="55"/>
      <c r="D14" s="92"/>
    </row>
    <row r="15" spans="1:5" ht="21.75" customHeight="1" x14ac:dyDescent="0.15">
      <c r="A15" s="52"/>
      <c r="B15" s="54" t="s">
        <v>417</v>
      </c>
      <c r="C15" s="55"/>
      <c r="D15" s="92"/>
    </row>
    <row r="16" spans="1:5" ht="21.75" customHeight="1" x14ac:dyDescent="0.15">
      <c r="A16" s="52"/>
      <c r="B16" s="54" t="s">
        <v>418</v>
      </c>
      <c r="C16" s="55"/>
      <c r="D16" s="92"/>
    </row>
    <row r="17" spans="1:5" ht="21.75" customHeight="1" x14ac:dyDescent="0.15">
      <c r="A17" s="52"/>
      <c r="B17" s="54" t="s">
        <v>419</v>
      </c>
      <c r="C17" s="55"/>
      <c r="D17" s="92"/>
    </row>
    <row r="18" spans="1:5" ht="21.75" customHeight="1" x14ac:dyDescent="0.15">
      <c r="A18" s="52" t="s">
        <v>102</v>
      </c>
      <c r="B18" s="54" t="s">
        <v>103</v>
      </c>
      <c r="C18" s="55"/>
      <c r="D18" s="92"/>
    </row>
    <row r="19" spans="1:5" ht="21.75" customHeight="1" thickBot="1" x14ac:dyDescent="0.2">
      <c r="A19" s="56" t="s">
        <v>104</v>
      </c>
      <c r="B19" s="57" t="s">
        <v>75</v>
      </c>
      <c r="C19" s="58"/>
      <c r="D19" s="93"/>
    </row>
    <row r="20" spans="1:5" ht="12" customHeight="1" thickBot="1" x14ac:dyDescent="0.2">
      <c r="A20" s="59"/>
      <c r="B20" s="60"/>
      <c r="C20" s="50"/>
      <c r="D20" s="47"/>
    </row>
    <row r="21" spans="1:5" ht="21.75" customHeight="1" x14ac:dyDescent="0.15">
      <c r="A21" s="61">
        <v>2</v>
      </c>
      <c r="B21" s="62" t="s">
        <v>105</v>
      </c>
      <c r="C21" s="63"/>
      <c r="D21" s="94"/>
    </row>
    <row r="22" spans="1:5" s="51" customFormat="1" ht="150" customHeight="1" x14ac:dyDescent="0.15">
      <c r="A22" s="405" t="s">
        <v>106</v>
      </c>
      <c r="B22" s="406"/>
      <c r="C22" s="406"/>
      <c r="D22" s="407"/>
    </row>
    <row r="23" spans="1:5" ht="21.75" customHeight="1" x14ac:dyDescent="0.15">
      <c r="A23" s="52"/>
      <c r="B23" s="53"/>
      <c r="C23" s="403" t="s">
        <v>71</v>
      </c>
      <c r="D23" s="404"/>
    </row>
    <row r="24" spans="1:5" s="65" customFormat="1" ht="18" customHeight="1" x14ac:dyDescent="0.15">
      <c r="A24" s="52" t="s">
        <v>107</v>
      </c>
      <c r="B24" s="64" t="s">
        <v>76</v>
      </c>
      <c r="C24" s="12" t="s">
        <v>73</v>
      </c>
      <c r="D24" s="95" t="s">
        <v>101</v>
      </c>
      <c r="E24" s="51"/>
    </row>
    <row r="25" spans="1:5" s="70" customFormat="1" ht="22.5" customHeight="1" x14ac:dyDescent="0.15">
      <c r="A25" s="66" t="s">
        <v>96</v>
      </c>
      <c r="B25" s="67" t="s">
        <v>77</v>
      </c>
      <c r="C25" s="68"/>
      <c r="D25" s="96"/>
      <c r="E25" s="69"/>
    </row>
    <row r="26" spans="1:5" s="70" customFormat="1" ht="22.5" customHeight="1" x14ac:dyDescent="0.15">
      <c r="A26" s="66" t="s">
        <v>108</v>
      </c>
      <c r="B26" s="67" t="s">
        <v>78</v>
      </c>
      <c r="C26" s="68"/>
      <c r="D26" s="96"/>
      <c r="E26" s="69"/>
    </row>
    <row r="27" spans="1:5" s="51" customFormat="1" ht="18" customHeight="1" x14ac:dyDescent="0.15">
      <c r="A27" s="52" t="s">
        <v>102</v>
      </c>
      <c r="B27" s="395" t="s">
        <v>109</v>
      </c>
      <c r="C27" s="395"/>
      <c r="D27" s="396"/>
    </row>
    <row r="28" spans="1:5" s="51" customFormat="1" ht="22.5" customHeight="1" x14ac:dyDescent="0.15">
      <c r="A28" s="71" t="s">
        <v>96</v>
      </c>
      <c r="B28" s="64" t="s">
        <v>79</v>
      </c>
      <c r="C28" s="68"/>
      <c r="D28" s="97"/>
    </row>
    <row r="29" spans="1:5" s="51" customFormat="1" ht="22.5" customHeight="1" x14ac:dyDescent="0.15">
      <c r="A29" s="71" t="s">
        <v>108</v>
      </c>
      <c r="B29" s="64" t="s">
        <v>80</v>
      </c>
      <c r="C29" s="68"/>
      <c r="D29" s="97"/>
    </row>
    <row r="30" spans="1:5" s="51" customFormat="1" ht="22.5" customHeight="1" x14ac:dyDescent="0.15">
      <c r="A30" s="71" t="s">
        <v>110</v>
      </c>
      <c r="B30" s="64" t="s">
        <v>111</v>
      </c>
      <c r="C30" s="68"/>
      <c r="D30" s="97"/>
    </row>
    <row r="31" spans="1:5" s="51" customFormat="1" ht="22.5" customHeight="1" x14ac:dyDescent="0.15">
      <c r="A31" s="71" t="s">
        <v>112</v>
      </c>
      <c r="B31" s="64" t="s">
        <v>113</v>
      </c>
      <c r="C31" s="68"/>
      <c r="D31" s="97"/>
    </row>
    <row r="32" spans="1:5" s="51" customFormat="1" ht="22.5" customHeight="1" x14ac:dyDescent="0.15">
      <c r="A32" s="71" t="s">
        <v>114</v>
      </c>
      <c r="B32" s="64" t="s">
        <v>81</v>
      </c>
      <c r="C32" s="68"/>
      <c r="D32" s="97"/>
    </row>
    <row r="33" spans="1:4" s="51" customFormat="1" ht="22.5" customHeight="1" x14ac:dyDescent="0.15">
      <c r="A33" s="71" t="s">
        <v>115</v>
      </c>
      <c r="B33" s="64" t="s">
        <v>116</v>
      </c>
      <c r="C33" s="68"/>
      <c r="D33" s="97"/>
    </row>
    <row r="34" spans="1:4" s="51" customFormat="1" ht="22.5" customHeight="1" x14ac:dyDescent="0.15">
      <c r="A34" s="71" t="s">
        <v>117</v>
      </c>
      <c r="B34" s="64" t="s">
        <v>82</v>
      </c>
      <c r="C34" s="68"/>
      <c r="D34" s="97"/>
    </row>
    <row r="35" spans="1:4" s="51" customFormat="1" ht="22.5" customHeight="1" x14ac:dyDescent="0.15">
      <c r="A35" s="71" t="s">
        <v>118</v>
      </c>
      <c r="B35" s="64" t="s">
        <v>83</v>
      </c>
      <c r="C35" s="68"/>
      <c r="D35" s="97"/>
    </row>
    <row r="36" spans="1:4" s="51" customFormat="1" ht="18" customHeight="1" x14ac:dyDescent="0.15">
      <c r="A36" s="72" t="s">
        <v>104</v>
      </c>
      <c r="B36" s="395" t="s">
        <v>119</v>
      </c>
      <c r="C36" s="395"/>
      <c r="D36" s="396"/>
    </row>
    <row r="37" spans="1:4" s="51" customFormat="1" ht="23.25" customHeight="1" x14ac:dyDescent="0.15">
      <c r="A37" s="71" t="s">
        <v>96</v>
      </c>
      <c r="B37" s="64" t="s">
        <v>120</v>
      </c>
      <c r="C37" s="68"/>
      <c r="D37" s="97"/>
    </row>
    <row r="38" spans="1:4" s="51" customFormat="1" ht="22.5" customHeight="1" x14ac:dyDescent="0.15">
      <c r="A38" s="72" t="s">
        <v>121</v>
      </c>
      <c r="B38" s="395" t="s">
        <v>122</v>
      </c>
      <c r="C38" s="395"/>
      <c r="D38" s="396"/>
    </row>
    <row r="39" spans="1:4" s="51" customFormat="1" ht="22.5" customHeight="1" x14ac:dyDescent="0.15">
      <c r="A39" s="71" t="s">
        <v>96</v>
      </c>
      <c r="B39" s="64" t="s">
        <v>123</v>
      </c>
      <c r="C39" s="68"/>
      <c r="D39" s="97"/>
    </row>
    <row r="40" spans="1:4" s="51" customFormat="1" ht="22.5" customHeight="1" x14ac:dyDescent="0.15">
      <c r="A40" s="71" t="s">
        <v>108</v>
      </c>
      <c r="B40" s="64" t="s">
        <v>124</v>
      </c>
      <c r="C40" s="68"/>
      <c r="D40" s="97"/>
    </row>
    <row r="41" spans="1:4" s="51" customFormat="1" ht="22.5" customHeight="1" x14ac:dyDescent="0.15">
      <c r="A41" s="71" t="s">
        <v>110</v>
      </c>
      <c r="B41" s="64" t="s">
        <v>84</v>
      </c>
      <c r="C41" s="68"/>
      <c r="D41" s="97"/>
    </row>
    <row r="42" spans="1:4" s="51" customFormat="1" ht="22.5" customHeight="1" x14ac:dyDescent="0.15">
      <c r="A42" s="71" t="s">
        <v>112</v>
      </c>
      <c r="B42" s="64" t="s">
        <v>85</v>
      </c>
      <c r="C42" s="68"/>
      <c r="D42" s="97"/>
    </row>
    <row r="43" spans="1:4" s="51" customFormat="1" ht="22.5" customHeight="1" x14ac:dyDescent="0.15">
      <c r="A43" s="71" t="s">
        <v>114</v>
      </c>
      <c r="B43" s="64" t="s">
        <v>125</v>
      </c>
      <c r="C43" s="68"/>
      <c r="D43" s="97"/>
    </row>
    <row r="44" spans="1:4" s="51" customFormat="1" ht="22.5" customHeight="1" x14ac:dyDescent="0.15">
      <c r="A44" s="71" t="s">
        <v>115</v>
      </c>
      <c r="B44" s="64" t="s">
        <v>86</v>
      </c>
      <c r="C44" s="68"/>
      <c r="D44" s="97"/>
    </row>
    <row r="45" spans="1:4" s="51" customFormat="1" ht="22.5" customHeight="1" x14ac:dyDescent="0.15">
      <c r="A45" s="71" t="s">
        <v>117</v>
      </c>
      <c r="B45" s="64" t="s">
        <v>126</v>
      </c>
      <c r="C45" s="68"/>
      <c r="D45" s="97"/>
    </row>
    <row r="46" spans="1:4" s="51" customFormat="1" ht="22.5" customHeight="1" x14ac:dyDescent="0.15">
      <c r="A46" s="71" t="s">
        <v>118</v>
      </c>
      <c r="B46" s="64" t="s">
        <v>127</v>
      </c>
      <c r="C46" s="68"/>
      <c r="D46" s="97"/>
    </row>
    <row r="47" spans="1:4" s="51" customFormat="1" ht="22.5" customHeight="1" x14ac:dyDescent="0.15">
      <c r="A47" s="71" t="s">
        <v>128</v>
      </c>
      <c r="B47" s="64" t="s">
        <v>129</v>
      </c>
      <c r="C47" s="68"/>
      <c r="D47" s="97"/>
    </row>
    <row r="48" spans="1:4" s="51" customFormat="1" ht="22.5" customHeight="1" x14ac:dyDescent="0.15">
      <c r="A48" s="71" t="s">
        <v>130</v>
      </c>
      <c r="B48" s="64" t="s">
        <v>131</v>
      </c>
      <c r="C48" s="68"/>
      <c r="D48" s="97"/>
    </row>
    <row r="49" spans="1:4" s="51" customFormat="1" ht="22.5" customHeight="1" x14ac:dyDescent="0.15">
      <c r="A49" s="71" t="s">
        <v>132</v>
      </c>
      <c r="B49" s="64" t="s">
        <v>133</v>
      </c>
      <c r="C49" s="68"/>
      <c r="D49" s="97"/>
    </row>
    <row r="50" spans="1:4" s="51" customFormat="1" ht="22.5" customHeight="1" x14ac:dyDescent="0.15">
      <c r="A50" s="71" t="s">
        <v>134</v>
      </c>
      <c r="B50" s="64" t="s">
        <v>135</v>
      </c>
      <c r="C50" s="68"/>
      <c r="D50" s="97"/>
    </row>
    <row r="51" spans="1:4" s="51" customFormat="1" ht="22.5" customHeight="1" x14ac:dyDescent="0.15">
      <c r="A51" s="71" t="s">
        <v>136</v>
      </c>
      <c r="B51" s="64" t="s">
        <v>137</v>
      </c>
      <c r="C51" s="68"/>
      <c r="D51" s="97"/>
    </row>
    <row r="52" spans="1:4" s="51" customFormat="1" ht="22.5" customHeight="1" x14ac:dyDescent="0.15">
      <c r="A52" s="71" t="s">
        <v>138</v>
      </c>
      <c r="B52" s="64" t="s">
        <v>87</v>
      </c>
      <c r="C52" s="68"/>
      <c r="D52" s="97"/>
    </row>
    <row r="53" spans="1:4" s="51" customFormat="1" ht="22.5" customHeight="1" x14ac:dyDescent="0.15">
      <c r="A53" s="71" t="s">
        <v>139</v>
      </c>
      <c r="B53" s="64" t="s">
        <v>140</v>
      </c>
      <c r="C53" s="68"/>
      <c r="D53" s="97"/>
    </row>
    <row r="54" spans="1:4" s="51" customFormat="1" ht="22.5" customHeight="1" x14ac:dyDescent="0.15">
      <c r="A54" s="71" t="s">
        <v>141</v>
      </c>
      <c r="B54" s="64" t="s">
        <v>142</v>
      </c>
      <c r="C54" s="68"/>
      <c r="D54" s="97"/>
    </row>
    <row r="55" spans="1:4" s="51" customFormat="1" ht="22.5" customHeight="1" x14ac:dyDescent="0.15">
      <c r="A55" s="71" t="s">
        <v>143</v>
      </c>
      <c r="B55" s="64" t="s">
        <v>144</v>
      </c>
      <c r="C55" s="68"/>
      <c r="D55" s="97"/>
    </row>
    <row r="56" spans="1:4" s="51" customFormat="1" ht="22.5" customHeight="1" x14ac:dyDescent="0.15">
      <c r="A56" s="71" t="s">
        <v>145</v>
      </c>
      <c r="B56" s="64" t="s">
        <v>88</v>
      </c>
      <c r="C56" s="68"/>
      <c r="D56" s="97"/>
    </row>
    <row r="57" spans="1:4" s="51" customFormat="1" ht="22.5" customHeight="1" x14ac:dyDescent="0.15">
      <c r="A57" s="72" t="s">
        <v>146</v>
      </c>
      <c r="B57" s="395" t="s">
        <v>89</v>
      </c>
      <c r="C57" s="395"/>
      <c r="D57" s="396"/>
    </row>
    <row r="58" spans="1:4" s="51" customFormat="1" ht="22.5" customHeight="1" x14ac:dyDescent="0.15">
      <c r="A58" s="71" t="s">
        <v>147</v>
      </c>
      <c r="B58" s="64" t="s">
        <v>148</v>
      </c>
      <c r="C58" s="68"/>
      <c r="D58" s="97"/>
    </row>
    <row r="59" spans="1:4" s="51" customFormat="1" ht="22.5" customHeight="1" x14ac:dyDescent="0.15">
      <c r="A59" s="71" t="s">
        <v>149</v>
      </c>
      <c r="B59" s="64" t="s">
        <v>150</v>
      </c>
      <c r="C59" s="68"/>
      <c r="D59" s="97"/>
    </row>
    <row r="60" spans="1:4" s="51" customFormat="1" ht="22.5" customHeight="1" x14ac:dyDescent="0.15">
      <c r="A60" s="71" t="s">
        <v>151</v>
      </c>
      <c r="B60" s="64" t="s">
        <v>152</v>
      </c>
      <c r="C60" s="68"/>
      <c r="D60" s="97"/>
    </row>
    <row r="61" spans="1:4" s="51" customFormat="1" ht="22.5" customHeight="1" x14ac:dyDescent="0.15">
      <c r="A61" s="71" t="s">
        <v>153</v>
      </c>
      <c r="B61" s="64" t="s">
        <v>154</v>
      </c>
      <c r="C61" s="68"/>
      <c r="D61" s="97"/>
    </row>
    <row r="62" spans="1:4" s="51" customFormat="1" ht="22.5" customHeight="1" x14ac:dyDescent="0.15">
      <c r="A62" s="71" t="s">
        <v>155</v>
      </c>
      <c r="B62" s="64" t="s">
        <v>156</v>
      </c>
      <c r="C62" s="68"/>
      <c r="D62" s="97"/>
    </row>
    <row r="63" spans="1:4" s="51" customFormat="1" ht="22.5" customHeight="1" x14ac:dyDescent="0.15">
      <c r="A63" s="71" t="s">
        <v>157</v>
      </c>
      <c r="B63" s="64" t="s">
        <v>158</v>
      </c>
      <c r="C63" s="68"/>
      <c r="D63" s="97"/>
    </row>
    <row r="64" spans="1:4" s="51" customFormat="1" ht="22.5" customHeight="1" x14ac:dyDescent="0.15">
      <c r="A64" s="71" t="s">
        <v>159</v>
      </c>
      <c r="B64" s="64" t="s">
        <v>160</v>
      </c>
      <c r="C64" s="68"/>
      <c r="D64" s="97"/>
    </row>
    <row r="65" spans="1:4" s="51" customFormat="1" ht="22.5" customHeight="1" x14ac:dyDescent="0.15">
      <c r="A65" s="71" t="s">
        <v>161</v>
      </c>
      <c r="B65" s="64" t="s">
        <v>162</v>
      </c>
      <c r="C65" s="68"/>
      <c r="D65" s="97"/>
    </row>
    <row r="66" spans="1:4" s="51" customFormat="1" ht="22.5" customHeight="1" x14ac:dyDescent="0.15">
      <c r="A66" s="71" t="s">
        <v>163</v>
      </c>
      <c r="B66" s="64" t="s">
        <v>90</v>
      </c>
      <c r="C66" s="68"/>
      <c r="D66" s="97"/>
    </row>
    <row r="67" spans="1:4" s="51" customFormat="1" ht="22.5" customHeight="1" x14ac:dyDescent="0.15">
      <c r="A67" s="71" t="s">
        <v>164</v>
      </c>
      <c r="B67" s="64" t="s">
        <v>165</v>
      </c>
      <c r="C67" s="68"/>
      <c r="D67" s="97"/>
    </row>
    <row r="68" spans="1:4" s="51" customFormat="1" ht="22.5" customHeight="1" x14ac:dyDescent="0.15">
      <c r="A68" s="71" t="s">
        <v>166</v>
      </c>
      <c r="B68" s="64" t="s">
        <v>167</v>
      </c>
      <c r="C68" s="68"/>
      <c r="D68" s="97"/>
    </row>
    <row r="69" spans="1:4" s="51" customFormat="1" ht="22.5" customHeight="1" x14ac:dyDescent="0.15">
      <c r="A69" s="71" t="s">
        <v>168</v>
      </c>
      <c r="B69" s="64" t="s">
        <v>169</v>
      </c>
      <c r="C69" s="68"/>
      <c r="D69" s="97"/>
    </row>
  </sheetData>
  <sheetProtection selectLockedCells="1"/>
  <mergeCells count="10">
    <mergeCell ref="B27:D27"/>
    <mergeCell ref="B36:D36"/>
    <mergeCell ref="B38:D38"/>
    <mergeCell ref="B57:D57"/>
    <mergeCell ref="A1:B2"/>
    <mergeCell ref="C1:D1"/>
    <mergeCell ref="A4:D4"/>
    <mergeCell ref="C5:D5"/>
    <mergeCell ref="A22:D22"/>
    <mergeCell ref="C23:D23"/>
  </mergeCells>
  <phoneticPr fontId="4"/>
  <dataValidations count="1">
    <dataValidation type="list" allowBlank="1" showInputMessage="1" showErrorMessage="1" sqref="C58:C69 C28:C35 C37 C39:C56 C25:C26 C7:C17 C18:C19">
      <formula1>"○"</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20" max="3" man="1"/>
    <brk id="56"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5"/>
  <sheetViews>
    <sheetView view="pageBreakPreview" zoomScaleNormal="100" zoomScaleSheetLayoutView="100" workbookViewId="0">
      <selection activeCell="B5" sqref="B5"/>
    </sheetView>
  </sheetViews>
  <sheetFormatPr defaultRowHeight="18" customHeight="1" x14ac:dyDescent="0.15"/>
  <cols>
    <col min="1" max="1" width="1.625" customWidth="1"/>
    <col min="2" max="15" width="9.125" customWidth="1"/>
    <col min="16" max="16" width="1.625" customWidth="1"/>
    <col min="18" max="18" width="0" hidden="1" customWidth="1"/>
  </cols>
  <sheetData>
    <row r="1" spans="1:18" s="1" customFormat="1" ht="19.5" customHeight="1" x14ac:dyDescent="0.15">
      <c r="B1" s="200" t="s">
        <v>412</v>
      </c>
      <c r="C1" s="204"/>
      <c r="D1" s="228"/>
      <c r="E1" s="227"/>
      <c r="F1" s="225"/>
      <c r="G1" s="225"/>
      <c r="H1" s="225"/>
      <c r="I1" s="225"/>
      <c r="J1" s="224"/>
      <c r="K1" s="224"/>
    </row>
    <row r="2" spans="1:18" s="1" customFormat="1" ht="4.5" customHeight="1" thickBot="1" x14ac:dyDescent="0.2">
      <c r="B2" s="200"/>
      <c r="C2" s="204"/>
      <c r="D2" s="228"/>
      <c r="E2" s="227"/>
      <c r="F2" s="225"/>
      <c r="G2" s="225"/>
      <c r="H2" s="225"/>
      <c r="I2" s="225"/>
      <c r="J2" s="224"/>
      <c r="K2" s="224"/>
    </row>
    <row r="3" spans="1:18" s="1" customFormat="1" ht="20.100000000000001" customHeight="1" x14ac:dyDescent="0.15">
      <c r="B3" s="306" t="s">
        <v>367</v>
      </c>
      <c r="C3" s="686" t="s">
        <v>366</v>
      </c>
      <c r="D3" s="686"/>
      <c r="E3" s="686" t="s">
        <v>365</v>
      </c>
      <c r="F3" s="686"/>
      <c r="G3" s="686" t="s">
        <v>364</v>
      </c>
      <c r="H3" s="687"/>
      <c r="I3" s="225"/>
      <c r="J3" s="225"/>
      <c r="K3" s="225"/>
      <c r="L3" s="224"/>
      <c r="M3" s="224"/>
    </row>
    <row r="4" spans="1:18" s="1" customFormat="1" ht="20.100000000000001" customHeight="1" x14ac:dyDescent="0.15">
      <c r="B4" s="307" t="s">
        <v>363</v>
      </c>
      <c r="C4" s="688">
        <v>0</v>
      </c>
      <c r="D4" s="688"/>
      <c r="E4" s="692">
        <v>0</v>
      </c>
      <c r="F4" s="692"/>
      <c r="G4" s="689">
        <f>C4*E4</f>
        <v>0</v>
      </c>
      <c r="H4" s="690"/>
      <c r="I4" s="225"/>
      <c r="J4" s="225"/>
      <c r="K4" s="225"/>
      <c r="L4" s="224"/>
      <c r="M4" s="224"/>
    </row>
    <row r="5" spans="1:18" s="1" customFormat="1" ht="20.100000000000001" customHeight="1" x14ac:dyDescent="0.15">
      <c r="B5" s="307" t="s">
        <v>362</v>
      </c>
      <c r="C5" s="688">
        <v>0</v>
      </c>
      <c r="D5" s="688"/>
      <c r="E5" s="692">
        <v>0</v>
      </c>
      <c r="F5" s="692"/>
      <c r="G5" s="689">
        <f t="shared" ref="G5:G10" si="0">C5*E5</f>
        <v>0</v>
      </c>
      <c r="H5" s="690"/>
      <c r="I5" s="225"/>
      <c r="J5" s="225"/>
      <c r="K5" s="225"/>
      <c r="L5" s="224"/>
      <c r="M5" s="224"/>
      <c r="N5" s="226"/>
    </row>
    <row r="6" spans="1:18" s="1" customFormat="1" ht="20.100000000000001" customHeight="1" x14ac:dyDescent="0.15">
      <c r="B6" s="308" t="s">
        <v>361</v>
      </c>
      <c r="C6" s="688">
        <v>0</v>
      </c>
      <c r="D6" s="688"/>
      <c r="E6" s="692">
        <v>0</v>
      </c>
      <c r="F6" s="692"/>
      <c r="G6" s="689">
        <f t="shared" si="0"/>
        <v>0</v>
      </c>
      <c r="H6" s="690"/>
      <c r="I6" s="225"/>
      <c r="J6" s="225"/>
      <c r="K6" s="225"/>
      <c r="L6" s="224"/>
      <c r="M6" s="224"/>
    </row>
    <row r="7" spans="1:18" s="1" customFormat="1" ht="20.100000000000001" customHeight="1" x14ac:dyDescent="0.15">
      <c r="B7" s="308" t="s">
        <v>360</v>
      </c>
      <c r="C7" s="688">
        <v>0</v>
      </c>
      <c r="D7" s="688"/>
      <c r="E7" s="692">
        <v>0</v>
      </c>
      <c r="F7" s="692"/>
      <c r="G7" s="689">
        <f t="shared" si="0"/>
        <v>0</v>
      </c>
      <c r="H7" s="690"/>
      <c r="I7" s="225"/>
      <c r="J7" s="225"/>
      <c r="K7" s="225"/>
      <c r="L7" s="224"/>
      <c r="M7" s="224"/>
    </row>
    <row r="8" spans="1:18" s="1" customFormat="1" ht="20.100000000000001" customHeight="1" x14ac:dyDescent="0.15">
      <c r="B8" s="308"/>
      <c r="C8" s="688">
        <v>0</v>
      </c>
      <c r="D8" s="688"/>
      <c r="E8" s="692">
        <v>0</v>
      </c>
      <c r="F8" s="692"/>
      <c r="G8" s="689">
        <f t="shared" si="0"/>
        <v>0</v>
      </c>
      <c r="H8" s="690"/>
      <c r="I8" s="225"/>
      <c r="J8" s="225"/>
      <c r="K8" s="225"/>
      <c r="L8" s="224"/>
      <c r="M8" s="224"/>
    </row>
    <row r="9" spans="1:18" s="1" customFormat="1" ht="20.100000000000001" customHeight="1" x14ac:dyDescent="0.15">
      <c r="B9" s="308"/>
      <c r="C9" s="688">
        <v>0</v>
      </c>
      <c r="D9" s="688"/>
      <c r="E9" s="692">
        <v>0</v>
      </c>
      <c r="F9" s="692"/>
      <c r="G9" s="689">
        <f t="shared" si="0"/>
        <v>0</v>
      </c>
      <c r="H9" s="690"/>
      <c r="I9" s="225"/>
      <c r="J9" s="225"/>
      <c r="K9" s="225"/>
      <c r="L9" s="224"/>
      <c r="M9" s="224"/>
    </row>
    <row r="10" spans="1:18" s="1" customFormat="1" ht="20.100000000000001" customHeight="1" thickBot="1" x14ac:dyDescent="0.2">
      <c r="B10" s="309"/>
      <c r="C10" s="691">
        <v>0</v>
      </c>
      <c r="D10" s="691"/>
      <c r="E10" s="693">
        <v>0</v>
      </c>
      <c r="F10" s="693"/>
      <c r="G10" s="694">
        <f t="shared" si="0"/>
        <v>0</v>
      </c>
      <c r="H10" s="695"/>
      <c r="I10" s="225"/>
      <c r="J10" s="225"/>
      <c r="K10" s="225"/>
      <c r="L10" s="224"/>
      <c r="M10" s="224"/>
    </row>
    <row r="11" spans="1:18" s="1" customFormat="1" ht="20.100000000000001" customHeight="1" x14ac:dyDescent="0.15">
      <c r="B11" s="191" t="s">
        <v>359</v>
      </c>
      <c r="C11"/>
      <c r="D11"/>
      <c r="E11"/>
      <c r="F11" s="225"/>
      <c r="G11" s="225"/>
      <c r="H11" s="225"/>
      <c r="I11" s="225"/>
      <c r="J11" s="224"/>
      <c r="K11" s="224"/>
    </row>
    <row r="12" spans="1:18" ht="18" customHeight="1" x14ac:dyDescent="0.15">
      <c r="A12" s="83"/>
      <c r="B12" s="305" t="s">
        <v>411</v>
      </c>
      <c r="C12" s="85"/>
      <c r="D12" s="83"/>
      <c r="E12" s="83"/>
      <c r="F12" s="83"/>
      <c r="G12" s="83"/>
      <c r="H12" s="83"/>
      <c r="I12" s="83"/>
      <c r="J12" s="83"/>
      <c r="K12" s="83"/>
      <c r="L12" s="83"/>
      <c r="M12" s="83"/>
      <c r="N12" s="83"/>
      <c r="O12" s="83"/>
    </row>
    <row r="13" spans="1:18" ht="5.0999999999999996" customHeight="1" thickBot="1" x14ac:dyDescent="0.2">
      <c r="A13" s="83"/>
      <c r="B13" s="305"/>
      <c r="C13" s="85"/>
      <c r="D13" s="83"/>
      <c r="E13" s="83"/>
      <c r="F13" s="83"/>
      <c r="G13" s="83"/>
      <c r="H13" s="83"/>
      <c r="I13" s="83"/>
      <c r="J13" s="83"/>
      <c r="K13" s="83"/>
      <c r="L13" s="83"/>
      <c r="M13" s="83"/>
      <c r="N13" s="83"/>
      <c r="O13" s="83"/>
    </row>
    <row r="14" spans="1:18" ht="18" customHeight="1" thickBot="1" x14ac:dyDescent="0.2">
      <c r="A14" s="191"/>
      <c r="B14" s="638" t="s">
        <v>394</v>
      </c>
      <c r="C14" s="644"/>
      <c r="D14" s="304"/>
      <c r="E14" s="85" t="s">
        <v>393</v>
      </c>
      <c r="F14" s="85"/>
      <c r="G14" s="85"/>
      <c r="H14" s="85"/>
      <c r="I14" s="85"/>
      <c r="J14" s="85"/>
      <c r="K14" s="85"/>
      <c r="L14" s="85"/>
      <c r="M14" s="85"/>
      <c r="N14" s="85"/>
      <c r="O14" s="85"/>
      <c r="P14" s="83"/>
    </row>
    <row r="15" spans="1:18" ht="18" customHeight="1" thickBot="1" x14ac:dyDescent="0.2">
      <c r="A15" s="191"/>
      <c r="B15" s="670" t="s">
        <v>392</v>
      </c>
      <c r="C15" s="681"/>
      <c r="D15" s="671"/>
      <c r="E15" s="303"/>
      <c r="F15" s="302"/>
      <c r="G15" s="301"/>
      <c r="H15" s="301"/>
      <c r="I15" s="301"/>
      <c r="J15" s="301"/>
      <c r="K15" s="301"/>
      <c r="L15" s="301"/>
      <c r="M15" s="301"/>
      <c r="N15" s="301"/>
      <c r="O15" s="300"/>
      <c r="P15" s="83"/>
    </row>
    <row r="16" spans="1:18" ht="18" customHeight="1" x14ac:dyDescent="0.15">
      <c r="A16" s="191"/>
      <c r="B16" s="664" t="s">
        <v>383</v>
      </c>
      <c r="C16" s="669"/>
      <c r="D16" s="652"/>
      <c r="E16" s="652"/>
      <c r="F16" s="652"/>
      <c r="G16" s="652"/>
      <c r="H16" s="652"/>
      <c r="I16" s="652"/>
      <c r="J16" s="652"/>
      <c r="K16" s="652"/>
      <c r="L16" s="652"/>
      <c r="M16" s="652"/>
      <c r="N16" s="652"/>
      <c r="O16" s="653"/>
      <c r="P16" s="83"/>
      <c r="R16" s="84" t="s">
        <v>388</v>
      </c>
    </row>
    <row r="17" spans="1:18" ht="18" customHeight="1" thickBot="1" x14ac:dyDescent="0.2">
      <c r="A17" s="85"/>
      <c r="B17" s="682"/>
      <c r="C17" s="683"/>
      <c r="D17" s="655"/>
      <c r="E17" s="655"/>
      <c r="F17" s="655"/>
      <c r="G17" s="655"/>
      <c r="H17" s="655"/>
      <c r="I17" s="655"/>
      <c r="J17" s="655"/>
      <c r="K17" s="655"/>
      <c r="L17" s="655"/>
      <c r="M17" s="655"/>
      <c r="N17" s="655"/>
      <c r="O17" s="656"/>
      <c r="P17" s="83"/>
      <c r="R17" s="84" t="s">
        <v>410</v>
      </c>
    </row>
    <row r="18" spans="1:18" ht="18" customHeight="1" x14ac:dyDescent="0.15">
      <c r="A18" s="85"/>
      <c r="B18" s="664" t="s">
        <v>381</v>
      </c>
      <c r="C18" s="684"/>
      <c r="D18" s="680"/>
      <c r="E18" s="680"/>
      <c r="F18" s="680"/>
      <c r="G18" s="680"/>
      <c r="H18" s="680"/>
      <c r="I18" s="680"/>
      <c r="J18" s="680"/>
      <c r="K18" s="680"/>
      <c r="L18" s="680"/>
      <c r="M18" s="680"/>
      <c r="N18" s="680"/>
      <c r="O18" s="685"/>
      <c r="P18" s="83"/>
      <c r="R18" s="84" t="s">
        <v>375</v>
      </c>
    </row>
    <row r="19" spans="1:18" ht="18" customHeight="1" thickBot="1" x14ac:dyDescent="0.2">
      <c r="A19" s="85"/>
      <c r="B19" s="682"/>
      <c r="C19" s="683"/>
      <c r="D19" s="655"/>
      <c r="E19" s="655"/>
      <c r="F19" s="655"/>
      <c r="G19" s="655"/>
      <c r="H19" s="655"/>
      <c r="I19" s="655"/>
      <c r="J19" s="655"/>
      <c r="K19" s="655"/>
      <c r="L19" s="655"/>
      <c r="M19" s="655"/>
      <c r="N19" s="655"/>
      <c r="O19" s="656"/>
      <c r="P19" s="83"/>
      <c r="R19" s="84" t="s">
        <v>371</v>
      </c>
    </row>
    <row r="20" spans="1:18" ht="18" customHeight="1" thickBot="1" x14ac:dyDescent="0.2">
      <c r="A20" s="83"/>
      <c r="B20" s="657" t="s">
        <v>389</v>
      </c>
      <c r="C20" s="658"/>
      <c r="D20" s="658"/>
      <c r="E20" s="659"/>
      <c r="F20" s="676"/>
      <c r="G20" s="677"/>
      <c r="H20" s="678" t="s">
        <v>409</v>
      </c>
      <c r="I20" s="679"/>
      <c r="J20" s="680" t="s">
        <v>408</v>
      </c>
      <c r="K20" s="680"/>
      <c r="L20" s="680" t="s">
        <v>407</v>
      </c>
      <c r="M20" s="680"/>
      <c r="N20" s="301"/>
      <c r="O20" s="300"/>
      <c r="P20" s="83"/>
    </row>
    <row r="21" spans="1:18" ht="18" customHeight="1" thickBot="1" x14ac:dyDescent="0.2">
      <c r="A21" s="83"/>
      <c r="B21" s="299" t="s">
        <v>406</v>
      </c>
      <c r="C21" s="298"/>
      <c r="D21" s="298"/>
      <c r="E21" s="298"/>
      <c r="F21" s="297"/>
      <c r="G21" s="297"/>
      <c r="H21" s="297"/>
      <c r="I21" s="296" t="s">
        <v>405</v>
      </c>
      <c r="J21" s="652" t="s">
        <v>404</v>
      </c>
      <c r="K21" s="652"/>
      <c r="L21" s="652" t="s">
        <v>403</v>
      </c>
      <c r="M21" s="652"/>
      <c r="N21" s="274"/>
      <c r="O21" s="273"/>
      <c r="P21" s="83"/>
    </row>
    <row r="22" spans="1:18" ht="18" customHeight="1" thickBot="1" x14ac:dyDescent="0.2">
      <c r="A22" s="83"/>
      <c r="B22" s="672" t="s">
        <v>385</v>
      </c>
      <c r="C22" s="673"/>
      <c r="D22" s="295" t="s">
        <v>370</v>
      </c>
      <c r="E22" s="420"/>
      <c r="F22" s="420"/>
      <c r="G22" s="420"/>
      <c r="H22" s="281" t="s">
        <v>369</v>
      </c>
      <c r="I22" s="274"/>
      <c r="J22" s="274"/>
      <c r="K22" s="274"/>
      <c r="L22" s="274"/>
      <c r="M22" s="274"/>
      <c r="N22" s="274"/>
      <c r="O22" s="273"/>
      <c r="P22" s="83"/>
    </row>
    <row r="23" spans="1:18" ht="18" customHeight="1" x14ac:dyDescent="0.15">
      <c r="A23" s="83"/>
      <c r="B23" s="674" t="s">
        <v>384</v>
      </c>
      <c r="C23" s="675"/>
      <c r="D23" s="274"/>
      <c r="E23" s="274"/>
      <c r="F23" s="274"/>
      <c r="G23" s="274"/>
      <c r="H23" s="274"/>
      <c r="I23" s="274"/>
      <c r="J23" s="274"/>
      <c r="K23" s="274"/>
      <c r="L23" s="274"/>
      <c r="M23" s="274"/>
      <c r="N23" s="274"/>
      <c r="O23" s="273"/>
      <c r="P23" s="83"/>
    </row>
    <row r="24" spans="1:18" ht="18" customHeight="1" x14ac:dyDescent="0.15">
      <c r="A24" s="83"/>
      <c r="B24" s="664" t="s">
        <v>383</v>
      </c>
      <c r="C24" s="422"/>
      <c r="D24" s="423"/>
      <c r="E24" s="423"/>
      <c r="F24" s="423"/>
      <c r="G24" s="423"/>
      <c r="H24" s="423"/>
      <c r="I24" s="423"/>
      <c r="J24" s="423"/>
      <c r="K24" s="423"/>
      <c r="L24" s="423"/>
      <c r="M24" s="423"/>
      <c r="N24" s="423"/>
      <c r="O24" s="424"/>
      <c r="P24" s="83"/>
    </row>
    <row r="25" spans="1:18" ht="18" customHeight="1" x14ac:dyDescent="0.15">
      <c r="A25" s="83"/>
      <c r="B25" s="665"/>
      <c r="C25" s="666"/>
      <c r="D25" s="412"/>
      <c r="E25" s="412"/>
      <c r="F25" s="412"/>
      <c r="G25" s="412"/>
      <c r="H25" s="412"/>
      <c r="I25" s="412"/>
      <c r="J25" s="412"/>
      <c r="K25" s="412"/>
      <c r="L25" s="412"/>
      <c r="M25" s="412"/>
      <c r="N25" s="412"/>
      <c r="O25" s="413"/>
      <c r="P25" s="83"/>
    </row>
    <row r="26" spans="1:18" ht="18" customHeight="1" x14ac:dyDescent="0.15">
      <c r="A26" s="83"/>
      <c r="B26" s="665" t="s">
        <v>381</v>
      </c>
      <c r="C26" s="422"/>
      <c r="D26" s="423"/>
      <c r="E26" s="423"/>
      <c r="F26" s="423"/>
      <c r="G26" s="423"/>
      <c r="H26" s="423"/>
      <c r="I26" s="423"/>
      <c r="J26" s="423"/>
      <c r="K26" s="423"/>
      <c r="L26" s="423"/>
      <c r="M26" s="423"/>
      <c r="N26" s="423"/>
      <c r="O26" s="668"/>
      <c r="P26" s="83"/>
    </row>
    <row r="27" spans="1:18" ht="18" customHeight="1" thickBot="1" x14ac:dyDescent="0.2">
      <c r="A27" s="83"/>
      <c r="B27" s="667"/>
      <c r="C27" s="669"/>
      <c r="D27" s="652"/>
      <c r="E27" s="652"/>
      <c r="F27" s="652"/>
      <c r="G27" s="652"/>
      <c r="H27" s="652"/>
      <c r="I27" s="652"/>
      <c r="J27" s="652"/>
      <c r="K27" s="652"/>
      <c r="L27" s="652"/>
      <c r="M27" s="652"/>
      <c r="N27" s="652"/>
      <c r="O27" s="653"/>
      <c r="P27" s="83"/>
    </row>
    <row r="28" spans="1:18" ht="18" customHeight="1" thickBot="1" x14ac:dyDescent="0.2">
      <c r="A28" s="83"/>
      <c r="B28" s="670" t="s">
        <v>379</v>
      </c>
      <c r="C28" s="671"/>
      <c r="D28" s="294" t="s">
        <v>370</v>
      </c>
      <c r="E28" s="661"/>
      <c r="F28" s="661"/>
      <c r="G28" s="661"/>
      <c r="H28" s="291" t="s">
        <v>369</v>
      </c>
      <c r="I28" s="293"/>
      <c r="J28" s="293"/>
      <c r="K28" s="293"/>
      <c r="L28" s="293"/>
      <c r="M28" s="293"/>
      <c r="N28" s="293"/>
      <c r="O28" s="292"/>
      <c r="P28" s="83"/>
    </row>
    <row r="29" spans="1:18" ht="18" customHeight="1" thickBot="1" x14ac:dyDescent="0.2">
      <c r="A29" s="83"/>
      <c r="B29" s="657" t="s">
        <v>378</v>
      </c>
      <c r="C29" s="658"/>
      <c r="D29" s="659"/>
      <c r="E29" s="660"/>
      <c r="F29" s="661"/>
      <c r="G29" s="661"/>
      <c r="H29" s="291" t="s">
        <v>369</v>
      </c>
      <c r="I29" s="274"/>
      <c r="J29" s="274"/>
      <c r="K29" s="274"/>
      <c r="L29" s="274"/>
      <c r="M29" s="274"/>
      <c r="N29" s="274"/>
      <c r="O29" s="273"/>
      <c r="P29" s="83"/>
    </row>
    <row r="30" spans="1:18" ht="18" customHeight="1" x14ac:dyDescent="0.15">
      <c r="A30" s="83"/>
      <c r="B30" s="662" t="s">
        <v>402</v>
      </c>
      <c r="C30" s="663"/>
      <c r="D30" s="663"/>
      <c r="E30" s="290"/>
      <c r="F30" s="274"/>
      <c r="G30" s="274"/>
      <c r="H30" s="274"/>
      <c r="I30" s="274"/>
      <c r="J30" s="274"/>
      <c r="K30" s="274"/>
      <c r="L30" s="274"/>
      <c r="M30" s="274"/>
      <c r="N30" s="274"/>
      <c r="O30" s="273"/>
      <c r="P30" s="274"/>
    </row>
    <row r="31" spans="1:18" ht="18" customHeight="1" x14ac:dyDescent="0.15">
      <c r="A31" s="83"/>
      <c r="B31" s="289" t="s">
        <v>376</v>
      </c>
      <c r="C31" s="288"/>
      <c r="D31" s="282" t="s">
        <v>370</v>
      </c>
      <c r="E31" s="420"/>
      <c r="F31" s="420"/>
      <c r="G31" s="420"/>
      <c r="H31" s="281" t="s">
        <v>369</v>
      </c>
      <c r="I31" s="274"/>
      <c r="J31" s="274"/>
      <c r="K31" s="274"/>
      <c r="L31" s="274"/>
      <c r="M31" s="274"/>
      <c r="N31" s="274"/>
      <c r="O31" s="273"/>
      <c r="P31" s="274"/>
    </row>
    <row r="32" spans="1:18" ht="18" customHeight="1" x14ac:dyDescent="0.15">
      <c r="A32" s="83"/>
      <c r="B32" s="287" t="s">
        <v>401</v>
      </c>
      <c r="C32" s="286"/>
      <c r="D32" s="285" t="s">
        <v>370</v>
      </c>
      <c r="E32" s="420"/>
      <c r="F32" s="420"/>
      <c r="G32" s="420"/>
      <c r="H32" s="281" t="s">
        <v>369</v>
      </c>
      <c r="I32" s="274"/>
      <c r="J32" s="274"/>
      <c r="K32" s="274"/>
      <c r="L32" s="274"/>
      <c r="M32" s="274"/>
      <c r="N32" s="274"/>
      <c r="O32" s="273"/>
      <c r="P32" s="274"/>
    </row>
    <row r="33" spans="1:16" ht="18" customHeight="1" x14ac:dyDescent="0.15">
      <c r="A33" s="83"/>
      <c r="B33" s="284" t="s">
        <v>374</v>
      </c>
      <c r="C33" s="283"/>
      <c r="D33" s="282" t="s">
        <v>370</v>
      </c>
      <c r="E33" s="420"/>
      <c r="F33" s="420"/>
      <c r="G33" s="420"/>
      <c r="H33" s="281" t="s">
        <v>369</v>
      </c>
      <c r="I33" s="645" t="s">
        <v>400</v>
      </c>
      <c r="J33" s="646"/>
      <c r="K33" s="646"/>
      <c r="L33" s="646"/>
      <c r="M33" s="646"/>
      <c r="N33" s="646"/>
      <c r="O33" s="647"/>
      <c r="P33" s="274"/>
    </row>
    <row r="34" spans="1:16" ht="18" customHeight="1" x14ac:dyDescent="0.15">
      <c r="A34" s="83"/>
      <c r="B34" s="280" t="s">
        <v>372</v>
      </c>
      <c r="C34" s="279"/>
      <c r="D34" s="278" t="s">
        <v>370</v>
      </c>
      <c r="E34" s="423"/>
      <c r="F34" s="423"/>
      <c r="G34" s="423"/>
      <c r="H34" s="277" t="s">
        <v>369</v>
      </c>
      <c r="I34" s="276"/>
      <c r="J34" s="274"/>
      <c r="K34" s="274"/>
      <c r="L34" s="274"/>
      <c r="M34" s="274"/>
      <c r="N34" s="274"/>
      <c r="O34" s="273"/>
      <c r="P34" s="274"/>
    </row>
    <row r="35" spans="1:16" ht="18" customHeight="1" x14ac:dyDescent="0.15">
      <c r="A35" s="83"/>
      <c r="B35" s="648" t="s">
        <v>399</v>
      </c>
      <c r="C35" s="649"/>
      <c r="D35" s="650"/>
      <c r="E35" s="275"/>
      <c r="F35" s="275"/>
      <c r="G35" s="275"/>
      <c r="H35" s="275"/>
      <c r="I35" s="274"/>
      <c r="J35" s="274"/>
      <c r="K35" s="274"/>
      <c r="L35" s="274"/>
      <c r="M35" s="274"/>
      <c r="N35" s="274"/>
      <c r="O35" s="273"/>
      <c r="P35" s="83"/>
    </row>
    <row r="36" spans="1:16" ht="18" customHeight="1" x14ac:dyDescent="0.15">
      <c r="A36" s="83"/>
      <c r="B36" s="651"/>
      <c r="C36" s="652"/>
      <c r="D36" s="652"/>
      <c r="E36" s="652"/>
      <c r="F36" s="652"/>
      <c r="G36" s="652"/>
      <c r="H36" s="652"/>
      <c r="I36" s="652"/>
      <c r="J36" s="652"/>
      <c r="K36" s="652"/>
      <c r="L36" s="652"/>
      <c r="M36" s="652"/>
      <c r="N36" s="652"/>
      <c r="O36" s="653"/>
      <c r="P36" s="83"/>
    </row>
    <row r="37" spans="1:16" ht="18" customHeight="1" thickBot="1" x14ac:dyDescent="0.2">
      <c r="A37" s="83"/>
      <c r="B37" s="654"/>
      <c r="C37" s="655"/>
      <c r="D37" s="655"/>
      <c r="E37" s="655"/>
      <c r="F37" s="655"/>
      <c r="G37" s="655"/>
      <c r="H37" s="655"/>
      <c r="I37" s="655"/>
      <c r="J37" s="655"/>
      <c r="K37" s="655"/>
      <c r="L37" s="655"/>
      <c r="M37" s="655"/>
      <c r="N37" s="655"/>
      <c r="O37" s="656"/>
      <c r="P37" s="83"/>
    </row>
    <row r="38" spans="1:16" ht="9.9499999999999993" customHeight="1" x14ac:dyDescent="0.15">
      <c r="A38" s="272"/>
      <c r="B38" s="272"/>
      <c r="C38" s="272"/>
      <c r="D38" s="272"/>
      <c r="E38" s="272"/>
      <c r="F38" s="272"/>
      <c r="G38" s="272"/>
      <c r="H38" s="272"/>
      <c r="I38" s="272"/>
      <c r="J38" s="272"/>
      <c r="K38" s="272"/>
      <c r="L38" s="272"/>
      <c r="M38" s="272"/>
      <c r="N38" s="272"/>
      <c r="O38" s="272"/>
      <c r="P38" s="272"/>
    </row>
    <row r="39" spans="1:16" ht="18" customHeight="1" x14ac:dyDescent="0.15">
      <c r="A39" s="271"/>
      <c r="B39" s="271" t="s">
        <v>398</v>
      </c>
      <c r="C39" s="271"/>
      <c r="D39" s="271"/>
      <c r="E39" s="271"/>
      <c r="F39" s="271"/>
      <c r="G39" s="271"/>
      <c r="H39" s="271"/>
      <c r="I39" s="271"/>
      <c r="J39" s="271"/>
      <c r="K39" s="271"/>
      <c r="L39" s="271"/>
      <c r="M39" s="271"/>
      <c r="N39" s="271"/>
      <c r="O39" s="271"/>
      <c r="P39" s="271"/>
    </row>
    <row r="40" spans="1:16" ht="18" customHeight="1" x14ac:dyDescent="0.15">
      <c r="A40" s="271"/>
      <c r="B40" s="271" t="s">
        <v>397</v>
      </c>
      <c r="C40" s="271"/>
      <c r="D40" s="271"/>
      <c r="E40" s="271"/>
      <c r="F40" s="271"/>
      <c r="G40" s="271"/>
      <c r="H40" s="271"/>
      <c r="I40" s="271"/>
      <c r="J40" s="271"/>
      <c r="K40" s="271"/>
      <c r="L40" s="271"/>
      <c r="M40" s="271"/>
      <c r="N40" s="271"/>
      <c r="O40" s="271"/>
      <c r="P40" s="271"/>
    </row>
    <row r="41" spans="1:16" ht="30" customHeight="1" x14ac:dyDescent="0.15">
      <c r="A41" s="271"/>
      <c r="B41" s="643" t="s">
        <v>396</v>
      </c>
      <c r="C41" s="643"/>
      <c r="D41" s="643"/>
      <c r="E41" s="643"/>
      <c r="F41" s="643"/>
      <c r="G41" s="643"/>
      <c r="H41" s="643"/>
      <c r="I41" s="643"/>
      <c r="J41" s="643"/>
      <c r="K41" s="643"/>
      <c r="L41" s="643"/>
      <c r="M41" s="643"/>
      <c r="N41" s="643"/>
      <c r="O41" s="643"/>
      <c r="P41" s="271"/>
    </row>
    <row r="42" spans="1:16" ht="18" customHeight="1" thickBot="1" x14ac:dyDescent="0.2">
      <c r="B42" s="192" t="s">
        <v>395</v>
      </c>
    </row>
    <row r="43" spans="1:16" ht="18" customHeight="1" thickBot="1" x14ac:dyDescent="0.2">
      <c r="A43" s="191"/>
      <c r="B43" s="638" t="s">
        <v>394</v>
      </c>
      <c r="C43" s="644"/>
      <c r="D43" s="270" t="s">
        <v>375</v>
      </c>
      <c r="E43" s="269" t="s">
        <v>393</v>
      </c>
      <c r="F43" s="269"/>
      <c r="G43" s="269"/>
      <c r="H43" s="269"/>
      <c r="I43" s="269"/>
      <c r="J43" s="269"/>
      <c r="K43" s="269"/>
      <c r="L43" s="269"/>
      <c r="M43" s="269"/>
      <c r="N43" s="269"/>
      <c r="O43" s="269"/>
    </row>
    <row r="44" spans="1:16" ht="18" customHeight="1" thickBot="1" x14ac:dyDescent="0.2">
      <c r="A44" s="191"/>
      <c r="B44" s="635" t="s">
        <v>392</v>
      </c>
      <c r="C44" s="636"/>
      <c r="D44" s="637"/>
      <c r="E44" s="268"/>
      <c r="F44" s="267"/>
      <c r="G44" s="254"/>
      <c r="H44" s="254"/>
      <c r="I44" s="254"/>
      <c r="J44" s="254"/>
      <c r="K44" s="254"/>
      <c r="L44" s="254"/>
      <c r="M44" s="254"/>
      <c r="N44" s="254"/>
      <c r="O44" s="253"/>
    </row>
    <row r="45" spans="1:16" ht="18" customHeight="1" x14ac:dyDescent="0.15">
      <c r="A45" s="191"/>
      <c r="B45" s="627" t="s">
        <v>383</v>
      </c>
      <c r="C45" s="618" t="s">
        <v>391</v>
      </c>
      <c r="D45" s="619"/>
      <c r="E45" s="619"/>
      <c r="F45" s="619"/>
      <c r="G45" s="619"/>
      <c r="H45" s="619"/>
      <c r="I45" s="619"/>
      <c r="J45" s="619"/>
      <c r="K45" s="619"/>
      <c r="L45" s="619"/>
      <c r="M45" s="619"/>
      <c r="N45" s="619"/>
      <c r="O45" s="620"/>
    </row>
    <row r="46" spans="1:16" ht="18" customHeight="1" thickBot="1" x14ac:dyDescent="0.2">
      <c r="A46" s="191"/>
      <c r="B46" s="628"/>
      <c r="C46" s="632"/>
      <c r="D46" s="633"/>
      <c r="E46" s="633"/>
      <c r="F46" s="633"/>
      <c r="G46" s="633"/>
      <c r="H46" s="633"/>
      <c r="I46" s="633"/>
      <c r="J46" s="633"/>
      <c r="K46" s="633"/>
      <c r="L46" s="633"/>
      <c r="M46" s="633"/>
      <c r="N46" s="633"/>
      <c r="O46" s="634"/>
    </row>
    <row r="47" spans="1:16" ht="18" customHeight="1" x14ac:dyDescent="0.15">
      <c r="A47" s="191"/>
      <c r="B47" s="627" t="s">
        <v>381</v>
      </c>
      <c r="C47" s="629" t="s">
        <v>390</v>
      </c>
      <c r="D47" s="630"/>
      <c r="E47" s="630"/>
      <c r="F47" s="630"/>
      <c r="G47" s="630"/>
      <c r="H47" s="630"/>
      <c r="I47" s="630"/>
      <c r="J47" s="630"/>
      <c r="K47" s="630"/>
      <c r="L47" s="630"/>
      <c r="M47" s="630"/>
      <c r="N47" s="630"/>
      <c r="O47" s="631"/>
    </row>
    <row r="48" spans="1:16" ht="18" customHeight="1" thickBot="1" x14ac:dyDescent="0.2">
      <c r="B48" s="628"/>
      <c r="C48" s="632"/>
      <c r="D48" s="633"/>
      <c r="E48" s="633"/>
      <c r="F48" s="633"/>
      <c r="G48" s="633"/>
      <c r="H48" s="633"/>
      <c r="I48" s="633"/>
      <c r="J48" s="633"/>
      <c r="K48" s="633"/>
      <c r="L48" s="633"/>
      <c r="M48" s="633"/>
      <c r="N48" s="633"/>
      <c r="O48" s="634"/>
    </row>
    <row r="49" spans="2:16" ht="18" customHeight="1" thickBot="1" x14ac:dyDescent="0.2">
      <c r="B49" s="635" t="s">
        <v>389</v>
      </c>
      <c r="C49" s="636"/>
      <c r="D49" s="636"/>
      <c r="E49" s="637"/>
      <c r="F49" s="635" t="s">
        <v>388</v>
      </c>
      <c r="G49" s="637"/>
      <c r="H49" s="254" t="s">
        <v>387</v>
      </c>
      <c r="I49" s="254"/>
      <c r="J49" s="254"/>
      <c r="K49" s="254"/>
      <c r="L49" s="254"/>
      <c r="M49" s="254"/>
      <c r="N49" s="254"/>
      <c r="O49" s="253"/>
    </row>
    <row r="50" spans="2:16" ht="18" customHeight="1" thickBot="1" x14ac:dyDescent="0.2">
      <c r="B50" s="266" t="s">
        <v>386</v>
      </c>
      <c r="C50" s="265"/>
      <c r="D50" s="265"/>
      <c r="E50" s="265"/>
      <c r="F50" s="233"/>
      <c r="G50" s="233"/>
      <c r="H50" s="233"/>
      <c r="I50" s="233"/>
      <c r="J50" s="233"/>
      <c r="K50" s="233"/>
      <c r="L50" s="233"/>
      <c r="M50" s="233"/>
      <c r="N50" s="233"/>
      <c r="O50" s="232"/>
    </row>
    <row r="51" spans="2:16" ht="18" customHeight="1" thickBot="1" x14ac:dyDescent="0.2">
      <c r="B51" s="638" t="s">
        <v>385</v>
      </c>
      <c r="C51" s="639"/>
      <c r="D51" s="264" t="s">
        <v>370</v>
      </c>
      <c r="E51" s="615">
        <v>1571020</v>
      </c>
      <c r="F51" s="616"/>
      <c r="G51" s="616"/>
      <c r="H51" s="243" t="s">
        <v>369</v>
      </c>
      <c r="I51" s="233"/>
      <c r="J51" s="233"/>
      <c r="K51" s="233"/>
      <c r="L51" s="233"/>
      <c r="M51" s="233"/>
      <c r="N51" s="233"/>
      <c r="O51" s="232"/>
    </row>
    <row r="52" spans="2:16" ht="18" customHeight="1" x14ac:dyDescent="0.15">
      <c r="B52" s="627" t="s">
        <v>384</v>
      </c>
      <c r="C52" s="640"/>
      <c r="D52" s="233"/>
      <c r="E52" s="233"/>
      <c r="F52" s="233"/>
      <c r="G52" s="233"/>
      <c r="H52" s="233"/>
      <c r="I52" s="233"/>
      <c r="J52" s="233"/>
      <c r="K52" s="233"/>
      <c r="L52" s="233"/>
      <c r="M52" s="233"/>
      <c r="N52" s="233"/>
      <c r="O52" s="232"/>
    </row>
    <row r="53" spans="2:16" ht="18" customHeight="1" x14ac:dyDescent="0.15">
      <c r="B53" s="627" t="s">
        <v>383</v>
      </c>
      <c r="C53" s="233" t="s">
        <v>382</v>
      </c>
      <c r="D53" s="233"/>
      <c r="E53" s="233"/>
      <c r="F53" s="233"/>
      <c r="G53" s="233"/>
      <c r="H53" s="233"/>
      <c r="I53" s="233"/>
      <c r="J53" s="233"/>
      <c r="K53" s="233"/>
      <c r="L53" s="233"/>
      <c r="M53" s="233"/>
      <c r="N53" s="233"/>
      <c r="O53" s="232"/>
    </row>
    <row r="54" spans="2:16" ht="18" customHeight="1" x14ac:dyDescent="0.15">
      <c r="B54" s="641"/>
      <c r="C54" s="263"/>
      <c r="D54" s="262"/>
      <c r="E54" s="262"/>
      <c r="F54" s="262"/>
      <c r="G54" s="262"/>
      <c r="H54" s="262"/>
      <c r="I54" s="262"/>
      <c r="J54" s="262"/>
      <c r="K54" s="262"/>
      <c r="L54" s="262"/>
      <c r="M54" s="262"/>
      <c r="N54" s="262"/>
      <c r="O54" s="261"/>
    </row>
    <row r="55" spans="2:16" ht="18" customHeight="1" x14ac:dyDescent="0.15">
      <c r="B55" s="641" t="s">
        <v>381</v>
      </c>
      <c r="C55" s="233" t="s">
        <v>380</v>
      </c>
      <c r="D55" s="233"/>
      <c r="E55" s="233"/>
      <c r="F55" s="233"/>
      <c r="G55" s="233"/>
      <c r="H55" s="233"/>
      <c r="I55" s="233"/>
      <c r="J55" s="233"/>
      <c r="K55" s="233"/>
      <c r="L55" s="233"/>
      <c r="M55" s="233"/>
      <c r="N55" s="233"/>
      <c r="O55" s="232"/>
    </row>
    <row r="56" spans="2:16" ht="18" customHeight="1" thickBot="1" x14ac:dyDescent="0.2">
      <c r="B56" s="628"/>
      <c r="C56" s="260"/>
      <c r="D56" s="230"/>
      <c r="E56" s="230"/>
      <c r="F56" s="230"/>
      <c r="G56" s="230"/>
      <c r="H56" s="230"/>
      <c r="I56" s="230"/>
      <c r="J56" s="230"/>
      <c r="K56" s="230"/>
      <c r="L56" s="230"/>
      <c r="M56" s="230"/>
      <c r="N56" s="230"/>
      <c r="O56" s="229"/>
    </row>
    <row r="57" spans="2:16" ht="18" customHeight="1" thickBot="1" x14ac:dyDescent="0.2">
      <c r="B57" s="635" t="s">
        <v>379</v>
      </c>
      <c r="C57" s="637"/>
      <c r="D57" s="234" t="s">
        <v>370</v>
      </c>
      <c r="E57" s="642">
        <v>245500</v>
      </c>
      <c r="F57" s="633"/>
      <c r="G57" s="633"/>
      <c r="H57" s="233" t="s">
        <v>369</v>
      </c>
      <c r="I57" s="260"/>
      <c r="J57" s="233"/>
      <c r="K57" s="233"/>
      <c r="L57" s="233"/>
      <c r="M57" s="233"/>
      <c r="N57" s="233"/>
      <c r="O57" s="232"/>
    </row>
    <row r="58" spans="2:16" ht="18" customHeight="1" thickBot="1" x14ac:dyDescent="0.2">
      <c r="B58" s="259" t="s">
        <v>378</v>
      </c>
      <c r="C58" s="258"/>
      <c r="D58" s="258"/>
      <c r="E58" s="257"/>
      <c r="F58" s="625">
        <v>1325520</v>
      </c>
      <c r="G58" s="626"/>
      <c r="H58" s="256" t="s">
        <v>369</v>
      </c>
      <c r="I58" s="255"/>
      <c r="J58" s="254"/>
      <c r="K58" s="254"/>
      <c r="L58" s="254"/>
      <c r="M58" s="254"/>
      <c r="N58" s="254"/>
      <c r="O58" s="253"/>
      <c r="P58" s="237"/>
    </row>
    <row r="59" spans="2:16" ht="18" customHeight="1" x14ac:dyDescent="0.15">
      <c r="B59" s="252" t="s">
        <v>377</v>
      </c>
      <c r="C59" s="251"/>
      <c r="D59" s="251"/>
      <c r="E59" s="250"/>
      <c r="F59" s="249"/>
      <c r="G59" s="249"/>
      <c r="H59" s="233"/>
      <c r="I59" s="233"/>
      <c r="J59" s="233"/>
      <c r="K59" s="233"/>
      <c r="L59" s="233"/>
      <c r="M59" s="233"/>
      <c r="N59" s="233"/>
      <c r="O59" s="232"/>
      <c r="P59" s="237"/>
    </row>
    <row r="60" spans="2:16" ht="18" customHeight="1" x14ac:dyDescent="0.15">
      <c r="B60" s="248" t="s">
        <v>376</v>
      </c>
      <c r="C60" s="247" t="s">
        <v>375</v>
      </c>
      <c r="D60" s="244" t="s">
        <v>370</v>
      </c>
      <c r="E60" s="615">
        <v>1325520</v>
      </c>
      <c r="F60" s="616"/>
      <c r="G60" s="616"/>
      <c r="H60" s="243" t="s">
        <v>369</v>
      </c>
      <c r="I60" s="233"/>
      <c r="J60" s="233"/>
      <c r="K60" s="233"/>
      <c r="L60" s="233"/>
      <c r="M60" s="233"/>
      <c r="N60" s="233"/>
      <c r="O60" s="232"/>
      <c r="P60" s="237"/>
    </row>
    <row r="61" spans="2:16" ht="18" customHeight="1" x14ac:dyDescent="0.15">
      <c r="B61" s="246" t="s">
        <v>374</v>
      </c>
      <c r="C61" s="245" t="s">
        <v>371</v>
      </c>
      <c r="D61" s="244" t="s">
        <v>370</v>
      </c>
      <c r="E61" s="617">
        <v>0</v>
      </c>
      <c r="F61" s="617"/>
      <c r="G61" s="617"/>
      <c r="H61" s="243" t="s">
        <v>369</v>
      </c>
      <c r="I61" s="618" t="s">
        <v>373</v>
      </c>
      <c r="J61" s="619"/>
      <c r="K61" s="619"/>
      <c r="L61" s="619"/>
      <c r="M61" s="619"/>
      <c r="N61" s="619"/>
      <c r="O61" s="620"/>
      <c r="P61" s="237"/>
    </row>
    <row r="62" spans="2:16" ht="18" customHeight="1" x14ac:dyDescent="0.15">
      <c r="B62" s="242" t="s">
        <v>372</v>
      </c>
      <c r="C62" s="241" t="s">
        <v>371</v>
      </c>
      <c r="D62" s="240" t="s">
        <v>370</v>
      </c>
      <c r="E62" s="621">
        <v>0</v>
      </c>
      <c r="F62" s="621"/>
      <c r="G62" s="621"/>
      <c r="H62" s="239" t="s">
        <v>369</v>
      </c>
      <c r="I62" s="238"/>
      <c r="J62" s="233"/>
      <c r="K62" s="233"/>
      <c r="L62" s="233"/>
      <c r="M62" s="233"/>
      <c r="N62" s="233"/>
      <c r="O62" s="232"/>
      <c r="P62" s="237"/>
    </row>
    <row r="63" spans="2:16" ht="18" customHeight="1" x14ac:dyDescent="0.15">
      <c r="B63" s="622" t="s">
        <v>368</v>
      </c>
      <c r="C63" s="623"/>
      <c r="D63" s="624"/>
      <c r="E63" s="236"/>
      <c r="F63" s="236"/>
      <c r="G63" s="236"/>
      <c r="H63" s="236"/>
      <c r="I63" s="233"/>
      <c r="J63" s="233"/>
      <c r="K63" s="233"/>
      <c r="L63" s="233"/>
      <c r="M63" s="233"/>
      <c r="N63" s="233"/>
      <c r="O63" s="232"/>
    </row>
    <row r="64" spans="2:16" ht="18" customHeight="1" x14ac:dyDescent="0.15">
      <c r="B64" s="235"/>
      <c r="C64" s="234"/>
      <c r="D64" s="234"/>
      <c r="E64" s="233"/>
      <c r="F64" s="233"/>
      <c r="G64" s="233"/>
      <c r="H64" s="233"/>
      <c r="I64" s="233"/>
      <c r="J64" s="233"/>
      <c r="K64" s="233"/>
      <c r="L64" s="233"/>
      <c r="M64" s="233"/>
      <c r="N64" s="233"/>
      <c r="O64" s="232"/>
    </row>
    <row r="65" spans="2:15" ht="18" customHeight="1" thickBot="1" x14ac:dyDescent="0.2">
      <c r="B65" s="231"/>
      <c r="C65" s="230"/>
      <c r="D65" s="230"/>
      <c r="E65" s="230"/>
      <c r="F65" s="230"/>
      <c r="G65" s="230"/>
      <c r="H65" s="230"/>
      <c r="I65" s="230"/>
      <c r="J65" s="230"/>
      <c r="K65" s="230"/>
      <c r="L65" s="230"/>
      <c r="M65" s="230"/>
      <c r="N65" s="230"/>
      <c r="O65" s="229"/>
    </row>
  </sheetData>
  <mergeCells count="80">
    <mergeCell ref="G6:H6"/>
    <mergeCell ref="G7:H7"/>
    <mergeCell ref="G8:H8"/>
    <mergeCell ref="G9:H9"/>
    <mergeCell ref="G10:H10"/>
    <mergeCell ref="C7:D7"/>
    <mergeCell ref="C8:D8"/>
    <mergeCell ref="C9:D9"/>
    <mergeCell ref="C10:D10"/>
    <mergeCell ref="E4:F4"/>
    <mergeCell ref="E5:F5"/>
    <mergeCell ref="E6:F6"/>
    <mergeCell ref="E7:F7"/>
    <mergeCell ref="E8:F8"/>
    <mergeCell ref="E9:F9"/>
    <mergeCell ref="C6:D6"/>
    <mergeCell ref="E10:F10"/>
    <mergeCell ref="C3:D3"/>
    <mergeCell ref="E3:F3"/>
    <mergeCell ref="G3:H3"/>
    <mergeCell ref="C4:D4"/>
    <mergeCell ref="C5:D5"/>
    <mergeCell ref="G4:H4"/>
    <mergeCell ref="G5:H5"/>
    <mergeCell ref="B14:C14"/>
    <mergeCell ref="B15:D15"/>
    <mergeCell ref="B16:B17"/>
    <mergeCell ref="C16:O17"/>
    <mergeCell ref="B18:B19"/>
    <mergeCell ref="C18:O19"/>
    <mergeCell ref="B20:E20"/>
    <mergeCell ref="F20:G20"/>
    <mergeCell ref="H20:I20"/>
    <mergeCell ref="J20:K20"/>
    <mergeCell ref="L20:M20"/>
    <mergeCell ref="J21:K21"/>
    <mergeCell ref="L21:M21"/>
    <mergeCell ref="B22:C22"/>
    <mergeCell ref="E22:G22"/>
    <mergeCell ref="B23:C23"/>
    <mergeCell ref="B24:B25"/>
    <mergeCell ref="C24:O25"/>
    <mergeCell ref="B26:B27"/>
    <mergeCell ref="C26:O27"/>
    <mergeCell ref="B28:C28"/>
    <mergeCell ref="E28:G28"/>
    <mergeCell ref="B29:D29"/>
    <mergeCell ref="E29:G29"/>
    <mergeCell ref="B30:D30"/>
    <mergeCell ref="E31:G31"/>
    <mergeCell ref="E32:G32"/>
    <mergeCell ref="E33:G33"/>
    <mergeCell ref="I33:O33"/>
    <mergeCell ref="E34:G34"/>
    <mergeCell ref="B35:D35"/>
    <mergeCell ref="B36:O37"/>
    <mergeCell ref="B41:O41"/>
    <mergeCell ref="B43:C43"/>
    <mergeCell ref="B44:D44"/>
    <mergeCell ref="B45:B46"/>
    <mergeCell ref="C45:O45"/>
    <mergeCell ref="C46:O46"/>
    <mergeCell ref="F58:G58"/>
    <mergeCell ref="B47:B48"/>
    <mergeCell ref="C47:O47"/>
    <mergeCell ref="C48:O48"/>
    <mergeCell ref="B49:E49"/>
    <mergeCell ref="F49:G49"/>
    <mergeCell ref="B51:C51"/>
    <mergeCell ref="E51:G51"/>
    <mergeCell ref="B52:C52"/>
    <mergeCell ref="B53:B54"/>
    <mergeCell ref="B55:B56"/>
    <mergeCell ref="B57:C57"/>
    <mergeCell ref="E57:G57"/>
    <mergeCell ref="E60:G60"/>
    <mergeCell ref="E61:G61"/>
    <mergeCell ref="I61:O61"/>
    <mergeCell ref="E62:G62"/>
    <mergeCell ref="B63:D63"/>
  </mergeCells>
  <phoneticPr fontId="4"/>
  <dataValidations count="2">
    <dataValidation type="list" allowBlank="1" showInputMessage="1" showErrorMessage="1" sqref="C31:C34 D14">
      <formula1>$R$18:$R$19</formula1>
    </dataValidation>
    <dataValidation type="list" allowBlank="1" showInputMessage="1" showErrorMessage="1" sqref="F20:G20">
      <formula1>$R$16:$R$17</formula1>
    </dataValidation>
  </dataValidations>
  <pageMargins left="0.70866141732283472" right="0.70866141732283472" top="0.74803149606299213" bottom="0.74803149606299213" header="0.31496062992125984" footer="0.31496062992125984"/>
  <pageSetup paperSize="9" scale="73" orientation="landscape" r:id="rId1"/>
  <headerFooter>
    <oddFooter>&amp;CP3</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C24" sqref="C24:C26"/>
    </sheetView>
  </sheetViews>
  <sheetFormatPr defaultRowHeight="13.5" x14ac:dyDescent="0.15"/>
  <cols>
    <col min="1" max="1" width="26.375" style="174" customWidth="1"/>
    <col min="2" max="2" width="9" style="174"/>
    <col min="3" max="3" width="23.5" style="174" bestFit="1" customWidth="1"/>
    <col min="4" max="4" width="15.125" style="174" bestFit="1" customWidth="1"/>
    <col min="5" max="5" width="11" style="174" bestFit="1" customWidth="1"/>
    <col min="6" max="6" width="17.25" style="174" bestFit="1" customWidth="1"/>
    <col min="7" max="7" width="13" style="174" bestFit="1" customWidth="1"/>
    <col min="8" max="9" width="17.25" style="174" bestFit="1" customWidth="1"/>
    <col min="10" max="10" width="13" style="174" bestFit="1" customWidth="1"/>
    <col min="11" max="11" width="11" style="174" bestFit="1" customWidth="1"/>
    <col min="12" max="12" width="11.125" style="174" bestFit="1" customWidth="1"/>
    <col min="13" max="16384" width="9" style="174"/>
  </cols>
  <sheetData>
    <row r="1" spans="1:12" x14ac:dyDescent="0.15">
      <c r="A1" s="171" t="s">
        <v>258</v>
      </c>
      <c r="B1" s="172" t="s">
        <v>259</v>
      </c>
      <c r="C1" s="172" t="s">
        <v>260</v>
      </c>
      <c r="D1" s="172" t="s">
        <v>261</v>
      </c>
      <c r="E1" s="172" t="s">
        <v>262</v>
      </c>
      <c r="F1" s="172" t="s">
        <v>263</v>
      </c>
      <c r="G1" s="172" t="s">
        <v>264</v>
      </c>
      <c r="H1" s="172" t="s">
        <v>265</v>
      </c>
      <c r="I1" s="172" t="s">
        <v>266</v>
      </c>
      <c r="J1" s="172" t="s">
        <v>267</v>
      </c>
      <c r="K1" s="172" t="s">
        <v>268</v>
      </c>
      <c r="L1" s="173"/>
    </row>
    <row r="2" spans="1:12" x14ac:dyDescent="0.15">
      <c r="A2" s="175" t="s">
        <v>269</v>
      </c>
      <c r="B2" s="176" t="s">
        <v>270</v>
      </c>
      <c r="C2" s="176" t="s">
        <v>271</v>
      </c>
      <c r="D2" s="176" t="s">
        <v>272</v>
      </c>
      <c r="E2" s="177"/>
      <c r="F2" s="177"/>
      <c r="G2" s="177"/>
      <c r="H2" s="177"/>
      <c r="I2" s="177"/>
      <c r="J2" s="177"/>
      <c r="K2" s="177"/>
      <c r="L2" s="177"/>
    </row>
    <row r="3" spans="1:12" x14ac:dyDescent="0.15">
      <c r="A3" s="175" t="s">
        <v>273</v>
      </c>
      <c r="B3" s="176" t="s">
        <v>270</v>
      </c>
      <c r="C3" s="176" t="s">
        <v>271</v>
      </c>
      <c r="D3" s="176" t="s">
        <v>272</v>
      </c>
      <c r="E3" s="176"/>
      <c r="F3" s="176"/>
      <c r="G3" s="176"/>
      <c r="H3" s="176"/>
      <c r="I3" s="176"/>
      <c r="J3" s="176"/>
      <c r="K3" s="176"/>
      <c r="L3" s="178"/>
    </row>
    <row r="4" spans="1:12" x14ac:dyDescent="0.15">
      <c r="A4" s="175" t="s">
        <v>274</v>
      </c>
      <c r="B4" s="176" t="s">
        <v>270</v>
      </c>
      <c r="C4" s="176" t="s">
        <v>271</v>
      </c>
      <c r="D4" s="176" t="s">
        <v>272</v>
      </c>
      <c r="E4" s="176"/>
      <c r="F4" s="176"/>
      <c r="G4" s="176"/>
      <c r="H4" s="176"/>
      <c r="I4" s="176"/>
      <c r="J4" s="176"/>
      <c r="K4" s="176"/>
      <c r="L4" s="178"/>
    </row>
    <row r="5" spans="1:12" x14ac:dyDescent="0.15">
      <c r="A5" s="175" t="s">
        <v>275</v>
      </c>
      <c r="B5" s="176" t="s">
        <v>270</v>
      </c>
      <c r="C5" s="176" t="s">
        <v>271</v>
      </c>
      <c r="D5" s="176" t="s">
        <v>272</v>
      </c>
      <c r="E5" s="176"/>
      <c r="F5" s="176"/>
      <c r="G5" s="176"/>
      <c r="H5" s="176"/>
      <c r="I5" s="176"/>
      <c r="J5" s="176"/>
      <c r="K5" s="176"/>
      <c r="L5" s="178"/>
    </row>
    <row r="6" spans="1:12" x14ac:dyDescent="0.15">
      <c r="A6" s="179" t="s">
        <v>52</v>
      </c>
      <c r="B6" s="180" t="s">
        <v>270</v>
      </c>
      <c r="C6" s="180" t="s">
        <v>276</v>
      </c>
      <c r="D6" s="180" t="s">
        <v>277</v>
      </c>
      <c r="E6" s="180" t="s">
        <v>278</v>
      </c>
      <c r="F6" s="180" t="s">
        <v>279</v>
      </c>
      <c r="G6" s="180"/>
      <c r="H6" s="180"/>
      <c r="I6" s="180"/>
      <c r="J6" s="180"/>
      <c r="K6" s="176"/>
      <c r="L6" s="178"/>
    </row>
    <row r="7" spans="1:12" x14ac:dyDescent="0.15">
      <c r="A7" s="179" t="s">
        <v>10</v>
      </c>
      <c r="B7" s="180" t="s">
        <v>270</v>
      </c>
      <c r="C7" s="180" t="s">
        <v>276</v>
      </c>
      <c r="D7" s="180" t="s">
        <v>277</v>
      </c>
      <c r="E7" s="180" t="s">
        <v>278</v>
      </c>
      <c r="F7" s="180" t="s">
        <v>280</v>
      </c>
      <c r="G7" s="180" t="s">
        <v>281</v>
      </c>
      <c r="H7" s="180" t="s">
        <v>282</v>
      </c>
      <c r="I7" s="180" t="s">
        <v>279</v>
      </c>
      <c r="J7" s="180" t="s">
        <v>283</v>
      </c>
      <c r="K7" s="176"/>
      <c r="L7" s="178"/>
    </row>
    <row r="8" spans="1:12" x14ac:dyDescent="0.15">
      <c r="A8" s="179" t="s">
        <v>284</v>
      </c>
      <c r="B8" s="180" t="s">
        <v>270</v>
      </c>
      <c r="C8" s="180" t="s">
        <v>279</v>
      </c>
      <c r="D8" s="180"/>
      <c r="E8" s="180"/>
      <c r="F8" s="180"/>
      <c r="G8" s="180"/>
      <c r="H8" s="180"/>
      <c r="I8" s="180"/>
      <c r="J8" s="180"/>
      <c r="K8" s="176"/>
      <c r="L8" s="178"/>
    </row>
    <row r="9" spans="1:12" x14ac:dyDescent="0.15">
      <c r="A9" s="179" t="s">
        <v>285</v>
      </c>
      <c r="B9" s="180" t="s">
        <v>270</v>
      </c>
      <c r="C9" s="180" t="s">
        <v>279</v>
      </c>
      <c r="D9" s="180"/>
      <c r="E9" s="180"/>
      <c r="F9" s="180"/>
      <c r="G9" s="180"/>
      <c r="H9" s="180"/>
      <c r="I9" s="180"/>
      <c r="J9" s="180"/>
      <c r="K9" s="176"/>
      <c r="L9" s="178"/>
    </row>
    <row r="10" spans="1:12" x14ac:dyDescent="0.15">
      <c r="A10" s="179" t="s">
        <v>286</v>
      </c>
      <c r="B10" s="180" t="s">
        <v>270</v>
      </c>
      <c r="C10" s="180" t="s">
        <v>279</v>
      </c>
      <c r="D10" s="180"/>
      <c r="E10" s="180"/>
      <c r="F10" s="180"/>
      <c r="G10" s="180"/>
      <c r="H10" s="180"/>
      <c r="I10" s="180"/>
      <c r="J10" s="180"/>
      <c r="K10" s="176"/>
      <c r="L10" s="178"/>
    </row>
    <row r="11" spans="1:12" x14ac:dyDescent="0.15">
      <c r="A11" s="179" t="s">
        <v>287</v>
      </c>
      <c r="B11" s="180" t="s">
        <v>270</v>
      </c>
      <c r="C11" s="180" t="s">
        <v>271</v>
      </c>
      <c r="D11" s="180"/>
      <c r="E11" s="180"/>
      <c r="F11" s="180"/>
      <c r="G11" s="180"/>
      <c r="H11" s="180"/>
      <c r="I11" s="180"/>
      <c r="J11" s="180"/>
      <c r="K11" s="176"/>
      <c r="L11" s="178"/>
    </row>
    <row r="12" spans="1:12" x14ac:dyDescent="0.15">
      <c r="A12" s="179" t="s">
        <v>288</v>
      </c>
      <c r="B12" s="180" t="s">
        <v>270</v>
      </c>
      <c r="C12" s="180" t="s">
        <v>276</v>
      </c>
      <c r="D12" s="180" t="s">
        <v>289</v>
      </c>
      <c r="E12" s="180" t="s">
        <v>279</v>
      </c>
      <c r="F12" s="180" t="s">
        <v>283</v>
      </c>
      <c r="G12" s="180"/>
      <c r="H12" s="180"/>
      <c r="I12" s="180"/>
      <c r="J12" s="180"/>
      <c r="K12" s="176"/>
      <c r="L12" s="178"/>
    </row>
    <row r="13" spans="1:12" x14ac:dyDescent="0.15">
      <c r="A13" s="179" t="s">
        <v>290</v>
      </c>
      <c r="B13" s="180" t="s">
        <v>270</v>
      </c>
      <c r="C13" s="180" t="s">
        <v>276</v>
      </c>
      <c r="D13" s="180" t="s">
        <v>289</v>
      </c>
      <c r="E13" s="180" t="s">
        <v>283</v>
      </c>
      <c r="F13" s="180"/>
      <c r="G13" s="180"/>
      <c r="H13" s="180"/>
      <c r="I13" s="180"/>
      <c r="J13" s="180"/>
      <c r="K13" s="176"/>
      <c r="L13" s="178"/>
    </row>
    <row r="14" spans="1:12" x14ac:dyDescent="0.15">
      <c r="A14" s="179" t="s">
        <v>291</v>
      </c>
      <c r="B14" s="180" t="s">
        <v>270</v>
      </c>
      <c r="C14" s="180" t="s">
        <v>276</v>
      </c>
      <c r="D14" s="180" t="s">
        <v>289</v>
      </c>
      <c r="E14" s="180" t="s">
        <v>279</v>
      </c>
      <c r="F14" s="180" t="s">
        <v>292</v>
      </c>
      <c r="G14" s="180" t="s">
        <v>283</v>
      </c>
      <c r="H14" s="180"/>
      <c r="I14" s="180"/>
      <c r="J14" s="180"/>
      <c r="K14" s="176"/>
      <c r="L14" s="178"/>
    </row>
    <row r="15" spans="1:12" x14ac:dyDescent="0.15">
      <c r="A15" s="179" t="s">
        <v>293</v>
      </c>
      <c r="B15" s="180" t="s">
        <v>270</v>
      </c>
      <c r="C15" s="180" t="s">
        <v>276</v>
      </c>
      <c r="D15" s="180" t="s">
        <v>277</v>
      </c>
      <c r="E15" s="180" t="s">
        <v>278</v>
      </c>
      <c r="F15" s="180" t="s">
        <v>280</v>
      </c>
      <c r="G15" s="180" t="s">
        <v>281</v>
      </c>
      <c r="H15" s="180" t="s">
        <v>282</v>
      </c>
      <c r="I15" s="180" t="s">
        <v>294</v>
      </c>
      <c r="J15" s="180" t="s">
        <v>295</v>
      </c>
      <c r="K15" s="176" t="s">
        <v>279</v>
      </c>
      <c r="L15" s="181" t="s">
        <v>283</v>
      </c>
    </row>
    <row r="16" spans="1:12" x14ac:dyDescent="0.15">
      <c r="A16" s="179" t="s">
        <v>296</v>
      </c>
      <c r="B16" s="180" t="s">
        <v>270</v>
      </c>
      <c r="C16" s="180" t="s">
        <v>276</v>
      </c>
      <c r="D16" s="180" t="s">
        <v>278</v>
      </c>
      <c r="E16" s="180" t="s">
        <v>280</v>
      </c>
      <c r="F16" s="180" t="s">
        <v>281</v>
      </c>
      <c r="G16" s="180" t="s">
        <v>282</v>
      </c>
      <c r="H16" s="180" t="s">
        <v>279</v>
      </c>
      <c r="I16" s="180"/>
      <c r="J16" s="180"/>
      <c r="K16" s="176"/>
      <c r="L16" s="178"/>
    </row>
    <row r="17" spans="1:12" x14ac:dyDescent="0.15">
      <c r="A17" s="179" t="s">
        <v>297</v>
      </c>
      <c r="B17" s="180" t="s">
        <v>270</v>
      </c>
      <c r="C17" s="180" t="s">
        <v>276</v>
      </c>
      <c r="D17" s="180" t="s">
        <v>298</v>
      </c>
      <c r="E17" s="180" t="s">
        <v>279</v>
      </c>
      <c r="F17" s="180" t="s">
        <v>283</v>
      </c>
      <c r="G17" s="180"/>
      <c r="H17" s="180"/>
      <c r="I17" s="180"/>
      <c r="J17" s="180"/>
      <c r="K17" s="176"/>
      <c r="L17" s="178"/>
    </row>
    <row r="18" spans="1:12" x14ac:dyDescent="0.15">
      <c r="A18" s="179" t="s">
        <v>59</v>
      </c>
      <c r="B18" s="180" t="s">
        <v>270</v>
      </c>
      <c r="C18" s="180" t="s">
        <v>276</v>
      </c>
      <c r="D18" s="180" t="s">
        <v>299</v>
      </c>
      <c r="E18" s="180" t="s">
        <v>300</v>
      </c>
      <c r="F18" s="180" t="s">
        <v>301</v>
      </c>
      <c r="G18" s="180"/>
      <c r="H18" s="180"/>
      <c r="I18" s="180"/>
      <c r="J18" s="180"/>
      <c r="K18" s="176"/>
      <c r="L18" s="178"/>
    </row>
    <row r="19" spans="1:12" x14ac:dyDescent="0.15">
      <c r="A19" s="179" t="s">
        <v>302</v>
      </c>
      <c r="B19" s="180" t="s">
        <v>270</v>
      </c>
      <c r="C19" s="180" t="s">
        <v>276</v>
      </c>
      <c r="D19" s="180" t="s">
        <v>300</v>
      </c>
      <c r="E19" s="180" t="s">
        <v>301</v>
      </c>
      <c r="F19" s="180"/>
      <c r="G19" s="180"/>
      <c r="H19" s="180"/>
      <c r="I19" s="180"/>
      <c r="J19" s="180"/>
      <c r="K19" s="176"/>
      <c r="L19" s="178"/>
    </row>
    <row r="20" spans="1:12" x14ac:dyDescent="0.15">
      <c r="A20" s="179" t="s">
        <v>303</v>
      </c>
      <c r="B20" s="180" t="s">
        <v>270</v>
      </c>
      <c r="C20" s="180" t="s">
        <v>276</v>
      </c>
      <c r="D20" s="180" t="s">
        <v>300</v>
      </c>
      <c r="E20" s="180" t="s">
        <v>301</v>
      </c>
      <c r="F20" s="180" t="s">
        <v>283</v>
      </c>
      <c r="G20" s="180"/>
      <c r="H20" s="180"/>
      <c r="I20" s="180"/>
      <c r="J20" s="180"/>
      <c r="K20" s="176"/>
      <c r="L20" s="178"/>
    </row>
    <row r="21" spans="1:12" x14ac:dyDescent="0.15">
      <c r="A21" s="179" t="s">
        <v>304</v>
      </c>
      <c r="B21" s="180" t="s">
        <v>270</v>
      </c>
      <c r="C21" s="180" t="s">
        <v>272</v>
      </c>
      <c r="D21" s="180"/>
      <c r="E21" s="180"/>
      <c r="F21" s="180"/>
      <c r="G21" s="180"/>
      <c r="H21" s="180"/>
      <c r="I21" s="180"/>
      <c r="J21" s="180"/>
      <c r="K21" s="176"/>
      <c r="L21" s="178"/>
    </row>
    <row r="22" spans="1:12" x14ac:dyDescent="0.15">
      <c r="A22" s="179" t="s">
        <v>305</v>
      </c>
      <c r="B22" s="180" t="s">
        <v>270</v>
      </c>
      <c r="C22" s="180" t="s">
        <v>276</v>
      </c>
      <c r="D22" s="180" t="s">
        <v>306</v>
      </c>
      <c r="E22" s="180"/>
      <c r="F22" s="180"/>
      <c r="G22" s="180"/>
      <c r="H22" s="180"/>
      <c r="I22" s="180"/>
      <c r="J22" s="180"/>
      <c r="K22" s="176"/>
      <c r="L22" s="178"/>
    </row>
    <row r="23" spans="1:12" x14ac:dyDescent="0.15">
      <c r="A23" s="179" t="s">
        <v>307</v>
      </c>
      <c r="B23" s="180" t="s">
        <v>270</v>
      </c>
      <c r="C23" s="180" t="s">
        <v>276</v>
      </c>
      <c r="D23" s="180" t="s">
        <v>308</v>
      </c>
      <c r="E23" s="180"/>
      <c r="F23" s="180"/>
      <c r="G23" s="180"/>
      <c r="H23" s="180"/>
      <c r="I23" s="180"/>
      <c r="J23" s="180"/>
      <c r="K23" s="176"/>
      <c r="L23" s="178"/>
    </row>
    <row r="24" spans="1:12" x14ac:dyDescent="0.15">
      <c r="A24" s="179" t="s">
        <v>309</v>
      </c>
      <c r="B24" s="180" t="s">
        <v>270</v>
      </c>
      <c r="C24" s="180" t="s">
        <v>310</v>
      </c>
      <c r="D24" s="180" t="s">
        <v>311</v>
      </c>
      <c r="E24" s="180"/>
      <c r="F24" s="180"/>
      <c r="G24" s="180"/>
      <c r="H24" s="180"/>
      <c r="I24" s="180"/>
      <c r="J24" s="180"/>
      <c r="K24" s="176"/>
      <c r="L24" s="178"/>
    </row>
    <row r="25" spans="1:12" x14ac:dyDescent="0.15">
      <c r="A25" s="179" t="s">
        <v>312</v>
      </c>
      <c r="B25" s="180" t="s">
        <v>270</v>
      </c>
      <c r="C25" s="180" t="s">
        <v>313</v>
      </c>
      <c r="D25" s="180" t="s">
        <v>314</v>
      </c>
      <c r="E25" s="180" t="s">
        <v>315</v>
      </c>
      <c r="F25" s="180" t="s">
        <v>316</v>
      </c>
      <c r="G25" s="180" t="s">
        <v>278</v>
      </c>
      <c r="H25" s="180" t="s">
        <v>283</v>
      </c>
      <c r="I25" s="180"/>
      <c r="J25" s="180"/>
      <c r="K25" s="176"/>
      <c r="L25" s="178"/>
    </row>
    <row r="26" spans="1:12" x14ac:dyDescent="0.15">
      <c r="A26" s="179" t="s">
        <v>317</v>
      </c>
      <c r="B26" s="180" t="s">
        <v>270</v>
      </c>
      <c r="C26" s="180" t="s">
        <v>313</v>
      </c>
      <c r="D26" s="180" t="s">
        <v>318</v>
      </c>
      <c r="E26" s="180" t="s">
        <v>278</v>
      </c>
      <c r="F26" s="180" t="s">
        <v>314</v>
      </c>
      <c r="G26" s="180" t="s">
        <v>315</v>
      </c>
      <c r="H26" s="180" t="s">
        <v>316</v>
      </c>
      <c r="I26" s="180" t="s">
        <v>283</v>
      </c>
      <c r="J26" s="180"/>
      <c r="K26" s="176"/>
      <c r="L26" s="178"/>
    </row>
    <row r="27" spans="1:12" x14ac:dyDescent="0.15">
      <c r="A27" s="179" t="s">
        <v>319</v>
      </c>
      <c r="B27" s="180" t="s">
        <v>270</v>
      </c>
      <c r="C27" s="180" t="s">
        <v>313</v>
      </c>
      <c r="D27" s="180" t="s">
        <v>318</v>
      </c>
      <c r="E27" s="180" t="s">
        <v>314</v>
      </c>
      <c r="F27" s="180" t="s">
        <v>315</v>
      </c>
      <c r="G27" s="180" t="s">
        <v>320</v>
      </c>
      <c r="H27" s="180" t="s">
        <v>321</v>
      </c>
      <c r="I27" s="180" t="s">
        <v>316</v>
      </c>
      <c r="J27" s="180" t="s">
        <v>278</v>
      </c>
      <c r="K27" s="180" t="s">
        <v>283</v>
      </c>
      <c r="L27" s="178"/>
    </row>
    <row r="28" spans="1:12" x14ac:dyDescent="0.15">
      <c r="A28" s="179" t="s">
        <v>322</v>
      </c>
      <c r="B28" s="180" t="s">
        <v>270</v>
      </c>
      <c r="C28" s="180" t="s">
        <v>313</v>
      </c>
      <c r="D28" s="180" t="s">
        <v>323</v>
      </c>
      <c r="E28" s="180"/>
      <c r="F28" s="180"/>
      <c r="G28" s="180"/>
      <c r="H28" s="180"/>
      <c r="I28" s="180"/>
      <c r="J28" s="180"/>
      <c r="K28" s="180"/>
      <c r="L28" s="178"/>
    </row>
    <row r="29" spans="1:12" x14ac:dyDescent="0.15">
      <c r="A29" s="179" t="s">
        <v>324</v>
      </c>
      <c r="B29" s="180" t="s">
        <v>270</v>
      </c>
      <c r="C29" s="180" t="s">
        <v>313</v>
      </c>
      <c r="D29" s="180" t="s">
        <v>323</v>
      </c>
      <c r="E29" s="180"/>
      <c r="F29" s="180"/>
      <c r="G29" s="180"/>
      <c r="H29" s="180"/>
      <c r="I29" s="180"/>
      <c r="J29" s="180"/>
      <c r="K29" s="180"/>
      <c r="L29" s="178"/>
    </row>
    <row r="30" spans="1:12" x14ac:dyDescent="0.15">
      <c r="A30" s="179" t="s">
        <v>325</v>
      </c>
      <c r="B30" s="180" t="s">
        <v>270</v>
      </c>
      <c r="C30" s="180" t="s">
        <v>313</v>
      </c>
      <c r="D30" s="180" t="s">
        <v>277</v>
      </c>
      <c r="E30" s="180" t="s">
        <v>278</v>
      </c>
      <c r="F30" s="180" t="s">
        <v>314</v>
      </c>
      <c r="G30" s="180" t="s">
        <v>315</v>
      </c>
      <c r="H30" s="180" t="s">
        <v>320</v>
      </c>
      <c r="I30" s="180" t="s">
        <v>321</v>
      </c>
      <c r="J30" s="180" t="s">
        <v>326</v>
      </c>
      <c r="K30" s="180" t="s">
        <v>283</v>
      </c>
      <c r="L30" s="178"/>
    </row>
    <row r="31" spans="1:12" ht="27" x14ac:dyDescent="0.15">
      <c r="A31" s="182" t="s">
        <v>327</v>
      </c>
      <c r="B31" s="183" t="s">
        <v>313</v>
      </c>
      <c r="C31" s="183" t="s">
        <v>277</v>
      </c>
      <c r="D31" s="183" t="s">
        <v>278</v>
      </c>
      <c r="E31" s="183" t="s">
        <v>314</v>
      </c>
      <c r="F31" s="183" t="s">
        <v>315</v>
      </c>
      <c r="G31" s="183" t="s">
        <v>326</v>
      </c>
      <c r="H31" s="184" t="s">
        <v>328</v>
      </c>
      <c r="I31" s="183" t="s">
        <v>329</v>
      </c>
      <c r="J31" s="183" t="s">
        <v>283</v>
      </c>
      <c r="K31" s="185"/>
      <c r="L31" s="186"/>
    </row>
    <row r="32" spans="1:12" x14ac:dyDescent="0.15">
      <c r="A32" s="187" t="s">
        <v>330</v>
      </c>
      <c r="B32" s="188" t="s">
        <v>331</v>
      </c>
      <c r="C32" s="188" t="s">
        <v>332</v>
      </c>
      <c r="D32" s="188" t="s">
        <v>333</v>
      </c>
      <c r="E32" s="188" t="s">
        <v>334</v>
      </c>
      <c r="F32" s="188" t="s">
        <v>335</v>
      </c>
      <c r="G32" s="188" t="s">
        <v>336</v>
      </c>
      <c r="H32" s="188" t="s">
        <v>337</v>
      </c>
      <c r="I32" s="188" t="s">
        <v>338</v>
      </c>
      <c r="J32" s="188" t="s">
        <v>339</v>
      </c>
      <c r="K32" s="189" t="s">
        <v>340</v>
      </c>
      <c r="L32" s="190" t="s">
        <v>341</v>
      </c>
    </row>
  </sheetData>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7"/>
  <sheetViews>
    <sheetView view="pageBreakPreview" zoomScale="90" zoomScaleNormal="100" zoomScaleSheetLayoutView="90" workbookViewId="0">
      <selection activeCell="P9" sqref="P9"/>
    </sheetView>
  </sheetViews>
  <sheetFormatPr defaultRowHeight="13.5" x14ac:dyDescent="0.15"/>
  <cols>
    <col min="1" max="1" width="2.125" style="3" customWidth="1"/>
    <col min="2" max="2" width="20.875" style="3" customWidth="1"/>
    <col min="3" max="3" width="9" style="3"/>
    <col min="4" max="5" width="15.625" style="3" customWidth="1"/>
    <col min="6" max="6" width="10.625" style="3" customWidth="1"/>
    <col min="7" max="7" width="4" style="3" bestFit="1" customWidth="1"/>
    <col min="8" max="8" width="10.625" style="3" customWidth="1"/>
    <col min="9" max="9" width="4" style="3" bestFit="1" customWidth="1"/>
    <col min="10" max="10" width="16.75" style="3" customWidth="1"/>
    <col min="11" max="20" width="4.375" style="3" customWidth="1"/>
    <col min="21" max="21" width="2.125" style="3" customWidth="1"/>
    <col min="22" max="22" width="4" style="3" customWidth="1"/>
    <col min="23" max="23" width="9" style="3" hidden="1" customWidth="1"/>
    <col min="24" max="16384" width="9" style="3"/>
  </cols>
  <sheetData>
    <row r="1" spans="2:23" ht="29.25" customHeight="1" x14ac:dyDescent="0.15">
      <c r="M1" s="414" t="s">
        <v>22</v>
      </c>
      <c r="N1" s="415"/>
      <c r="O1" s="415"/>
      <c r="P1" s="416"/>
      <c r="Q1" s="416"/>
      <c r="R1" s="416"/>
      <c r="S1" s="416"/>
      <c r="T1" s="416"/>
    </row>
    <row r="2" spans="2:23" ht="9.9499999999999993" customHeight="1" x14ac:dyDescent="0.15">
      <c r="M2" s="4"/>
      <c r="N2" s="5"/>
      <c r="O2" s="5"/>
      <c r="P2" s="5"/>
      <c r="Q2" s="5"/>
      <c r="R2" s="5"/>
      <c r="S2" s="5"/>
      <c r="T2" s="5"/>
    </row>
    <row r="3" spans="2:23" ht="30" customHeight="1" x14ac:dyDescent="0.15">
      <c r="B3" s="417" t="s">
        <v>23</v>
      </c>
      <c r="C3" s="417"/>
      <c r="D3" s="417"/>
      <c r="E3" s="417"/>
      <c r="F3" s="417"/>
      <c r="G3" s="417"/>
      <c r="H3" s="417"/>
      <c r="I3" s="417"/>
      <c r="J3" s="417"/>
      <c r="K3" s="417"/>
      <c r="L3" s="417"/>
      <c r="M3" s="417"/>
      <c r="N3" s="417"/>
      <c r="O3" s="417"/>
      <c r="P3" s="417"/>
      <c r="Q3" s="417"/>
      <c r="R3" s="417"/>
      <c r="S3" s="417"/>
      <c r="T3" s="417"/>
    </row>
    <row r="4" spans="2:23" x14ac:dyDescent="0.15">
      <c r="J4" s="6"/>
      <c r="K4" s="6"/>
      <c r="L4" s="418" t="s">
        <v>440</v>
      </c>
      <c r="M4" s="418"/>
      <c r="N4" s="7" t="str">
        <f>IF(N9="","",IF(P9=1,N9-1,N9))</f>
        <v/>
      </c>
      <c r="O4" s="8" t="s">
        <v>0</v>
      </c>
      <c r="P4" s="9" t="str">
        <f>IF(P9="","",MONTH(EOMONTH(DATE(SUM(2018+N9),P9,R9),-1)))</f>
        <v/>
      </c>
      <c r="Q4" s="8" t="s">
        <v>24</v>
      </c>
      <c r="R4" s="9" t="str">
        <f>IF(P4="","",20)</f>
        <v/>
      </c>
      <c r="S4" s="10" t="s">
        <v>25</v>
      </c>
      <c r="T4" s="11"/>
    </row>
    <row r="5" spans="2:23" ht="35.25" customHeight="1" x14ac:dyDescent="0.15">
      <c r="B5" s="12" t="s">
        <v>26</v>
      </c>
      <c r="C5" s="419"/>
      <c r="D5" s="420"/>
      <c r="E5" s="420"/>
      <c r="F5" s="420"/>
      <c r="G5" s="420"/>
      <c r="H5" s="420"/>
      <c r="I5" s="421"/>
      <c r="J5" s="13" t="s">
        <v>27</v>
      </c>
      <c r="K5" s="13">
        <v>2</v>
      </c>
      <c r="L5" s="13">
        <v>2</v>
      </c>
      <c r="M5" s="315"/>
      <c r="N5" s="315"/>
      <c r="O5" s="315"/>
      <c r="P5" s="315"/>
      <c r="Q5" s="315"/>
      <c r="R5" s="315"/>
      <c r="S5" s="315"/>
      <c r="T5" s="315"/>
    </row>
    <row r="6" spans="2:23" ht="24.95" customHeight="1" x14ac:dyDescent="0.15">
      <c r="B6" s="408" t="s">
        <v>28</v>
      </c>
      <c r="C6" s="410" t="s">
        <v>420</v>
      </c>
      <c r="D6" s="411"/>
      <c r="E6" s="14"/>
      <c r="F6" s="14"/>
      <c r="G6" s="14"/>
      <c r="H6" s="14"/>
      <c r="I6" s="14"/>
      <c r="J6" s="14"/>
      <c r="K6" s="14"/>
      <c r="L6" s="14"/>
      <c r="M6" s="14"/>
      <c r="N6" s="15"/>
      <c r="O6" s="5" t="s">
        <v>421</v>
      </c>
      <c r="P6" s="16"/>
      <c r="Q6" s="5" t="s">
        <v>422</v>
      </c>
      <c r="R6" s="16"/>
      <c r="S6" s="5" t="s">
        <v>422</v>
      </c>
      <c r="T6" s="17"/>
    </row>
    <row r="7" spans="2:23" ht="24.95" customHeight="1" x14ac:dyDescent="0.15">
      <c r="B7" s="409"/>
      <c r="C7" s="18" t="s">
        <v>29</v>
      </c>
      <c r="D7" s="412"/>
      <c r="E7" s="412"/>
      <c r="F7" s="412"/>
      <c r="G7" s="412"/>
      <c r="H7" s="412"/>
      <c r="I7" s="412"/>
      <c r="J7" s="412"/>
      <c r="K7" s="412"/>
      <c r="L7" s="412"/>
      <c r="M7" s="412"/>
      <c r="N7" s="413"/>
      <c r="O7" s="19" t="s">
        <v>423</v>
      </c>
      <c r="P7" s="20"/>
      <c r="Q7" s="19" t="s">
        <v>422</v>
      </c>
      <c r="R7" s="20"/>
      <c r="S7" s="19" t="s">
        <v>422</v>
      </c>
      <c r="T7" s="21"/>
    </row>
    <row r="8" spans="2:23" ht="35.1" customHeight="1" x14ac:dyDescent="0.15">
      <c r="B8" s="22" t="s">
        <v>30</v>
      </c>
      <c r="C8" s="422"/>
      <c r="D8" s="423"/>
      <c r="E8" s="423"/>
      <c r="F8" s="423"/>
      <c r="G8" s="423"/>
      <c r="H8" s="423"/>
      <c r="I8" s="424"/>
      <c r="J8" s="23" t="s">
        <v>424</v>
      </c>
      <c r="K8" s="425"/>
      <c r="L8" s="426"/>
      <c r="M8" s="426"/>
      <c r="N8" s="426"/>
      <c r="O8" s="426"/>
      <c r="P8" s="426"/>
      <c r="Q8" s="426"/>
      <c r="R8" s="426"/>
      <c r="S8" s="426"/>
      <c r="T8" s="427"/>
    </row>
    <row r="9" spans="2:23" ht="33" customHeight="1" x14ac:dyDescent="0.15">
      <c r="B9" s="13" t="s">
        <v>425</v>
      </c>
      <c r="C9" s="416"/>
      <c r="D9" s="416"/>
      <c r="E9" s="416"/>
      <c r="F9" s="416"/>
      <c r="G9" s="416"/>
      <c r="H9" s="416"/>
      <c r="I9" s="416"/>
      <c r="J9" s="13" t="s">
        <v>31</v>
      </c>
      <c r="K9" s="24"/>
      <c r="L9" s="428" t="s">
        <v>32</v>
      </c>
      <c r="M9" s="428"/>
      <c r="N9" s="25"/>
      <c r="O9" s="26" t="s">
        <v>0</v>
      </c>
      <c r="P9" s="27"/>
      <c r="Q9" s="26" t="s">
        <v>24</v>
      </c>
      <c r="R9" s="28"/>
      <c r="S9" s="26" t="s">
        <v>33</v>
      </c>
      <c r="T9" s="29"/>
    </row>
    <row r="10" spans="2:23" ht="33" customHeight="1" x14ac:dyDescent="0.15">
      <c r="B10" s="408" t="s">
        <v>34</v>
      </c>
      <c r="C10" s="430" t="s">
        <v>21</v>
      </c>
      <c r="D10" s="431"/>
      <c r="E10" s="432"/>
      <c r="F10" s="430" t="s">
        <v>20</v>
      </c>
      <c r="G10" s="432"/>
      <c r="H10" s="430" t="s">
        <v>35</v>
      </c>
      <c r="I10" s="432"/>
      <c r="J10" s="408" t="s">
        <v>36</v>
      </c>
      <c r="K10" s="433"/>
      <c r="L10" s="434"/>
      <c r="M10" s="434"/>
      <c r="N10" s="434"/>
      <c r="O10" s="434"/>
      <c r="P10" s="434"/>
      <c r="Q10" s="434"/>
      <c r="R10" s="434"/>
      <c r="S10" s="434"/>
      <c r="T10" s="435"/>
    </row>
    <row r="11" spans="2:23" ht="33" customHeight="1" x14ac:dyDescent="0.15">
      <c r="B11" s="429"/>
      <c r="C11" s="436"/>
      <c r="D11" s="437"/>
      <c r="E11" s="438"/>
      <c r="F11" s="30"/>
      <c r="G11" s="31" t="s">
        <v>8</v>
      </c>
      <c r="H11" s="30"/>
      <c r="I11" s="31" t="s">
        <v>8</v>
      </c>
      <c r="J11" s="429"/>
      <c r="K11" s="24"/>
      <c r="L11" s="439"/>
      <c r="M11" s="439"/>
      <c r="N11" s="25"/>
      <c r="O11" s="26" t="s">
        <v>0</v>
      </c>
      <c r="P11" s="27"/>
      <c r="Q11" s="26" t="s">
        <v>24</v>
      </c>
      <c r="R11" s="316">
        <v>1</v>
      </c>
      <c r="S11" s="26" t="s">
        <v>33</v>
      </c>
      <c r="T11" s="29"/>
      <c r="U11" s="32"/>
      <c r="V11" s="32"/>
      <c r="W11" s="3" t="s">
        <v>37</v>
      </c>
    </row>
    <row r="12" spans="2:23" ht="33" customHeight="1" x14ac:dyDescent="0.15">
      <c r="B12" s="429"/>
      <c r="C12" s="436"/>
      <c r="D12" s="437"/>
      <c r="E12" s="438"/>
      <c r="F12" s="30"/>
      <c r="G12" s="31" t="s">
        <v>8</v>
      </c>
      <c r="H12" s="30"/>
      <c r="I12" s="31" t="s">
        <v>8</v>
      </c>
      <c r="J12" s="429"/>
      <c r="K12" s="24"/>
      <c r="L12" s="439"/>
      <c r="M12" s="439"/>
      <c r="N12" s="25"/>
      <c r="O12" s="26" t="s">
        <v>0</v>
      </c>
      <c r="P12" s="27"/>
      <c r="Q12" s="26" t="s">
        <v>24</v>
      </c>
      <c r="R12" s="316">
        <v>1</v>
      </c>
      <c r="S12" s="26" t="s">
        <v>33</v>
      </c>
      <c r="T12" s="29"/>
      <c r="U12" s="32"/>
      <c r="V12" s="32"/>
      <c r="W12" s="3" t="s">
        <v>32</v>
      </c>
    </row>
    <row r="13" spans="2:23" ht="33" customHeight="1" x14ac:dyDescent="0.15">
      <c r="B13" s="429"/>
      <c r="C13" s="436"/>
      <c r="D13" s="437"/>
      <c r="E13" s="438"/>
      <c r="F13" s="30"/>
      <c r="G13" s="31" t="s">
        <v>8</v>
      </c>
      <c r="H13" s="30"/>
      <c r="I13" s="31" t="s">
        <v>8</v>
      </c>
      <c r="J13" s="429"/>
      <c r="K13" s="24"/>
      <c r="L13" s="439"/>
      <c r="M13" s="439"/>
      <c r="N13" s="25"/>
      <c r="O13" s="26" t="s">
        <v>0</v>
      </c>
      <c r="P13" s="27"/>
      <c r="Q13" s="26" t="s">
        <v>24</v>
      </c>
      <c r="R13" s="316">
        <v>1</v>
      </c>
      <c r="S13" s="26" t="s">
        <v>33</v>
      </c>
      <c r="T13" s="29"/>
      <c r="U13" s="32"/>
      <c r="V13" s="32"/>
    </row>
    <row r="14" spans="2:23" ht="33" customHeight="1" x14ac:dyDescent="0.15">
      <c r="B14" s="429"/>
      <c r="C14" s="436"/>
      <c r="D14" s="437"/>
      <c r="E14" s="438"/>
      <c r="F14" s="30"/>
      <c r="G14" s="31" t="s">
        <v>8</v>
      </c>
      <c r="H14" s="30"/>
      <c r="I14" s="31" t="s">
        <v>8</v>
      </c>
      <c r="J14" s="429"/>
      <c r="K14" s="24"/>
      <c r="L14" s="439"/>
      <c r="M14" s="439"/>
      <c r="N14" s="25"/>
      <c r="O14" s="26" t="s">
        <v>0</v>
      </c>
      <c r="P14" s="27"/>
      <c r="Q14" s="26" t="s">
        <v>24</v>
      </c>
      <c r="R14" s="316">
        <v>1</v>
      </c>
      <c r="S14" s="26" t="s">
        <v>33</v>
      </c>
      <c r="T14" s="29"/>
      <c r="U14" s="32"/>
      <c r="V14" s="32"/>
    </row>
    <row r="15" spans="2:23" ht="33" customHeight="1" x14ac:dyDescent="0.15">
      <c r="B15" s="429"/>
      <c r="C15" s="436"/>
      <c r="D15" s="437"/>
      <c r="E15" s="438"/>
      <c r="F15" s="30"/>
      <c r="G15" s="31" t="s">
        <v>8</v>
      </c>
      <c r="H15" s="30"/>
      <c r="I15" s="31" t="s">
        <v>8</v>
      </c>
      <c r="J15" s="429"/>
      <c r="K15" s="24"/>
      <c r="L15" s="439"/>
      <c r="M15" s="439"/>
      <c r="N15" s="25"/>
      <c r="O15" s="26" t="s">
        <v>0</v>
      </c>
      <c r="P15" s="27"/>
      <c r="Q15" s="26" t="s">
        <v>24</v>
      </c>
      <c r="R15" s="316">
        <v>1</v>
      </c>
      <c r="S15" s="26" t="s">
        <v>33</v>
      </c>
      <c r="T15" s="29"/>
      <c r="U15" s="32"/>
      <c r="V15" s="32"/>
    </row>
    <row r="16" spans="2:23" ht="33" customHeight="1" x14ac:dyDescent="0.15">
      <c r="B16" s="409"/>
      <c r="C16" s="436"/>
      <c r="D16" s="437"/>
      <c r="E16" s="438"/>
      <c r="F16" s="30"/>
      <c r="G16" s="31" t="s">
        <v>8</v>
      </c>
      <c r="H16" s="30"/>
      <c r="I16" s="31" t="s">
        <v>8</v>
      </c>
      <c r="J16" s="409"/>
      <c r="K16" s="24"/>
      <c r="L16" s="439"/>
      <c r="M16" s="439"/>
      <c r="N16" s="25"/>
      <c r="O16" s="26" t="s">
        <v>0</v>
      </c>
      <c r="P16" s="27"/>
      <c r="Q16" s="26" t="s">
        <v>24</v>
      </c>
      <c r="R16" s="316">
        <v>1</v>
      </c>
      <c r="S16" s="26" t="s">
        <v>33</v>
      </c>
      <c r="T16" s="29"/>
      <c r="U16" s="32"/>
      <c r="V16" s="32"/>
    </row>
    <row r="17" spans="1:22" ht="33" customHeight="1" x14ac:dyDescent="0.15">
      <c r="B17" s="13" t="s">
        <v>38</v>
      </c>
      <c r="C17" s="458"/>
      <c r="D17" s="458"/>
      <c r="E17" s="458"/>
      <c r="F17" s="458"/>
      <c r="G17" s="458"/>
      <c r="H17" s="458"/>
      <c r="I17" s="458"/>
      <c r="J17" s="12" t="s">
        <v>39</v>
      </c>
      <c r="K17" s="458"/>
      <c r="L17" s="458"/>
      <c r="M17" s="458"/>
      <c r="N17" s="458"/>
      <c r="O17" s="458"/>
      <c r="P17" s="458"/>
      <c r="Q17" s="458"/>
      <c r="R17" s="458"/>
      <c r="S17" s="458"/>
      <c r="T17" s="458"/>
      <c r="U17" s="32"/>
      <c r="V17" s="32"/>
    </row>
    <row r="18" spans="1:22" ht="20.100000000000001" customHeight="1" x14ac:dyDescent="0.15">
      <c r="B18" s="33" t="s">
        <v>40</v>
      </c>
      <c r="C18" s="34"/>
      <c r="D18" s="34"/>
      <c r="E18" s="34"/>
      <c r="F18" s="34"/>
      <c r="G18" s="34"/>
      <c r="H18" s="34"/>
      <c r="I18" s="34"/>
      <c r="J18" s="34"/>
      <c r="K18" s="34"/>
      <c r="L18" s="314"/>
      <c r="M18" s="34"/>
      <c r="N18" s="34"/>
      <c r="O18" s="34"/>
      <c r="P18" s="34"/>
      <c r="Q18" s="34"/>
      <c r="R18" s="34"/>
      <c r="S18" s="34"/>
      <c r="T18" s="34"/>
      <c r="U18" s="34"/>
      <c r="V18" s="34"/>
    </row>
    <row r="19" spans="1:22" ht="20.100000000000001" customHeight="1" x14ac:dyDescent="0.15">
      <c r="B19" s="35"/>
      <c r="C19" s="36" t="s">
        <v>41</v>
      </c>
      <c r="D19" s="34"/>
      <c r="E19" s="34"/>
      <c r="F19" s="34"/>
      <c r="G19" s="34"/>
      <c r="H19" s="459" t="s">
        <v>426</v>
      </c>
      <c r="I19" s="459"/>
      <c r="J19" s="459"/>
      <c r="K19" s="459"/>
      <c r="L19" s="459"/>
      <c r="M19" s="459"/>
      <c r="N19" s="459"/>
      <c r="O19" s="34"/>
      <c r="P19" s="34"/>
      <c r="Q19" s="34"/>
      <c r="T19" s="34"/>
      <c r="U19" s="34"/>
      <c r="V19" s="34"/>
    </row>
    <row r="20" spans="1:22" ht="5.0999999999999996" customHeight="1" x14ac:dyDescent="0.15">
      <c r="B20" s="36"/>
      <c r="C20" s="36"/>
      <c r="D20" s="34"/>
      <c r="E20" s="34"/>
      <c r="F20" s="34"/>
      <c r="G20" s="34"/>
      <c r="H20" s="459"/>
      <c r="I20" s="459"/>
      <c r="J20" s="459"/>
      <c r="K20" s="459"/>
      <c r="L20" s="459"/>
      <c r="M20" s="459"/>
      <c r="N20" s="459"/>
      <c r="O20" s="34"/>
      <c r="P20" s="34"/>
      <c r="Q20" s="34"/>
      <c r="T20" s="34"/>
      <c r="U20" s="34"/>
      <c r="V20" s="34"/>
    </row>
    <row r="21" spans="1:22" ht="20.100000000000001" customHeight="1" x14ac:dyDescent="0.15">
      <c r="B21" s="37"/>
      <c r="C21" s="36" t="s">
        <v>42</v>
      </c>
      <c r="D21" s="36"/>
      <c r="E21" s="34"/>
      <c r="F21" s="34"/>
      <c r="G21" s="34"/>
      <c r="H21" s="459"/>
      <c r="I21" s="459"/>
      <c r="J21" s="459"/>
      <c r="K21" s="459"/>
      <c r="L21" s="459"/>
      <c r="M21" s="459"/>
      <c r="N21" s="459"/>
      <c r="O21" s="34"/>
      <c r="P21" s="34"/>
      <c r="Q21" s="34"/>
      <c r="T21" s="34"/>
      <c r="U21" s="34"/>
      <c r="V21" s="34"/>
    </row>
    <row r="22" spans="1:22" ht="5.0999999999999996" customHeight="1" x14ac:dyDescent="0.15">
      <c r="B22" s="36"/>
      <c r="C22" s="36"/>
      <c r="D22" s="36"/>
      <c r="E22" s="34"/>
      <c r="F22" s="34"/>
      <c r="G22" s="34"/>
      <c r="H22" s="34"/>
      <c r="I22" s="34"/>
      <c r="J22" s="314"/>
      <c r="K22" s="34"/>
      <c r="L22" s="34"/>
      <c r="M22" s="34"/>
      <c r="N22" s="34"/>
      <c r="O22" s="34"/>
      <c r="P22" s="34"/>
      <c r="Q22" s="34"/>
      <c r="R22" s="34"/>
      <c r="S22" s="34"/>
      <c r="T22" s="34"/>
    </row>
    <row r="24" spans="1:22" ht="18" customHeight="1" x14ac:dyDescent="0.15">
      <c r="A24" s="38" t="s">
        <v>43</v>
      </c>
      <c r="K24" s="39" t="s">
        <v>427</v>
      </c>
      <c r="L24" s="460" t="s">
        <v>32</v>
      </c>
      <c r="M24" s="460"/>
      <c r="N24" s="318"/>
      <c r="O24" s="40" t="s">
        <v>0</v>
      </c>
      <c r="P24" s="41"/>
      <c r="Q24" s="40" t="s">
        <v>24</v>
      </c>
      <c r="R24" s="41"/>
      <c r="S24" s="42" t="s">
        <v>44</v>
      </c>
    </row>
    <row r="25" spans="1:22" s="6" customFormat="1" ht="7.5" customHeight="1" x14ac:dyDescent="0.15">
      <c r="A25" s="75"/>
      <c r="K25" s="76"/>
      <c r="L25" s="78"/>
      <c r="M25" s="78"/>
      <c r="N25" s="79"/>
      <c r="O25" s="8"/>
      <c r="P25" s="9"/>
      <c r="Q25" s="8"/>
      <c r="R25" s="9"/>
      <c r="S25" s="10"/>
    </row>
    <row r="26" spans="1:22" s="74" customFormat="1" ht="18" customHeight="1" x14ac:dyDescent="0.15">
      <c r="A26" s="75"/>
      <c r="B26" s="6"/>
      <c r="C26" s="6"/>
      <c r="D26" s="6"/>
      <c r="E26" s="6"/>
      <c r="F26" s="6"/>
      <c r="G26" s="6"/>
      <c r="H26" s="6"/>
      <c r="I26" s="6"/>
      <c r="J26" s="6"/>
      <c r="K26" s="76" t="s">
        <v>91</v>
      </c>
      <c r="L26" s="78"/>
      <c r="M26" s="78"/>
      <c r="N26" s="78" t="s">
        <v>92</v>
      </c>
      <c r="O26" s="461"/>
      <c r="P26" s="461"/>
      <c r="Q26" s="8" t="s">
        <v>93</v>
      </c>
      <c r="R26" s="9"/>
      <c r="S26" s="10"/>
      <c r="T26" s="6"/>
      <c r="U26" s="6"/>
    </row>
    <row r="27" spans="1:22" s="6" customFormat="1" ht="7.5" customHeight="1" x14ac:dyDescent="0.15">
      <c r="A27" s="75"/>
      <c r="K27" s="317"/>
      <c r="L27" s="77"/>
      <c r="M27" s="77"/>
      <c r="N27" s="7"/>
      <c r="O27" s="80"/>
      <c r="P27" s="81"/>
      <c r="Q27" s="8"/>
      <c r="R27" s="9"/>
      <c r="S27" s="10"/>
    </row>
    <row r="28" spans="1:22" ht="38.25" customHeight="1" x14ac:dyDescent="0.15">
      <c r="A28" s="462" t="s">
        <v>45</v>
      </c>
      <c r="B28" s="462"/>
      <c r="C28" s="462"/>
      <c r="D28" s="462"/>
      <c r="E28" s="415" t="s">
        <v>46</v>
      </c>
      <c r="F28" s="415"/>
      <c r="G28" s="415"/>
      <c r="H28" s="415"/>
      <c r="I28" s="415"/>
      <c r="J28" s="415"/>
      <c r="K28" s="415" t="s">
        <v>47</v>
      </c>
      <c r="L28" s="415"/>
      <c r="M28" s="415"/>
      <c r="N28" s="415"/>
      <c r="O28" s="415"/>
      <c r="P28" s="415"/>
      <c r="Q28" s="415"/>
      <c r="R28" s="415"/>
      <c r="S28" s="415"/>
      <c r="T28" s="415"/>
    </row>
    <row r="29" spans="1:22" ht="129.75" customHeight="1" x14ac:dyDescent="0.15">
      <c r="A29" s="440"/>
      <c r="B29" s="441"/>
      <c r="C29" s="441"/>
      <c r="D29" s="442"/>
      <c r="E29" s="449"/>
      <c r="F29" s="450"/>
      <c r="G29" s="450"/>
      <c r="H29" s="450"/>
      <c r="I29" s="450"/>
      <c r="J29" s="451"/>
      <c r="K29" s="449"/>
      <c r="L29" s="450"/>
      <c r="M29" s="450"/>
      <c r="N29" s="450"/>
      <c r="O29" s="450"/>
      <c r="P29" s="450"/>
      <c r="Q29" s="450"/>
      <c r="R29" s="450"/>
      <c r="S29" s="450"/>
      <c r="T29" s="451"/>
    </row>
    <row r="30" spans="1:22" x14ac:dyDescent="0.15">
      <c r="A30" s="443"/>
      <c r="B30" s="444"/>
      <c r="C30" s="444"/>
      <c r="D30" s="445"/>
      <c r="E30" s="452"/>
      <c r="F30" s="453"/>
      <c r="G30" s="453"/>
      <c r="H30" s="453"/>
      <c r="I30" s="453"/>
      <c r="J30" s="454"/>
      <c r="K30" s="452"/>
      <c r="L30" s="453"/>
      <c r="M30" s="453"/>
      <c r="N30" s="453"/>
      <c r="O30" s="453"/>
      <c r="P30" s="453"/>
      <c r="Q30" s="453"/>
      <c r="R30" s="453"/>
      <c r="S30" s="453"/>
      <c r="T30" s="454"/>
    </row>
    <row r="31" spans="1:22" x14ac:dyDescent="0.15">
      <c r="A31" s="443"/>
      <c r="B31" s="444"/>
      <c r="C31" s="444"/>
      <c r="D31" s="445"/>
      <c r="E31" s="452"/>
      <c r="F31" s="453"/>
      <c r="G31" s="453"/>
      <c r="H31" s="453"/>
      <c r="I31" s="453"/>
      <c r="J31" s="454"/>
      <c r="K31" s="452"/>
      <c r="L31" s="453"/>
      <c r="M31" s="453"/>
      <c r="N31" s="453"/>
      <c r="O31" s="453"/>
      <c r="P31" s="453"/>
      <c r="Q31" s="453"/>
      <c r="R31" s="453"/>
      <c r="S31" s="453"/>
      <c r="T31" s="454"/>
    </row>
    <row r="32" spans="1:22" ht="13.5" customHeight="1" x14ac:dyDescent="0.15">
      <c r="A32" s="443"/>
      <c r="B32" s="444"/>
      <c r="C32" s="444"/>
      <c r="D32" s="445"/>
      <c r="E32" s="452"/>
      <c r="F32" s="453"/>
      <c r="G32" s="453"/>
      <c r="H32" s="453"/>
      <c r="I32" s="453"/>
      <c r="J32" s="454"/>
      <c r="K32" s="452"/>
      <c r="L32" s="453"/>
      <c r="M32" s="453"/>
      <c r="N32" s="453"/>
      <c r="O32" s="453"/>
      <c r="P32" s="453"/>
      <c r="Q32" s="453"/>
      <c r="R32" s="453"/>
      <c r="S32" s="453"/>
      <c r="T32" s="454"/>
    </row>
    <row r="33" spans="1:20" x14ac:dyDescent="0.15">
      <c r="A33" s="443"/>
      <c r="B33" s="444"/>
      <c r="C33" s="444"/>
      <c r="D33" s="445"/>
      <c r="E33" s="452"/>
      <c r="F33" s="453"/>
      <c r="G33" s="453"/>
      <c r="H33" s="453"/>
      <c r="I33" s="453"/>
      <c r="J33" s="454"/>
      <c r="K33" s="452"/>
      <c r="L33" s="453"/>
      <c r="M33" s="453"/>
      <c r="N33" s="453"/>
      <c r="O33" s="453"/>
      <c r="P33" s="453"/>
      <c r="Q33" s="453"/>
      <c r="R33" s="453"/>
      <c r="S33" s="453"/>
      <c r="T33" s="454"/>
    </row>
    <row r="34" spans="1:20" x14ac:dyDescent="0.15">
      <c r="A34" s="446"/>
      <c r="B34" s="447"/>
      <c r="C34" s="447"/>
      <c r="D34" s="448"/>
      <c r="E34" s="455"/>
      <c r="F34" s="456"/>
      <c r="G34" s="456"/>
      <c r="H34" s="456"/>
      <c r="I34" s="456"/>
      <c r="J34" s="457"/>
      <c r="K34" s="455"/>
      <c r="L34" s="456"/>
      <c r="M34" s="456"/>
      <c r="N34" s="456"/>
      <c r="O34" s="456"/>
      <c r="P34" s="456"/>
      <c r="Q34" s="456"/>
      <c r="R34" s="456"/>
      <c r="S34" s="456"/>
      <c r="T34" s="457"/>
    </row>
    <row r="35" spans="1:20" x14ac:dyDescent="0.15">
      <c r="A35" s="43"/>
      <c r="B35" s="43"/>
      <c r="C35" s="43"/>
      <c r="D35" s="43"/>
      <c r="E35" s="43"/>
      <c r="F35" s="43"/>
      <c r="G35" s="43"/>
      <c r="H35" s="43"/>
      <c r="I35" s="43"/>
      <c r="J35" s="43"/>
      <c r="K35" s="43"/>
      <c r="L35" s="43"/>
      <c r="M35" s="43"/>
      <c r="N35" s="43"/>
      <c r="O35" s="43"/>
      <c r="P35" s="43"/>
      <c r="Q35" s="43"/>
      <c r="R35" s="43"/>
      <c r="S35" s="43"/>
      <c r="T35" s="43"/>
    </row>
    <row r="36" spans="1:20" ht="18" customHeight="1" x14ac:dyDescent="0.15">
      <c r="A36" s="44" t="s">
        <v>512</v>
      </c>
      <c r="B36" s="44"/>
      <c r="C36" s="44"/>
      <c r="D36" s="44"/>
      <c r="E36" s="43"/>
      <c r="F36" s="43"/>
      <c r="G36" s="43"/>
      <c r="H36" s="43"/>
      <c r="I36" s="43"/>
      <c r="J36" s="43"/>
      <c r="K36" s="43"/>
      <c r="L36" s="43"/>
      <c r="M36" s="43"/>
      <c r="N36" s="43"/>
      <c r="O36" s="43"/>
      <c r="P36" s="43"/>
      <c r="Q36" s="43"/>
      <c r="R36" s="43"/>
      <c r="S36" s="43"/>
      <c r="T36" s="43"/>
    </row>
    <row r="37" spans="1:20" x14ac:dyDescent="0.15">
      <c r="A37" s="463"/>
      <c r="B37" s="464"/>
      <c r="C37" s="464"/>
      <c r="D37" s="464"/>
      <c r="E37" s="464"/>
      <c r="F37" s="464"/>
      <c r="G37" s="464"/>
      <c r="H37" s="464"/>
      <c r="I37" s="464"/>
      <c r="J37" s="464"/>
      <c r="K37" s="464"/>
      <c r="L37" s="464"/>
      <c r="M37" s="464"/>
      <c r="N37" s="464"/>
      <c r="O37" s="464"/>
      <c r="P37" s="464"/>
      <c r="Q37" s="464"/>
      <c r="R37" s="464"/>
      <c r="S37" s="464"/>
      <c r="T37" s="465"/>
    </row>
    <row r="38" spans="1:20" x14ac:dyDescent="0.15">
      <c r="A38" s="466"/>
      <c r="B38" s="467"/>
      <c r="C38" s="467"/>
      <c r="D38" s="467"/>
      <c r="E38" s="467"/>
      <c r="F38" s="467"/>
      <c r="G38" s="467"/>
      <c r="H38" s="467"/>
      <c r="I38" s="467"/>
      <c r="J38" s="467"/>
      <c r="K38" s="467"/>
      <c r="L38" s="467"/>
      <c r="M38" s="467"/>
      <c r="N38" s="467"/>
      <c r="O38" s="467"/>
      <c r="P38" s="467"/>
      <c r="Q38" s="467"/>
      <c r="R38" s="467"/>
      <c r="S38" s="467"/>
      <c r="T38" s="468"/>
    </row>
    <row r="39" spans="1:20" x14ac:dyDescent="0.15">
      <c r="A39" s="466"/>
      <c r="B39" s="467"/>
      <c r="C39" s="467"/>
      <c r="D39" s="467"/>
      <c r="E39" s="467"/>
      <c r="F39" s="467"/>
      <c r="G39" s="467"/>
      <c r="H39" s="467"/>
      <c r="I39" s="467"/>
      <c r="J39" s="467"/>
      <c r="K39" s="467"/>
      <c r="L39" s="467"/>
      <c r="M39" s="467"/>
      <c r="N39" s="467"/>
      <c r="O39" s="467"/>
      <c r="P39" s="467"/>
      <c r="Q39" s="467"/>
      <c r="R39" s="467"/>
      <c r="S39" s="467"/>
      <c r="T39" s="468"/>
    </row>
    <row r="40" spans="1:20" x14ac:dyDescent="0.15">
      <c r="A40" s="466"/>
      <c r="B40" s="467"/>
      <c r="C40" s="467"/>
      <c r="D40" s="467"/>
      <c r="E40" s="467"/>
      <c r="F40" s="467"/>
      <c r="G40" s="467"/>
      <c r="H40" s="467"/>
      <c r="I40" s="467"/>
      <c r="J40" s="467"/>
      <c r="K40" s="467"/>
      <c r="L40" s="467"/>
      <c r="M40" s="467"/>
      <c r="N40" s="467"/>
      <c r="O40" s="467"/>
      <c r="P40" s="467"/>
      <c r="Q40" s="467"/>
      <c r="R40" s="467"/>
      <c r="S40" s="467"/>
      <c r="T40" s="468"/>
    </row>
    <row r="41" spans="1:20" x14ac:dyDescent="0.15">
      <c r="A41" s="466"/>
      <c r="B41" s="467"/>
      <c r="C41" s="467"/>
      <c r="D41" s="467"/>
      <c r="E41" s="467"/>
      <c r="F41" s="467"/>
      <c r="G41" s="467"/>
      <c r="H41" s="467"/>
      <c r="I41" s="467"/>
      <c r="J41" s="467"/>
      <c r="K41" s="467"/>
      <c r="L41" s="467"/>
      <c r="M41" s="467"/>
      <c r="N41" s="467"/>
      <c r="O41" s="467"/>
      <c r="P41" s="467"/>
      <c r="Q41" s="467"/>
      <c r="R41" s="467"/>
      <c r="S41" s="467"/>
      <c r="T41" s="468"/>
    </row>
    <row r="42" spans="1:20" ht="13.5" customHeight="1" x14ac:dyDescent="0.15">
      <c r="A42" s="469"/>
      <c r="B42" s="470"/>
      <c r="C42" s="470"/>
      <c r="D42" s="470"/>
      <c r="E42" s="470"/>
      <c r="F42" s="470"/>
      <c r="G42" s="470"/>
      <c r="H42" s="470"/>
      <c r="I42" s="470"/>
      <c r="J42" s="470"/>
      <c r="K42" s="470"/>
      <c r="L42" s="470"/>
      <c r="M42" s="470"/>
      <c r="N42" s="470"/>
      <c r="O42" s="470"/>
      <c r="P42" s="470"/>
      <c r="Q42" s="470"/>
      <c r="R42" s="470"/>
      <c r="S42" s="470"/>
      <c r="T42" s="471"/>
    </row>
    <row r="44" spans="1:20" x14ac:dyDescent="0.15">
      <c r="A44" s="44" t="s">
        <v>428</v>
      </c>
      <c r="B44" s="44"/>
      <c r="C44" s="44"/>
      <c r="D44" s="44"/>
      <c r="E44" s="43"/>
      <c r="F44" s="43"/>
      <c r="G44" s="43"/>
      <c r="H44" s="43"/>
      <c r="I44" s="43"/>
      <c r="J44" s="43"/>
      <c r="K44" s="43"/>
      <c r="L44" s="43"/>
      <c r="M44" s="43"/>
      <c r="N44" s="43"/>
      <c r="O44" s="43"/>
      <c r="P44" s="43"/>
      <c r="Q44" s="43"/>
      <c r="R44" s="43"/>
      <c r="S44" s="43"/>
      <c r="T44" s="43"/>
    </row>
    <row r="45" spans="1:20" x14ac:dyDescent="0.15">
      <c r="A45" s="463"/>
      <c r="B45" s="464"/>
      <c r="C45" s="464"/>
      <c r="D45" s="464"/>
      <c r="E45" s="464"/>
      <c r="F45" s="464"/>
      <c r="G45" s="464"/>
      <c r="H45" s="464"/>
      <c r="I45" s="464"/>
      <c r="J45" s="464"/>
      <c r="K45" s="464"/>
      <c r="L45" s="464"/>
      <c r="M45" s="464"/>
      <c r="N45" s="464"/>
      <c r="O45" s="464"/>
      <c r="P45" s="464"/>
      <c r="Q45" s="464"/>
      <c r="R45" s="464"/>
      <c r="S45" s="464"/>
      <c r="T45" s="465"/>
    </row>
    <row r="46" spans="1:20" x14ac:dyDescent="0.15">
      <c r="A46" s="466"/>
      <c r="B46" s="467"/>
      <c r="C46" s="467"/>
      <c r="D46" s="467"/>
      <c r="E46" s="467"/>
      <c r="F46" s="467"/>
      <c r="G46" s="467"/>
      <c r="H46" s="467"/>
      <c r="I46" s="467"/>
      <c r="J46" s="467"/>
      <c r="K46" s="467"/>
      <c r="L46" s="467"/>
      <c r="M46" s="467"/>
      <c r="N46" s="467"/>
      <c r="O46" s="467"/>
      <c r="P46" s="467"/>
      <c r="Q46" s="467"/>
      <c r="R46" s="467"/>
      <c r="S46" s="467"/>
      <c r="T46" s="468"/>
    </row>
    <row r="47" spans="1:20" x14ac:dyDescent="0.15">
      <c r="A47" s="466"/>
      <c r="B47" s="467"/>
      <c r="C47" s="467"/>
      <c r="D47" s="467"/>
      <c r="E47" s="467"/>
      <c r="F47" s="467"/>
      <c r="G47" s="467"/>
      <c r="H47" s="467"/>
      <c r="I47" s="467"/>
      <c r="J47" s="467"/>
      <c r="K47" s="467"/>
      <c r="L47" s="467"/>
      <c r="M47" s="467"/>
      <c r="N47" s="467"/>
      <c r="O47" s="467"/>
      <c r="P47" s="467"/>
      <c r="Q47" s="467"/>
      <c r="R47" s="467"/>
      <c r="S47" s="467"/>
      <c r="T47" s="468"/>
    </row>
    <row r="48" spans="1:20" x14ac:dyDescent="0.15">
      <c r="A48" s="466"/>
      <c r="B48" s="467"/>
      <c r="C48" s="467"/>
      <c r="D48" s="467"/>
      <c r="E48" s="467"/>
      <c r="F48" s="467"/>
      <c r="G48" s="467"/>
      <c r="H48" s="467"/>
      <c r="I48" s="467"/>
      <c r="J48" s="467"/>
      <c r="K48" s="467"/>
      <c r="L48" s="467"/>
      <c r="M48" s="467"/>
      <c r="N48" s="467"/>
      <c r="O48" s="467"/>
      <c r="P48" s="467"/>
      <c r="Q48" s="467"/>
      <c r="R48" s="467"/>
      <c r="S48" s="467"/>
      <c r="T48" s="468"/>
    </row>
    <row r="49" spans="1:20" x14ac:dyDescent="0.15">
      <c r="A49" s="466"/>
      <c r="B49" s="467"/>
      <c r="C49" s="467"/>
      <c r="D49" s="467"/>
      <c r="E49" s="467"/>
      <c r="F49" s="467"/>
      <c r="G49" s="467"/>
      <c r="H49" s="467"/>
      <c r="I49" s="467"/>
      <c r="J49" s="467"/>
      <c r="K49" s="467"/>
      <c r="L49" s="467"/>
      <c r="M49" s="467"/>
      <c r="N49" s="467"/>
      <c r="O49" s="467"/>
      <c r="P49" s="467"/>
      <c r="Q49" s="467"/>
      <c r="R49" s="467"/>
      <c r="S49" s="467"/>
      <c r="T49" s="468"/>
    </row>
    <row r="50" spans="1:20" x14ac:dyDescent="0.15">
      <c r="A50" s="469"/>
      <c r="B50" s="470"/>
      <c r="C50" s="470"/>
      <c r="D50" s="470"/>
      <c r="E50" s="470"/>
      <c r="F50" s="470"/>
      <c r="G50" s="470"/>
      <c r="H50" s="470"/>
      <c r="I50" s="470"/>
      <c r="J50" s="470"/>
      <c r="K50" s="470"/>
      <c r="L50" s="470"/>
      <c r="M50" s="470"/>
      <c r="N50" s="470"/>
      <c r="O50" s="470"/>
      <c r="P50" s="470"/>
      <c r="Q50" s="470"/>
      <c r="R50" s="470"/>
      <c r="S50" s="470"/>
      <c r="T50" s="471"/>
    </row>
    <row r="51" spans="1:20" x14ac:dyDescent="0.15">
      <c r="A51" s="45"/>
      <c r="B51" s="46"/>
      <c r="C51" s="46"/>
      <c r="D51" s="46"/>
      <c r="E51" s="46"/>
      <c r="F51" s="46"/>
      <c r="G51" s="46"/>
      <c r="H51" s="46"/>
      <c r="I51" s="46"/>
      <c r="J51" s="46"/>
      <c r="K51" s="46"/>
      <c r="L51" s="46"/>
      <c r="M51" s="46"/>
      <c r="N51" s="46"/>
      <c r="O51" s="46"/>
      <c r="P51" s="46"/>
      <c r="Q51" s="46"/>
      <c r="R51" s="46"/>
      <c r="S51" s="46"/>
      <c r="T51" s="46"/>
    </row>
    <row r="52" spans="1:20" x14ac:dyDescent="0.15">
      <c r="A52" s="45"/>
      <c r="B52" s="46"/>
      <c r="C52" s="46"/>
      <c r="D52" s="46"/>
      <c r="E52" s="46"/>
      <c r="F52" s="46"/>
      <c r="G52" s="46"/>
      <c r="H52" s="46"/>
      <c r="I52" s="46"/>
      <c r="J52" s="46"/>
      <c r="K52" s="46"/>
      <c r="L52" s="46"/>
      <c r="M52" s="46"/>
      <c r="N52" s="46"/>
      <c r="O52" s="46"/>
      <c r="P52" s="46"/>
      <c r="Q52" s="46"/>
      <c r="R52" s="46"/>
      <c r="S52" s="46"/>
      <c r="T52" s="46"/>
    </row>
    <row r="115" spans="3:3" x14ac:dyDescent="0.15">
      <c r="C115" s="3" t="s">
        <v>48</v>
      </c>
    </row>
    <row r="116" spans="3:3" x14ac:dyDescent="0.15">
      <c r="C116" s="3" t="s">
        <v>49</v>
      </c>
    </row>
    <row r="117" spans="3:3" x14ac:dyDescent="0.15">
      <c r="C117" s="3" t="s">
        <v>50</v>
      </c>
    </row>
    <row r="118" spans="3:3" x14ac:dyDescent="0.15">
      <c r="C118" s="3" t="s">
        <v>51</v>
      </c>
    </row>
    <row r="119" spans="3:3" x14ac:dyDescent="0.15">
      <c r="C119" s="3" t="s">
        <v>52</v>
      </c>
    </row>
    <row r="120" spans="3:3" x14ac:dyDescent="0.15">
      <c r="C120" s="3" t="s">
        <v>10</v>
      </c>
    </row>
    <row r="121" spans="3:3" x14ac:dyDescent="0.15">
      <c r="C121" s="3" t="s">
        <v>53</v>
      </c>
    </row>
    <row r="122" spans="3:3" x14ac:dyDescent="0.15">
      <c r="C122" s="3" t="s">
        <v>54</v>
      </c>
    </row>
    <row r="123" spans="3:3" x14ac:dyDescent="0.15">
      <c r="C123" s="3" t="s">
        <v>55</v>
      </c>
    </row>
    <row r="124" spans="3:3" x14ac:dyDescent="0.15">
      <c r="C124" s="3" t="s">
        <v>56</v>
      </c>
    </row>
    <row r="125" spans="3:3" x14ac:dyDescent="0.15">
      <c r="C125" s="3" t="s">
        <v>57</v>
      </c>
    </row>
    <row r="126" spans="3:3" x14ac:dyDescent="0.15">
      <c r="C126" s="3" t="s">
        <v>58</v>
      </c>
    </row>
    <row r="127" spans="3:3" x14ac:dyDescent="0.15">
      <c r="C127" s="3" t="s">
        <v>59</v>
      </c>
    </row>
    <row r="128" spans="3:3" x14ac:dyDescent="0.15">
      <c r="C128" s="3" t="s">
        <v>60</v>
      </c>
    </row>
    <row r="129" spans="3:3" x14ac:dyDescent="0.15">
      <c r="C129" s="3" t="s">
        <v>61</v>
      </c>
    </row>
    <row r="130" spans="3:3" x14ac:dyDescent="0.15">
      <c r="C130" s="3" t="s">
        <v>62</v>
      </c>
    </row>
    <row r="131" spans="3:3" x14ac:dyDescent="0.15">
      <c r="C131" s="3" t="s">
        <v>63</v>
      </c>
    </row>
    <row r="132" spans="3:3" x14ac:dyDescent="0.15">
      <c r="C132" s="3" t="s">
        <v>64</v>
      </c>
    </row>
    <row r="133" spans="3:3" x14ac:dyDescent="0.15">
      <c r="C133" s="3" t="s">
        <v>65</v>
      </c>
    </row>
    <row r="134" spans="3:3" x14ac:dyDescent="0.15">
      <c r="C134" s="3" t="s">
        <v>66</v>
      </c>
    </row>
    <row r="135" spans="3:3" x14ac:dyDescent="0.15">
      <c r="C135" s="3" t="s">
        <v>67</v>
      </c>
    </row>
    <row r="136" spans="3:3" x14ac:dyDescent="0.15">
      <c r="C136" s="3" t="s">
        <v>68</v>
      </c>
    </row>
    <row r="137" spans="3:3" x14ac:dyDescent="0.15">
      <c r="C137" s="3" t="s">
        <v>69</v>
      </c>
    </row>
  </sheetData>
  <sheetProtection selectLockedCells="1"/>
  <mergeCells count="43">
    <mergeCell ref="A37:T42"/>
    <mergeCell ref="A45:T50"/>
    <mergeCell ref="A29:D34"/>
    <mergeCell ref="E29:J34"/>
    <mergeCell ref="K29:T34"/>
    <mergeCell ref="C17:I17"/>
    <mergeCell ref="K17:T17"/>
    <mergeCell ref="H19:N21"/>
    <mergeCell ref="L24:M24"/>
    <mergeCell ref="O26:P26"/>
    <mergeCell ref="A28:D28"/>
    <mergeCell ref="E28:J28"/>
    <mergeCell ref="K28:T28"/>
    <mergeCell ref="C14:E14"/>
    <mergeCell ref="L14:M14"/>
    <mergeCell ref="C15:E15"/>
    <mergeCell ref="L15:M15"/>
    <mergeCell ref="C16:E16"/>
    <mergeCell ref="L16:M16"/>
    <mergeCell ref="C8:I8"/>
    <mergeCell ref="K8:T8"/>
    <mergeCell ref="C9:I9"/>
    <mergeCell ref="L9:M9"/>
    <mergeCell ref="B10:B16"/>
    <mergeCell ref="C10:E10"/>
    <mergeCell ref="F10:G10"/>
    <mergeCell ref="H10:I10"/>
    <mergeCell ref="J10:J16"/>
    <mergeCell ref="K10:T10"/>
    <mergeCell ref="C11:E11"/>
    <mergeCell ref="L11:M11"/>
    <mergeCell ref="C12:E12"/>
    <mergeCell ref="L12:M12"/>
    <mergeCell ref="C13:E13"/>
    <mergeCell ref="L13:M13"/>
    <mergeCell ref="B6:B7"/>
    <mergeCell ref="C6:D6"/>
    <mergeCell ref="D7:N7"/>
    <mergeCell ref="M1:O1"/>
    <mergeCell ref="P1:T1"/>
    <mergeCell ref="B3:T3"/>
    <mergeCell ref="L4:M4"/>
    <mergeCell ref="C5:I5"/>
  </mergeCells>
  <phoneticPr fontId="4"/>
  <dataValidations count="2">
    <dataValidation type="list" allowBlank="1" showInputMessage="1" showErrorMessage="1" sqref="L11:M16 L24:M25 L27:M27">
      <formula1>$W$11:$W$12</formula1>
    </dataValidation>
    <dataValidation type="list" allowBlank="1" showInputMessage="1" showErrorMessage="1" sqref="C11:C16">
      <formula1>$C$115:$C$137</formula1>
    </dataValidation>
  </dataValidations>
  <pageMargins left="0.70866141732283472" right="0.70866141732283472" top="0.74803149606299213" bottom="0.74803149606299213" header="0.31496062992125984" footer="0.31496062992125984"/>
  <pageSetup paperSize="9" scale="86" fitToHeight="0" orientation="landscape" r:id="rId1"/>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R61"/>
  <sheetViews>
    <sheetView showGridLines="0" view="pageBreakPreview" zoomScale="115" zoomScaleNormal="90" zoomScaleSheetLayoutView="115" workbookViewId="0">
      <selection activeCell="H12" sqref="H12"/>
    </sheetView>
  </sheetViews>
  <sheetFormatPr defaultRowHeight="15" customHeight="1" x14ac:dyDescent="0.15"/>
  <cols>
    <col min="1" max="1" width="0.875" style="98" customWidth="1"/>
    <col min="2" max="2" width="5.625" style="330" customWidth="1"/>
    <col min="3" max="3" width="1.625" style="330" customWidth="1"/>
    <col min="4" max="4" width="7.625" style="98" customWidth="1"/>
    <col min="5" max="5" width="1.875" style="99" customWidth="1"/>
    <col min="6" max="6" width="7.625" style="98" customWidth="1"/>
    <col min="7" max="7" width="1.625" style="98" customWidth="1"/>
    <col min="8" max="8" width="8.625" style="330" customWidth="1"/>
    <col min="9" max="9" width="1.625" style="98" customWidth="1"/>
    <col min="10" max="10" width="7.625" style="98" customWidth="1"/>
    <col min="11" max="11" width="1.875" style="98" customWidth="1"/>
    <col min="12" max="12" width="7.625" style="98" customWidth="1"/>
    <col min="13" max="13" width="1.625" style="98" customWidth="1"/>
    <col min="14" max="14" width="8.125" style="98" hidden="1" customWidth="1"/>
    <col min="15" max="15" width="1.875" style="99" hidden="1" customWidth="1"/>
    <col min="16" max="16" width="8.125" style="98" hidden="1" customWidth="1"/>
    <col min="17" max="17" width="2.625" style="98" customWidth="1"/>
    <col min="18" max="18" width="7.625" style="98" customWidth="1"/>
    <col min="19" max="19" width="1.875" style="98" customWidth="1"/>
    <col min="20" max="20" width="7.625" style="98" customWidth="1"/>
    <col min="21" max="21" width="1.625" style="98" customWidth="1"/>
    <col min="22" max="22" width="8.625" style="98" customWidth="1"/>
    <col min="23" max="23" width="1.625" style="98" customWidth="1"/>
    <col min="24" max="24" width="7.625" style="98" customWidth="1"/>
    <col min="25" max="25" width="2.625" style="98" customWidth="1"/>
    <col min="26" max="26" width="7.625" style="98" hidden="1" customWidth="1"/>
    <col min="27" max="27" width="1.875" style="99" hidden="1" customWidth="1"/>
    <col min="28" max="28" width="7.625" style="98" hidden="1" customWidth="1"/>
    <col min="29" max="29" width="1.625" style="98" hidden="1" customWidth="1"/>
    <col min="30" max="30" width="8.625" style="98" hidden="1" customWidth="1"/>
    <col min="31" max="31" width="1.625" style="98" hidden="1" customWidth="1"/>
    <col min="32" max="32" width="7.625" style="98" hidden="1" customWidth="1"/>
    <col min="33" max="33" width="2.625" style="98" hidden="1" customWidth="1"/>
    <col min="34" max="34" width="7.625" style="98" hidden="1" customWidth="1"/>
    <col min="35" max="35" width="1.875" style="99" hidden="1" customWidth="1"/>
    <col min="36" max="36" width="7.625" style="98" hidden="1" customWidth="1"/>
    <col min="37" max="37" width="1.625" style="98" hidden="1" customWidth="1"/>
    <col min="38" max="38" width="8.625" style="98" hidden="1" customWidth="1"/>
    <col min="39" max="39" width="1.625" style="98" hidden="1" customWidth="1"/>
    <col min="40" max="40" width="7.625" style="98" hidden="1" customWidth="1"/>
    <col min="41" max="41" width="2.625" style="98" hidden="1" customWidth="1"/>
    <col min="42" max="43" width="0" style="98" hidden="1" customWidth="1"/>
    <col min="44" max="44" width="5.625" style="98" customWidth="1"/>
    <col min="45" max="16384" width="9" style="98"/>
  </cols>
  <sheetData>
    <row r="1" spans="2:44" ht="15" customHeight="1" x14ac:dyDescent="0.15">
      <c r="B1" s="474" t="s">
        <v>429</v>
      </c>
      <c r="C1" s="474"/>
      <c r="D1" s="474"/>
      <c r="E1" s="474"/>
      <c r="F1" s="474"/>
      <c r="G1" s="474"/>
      <c r="H1" s="474"/>
      <c r="I1" s="474"/>
      <c r="J1" s="474"/>
      <c r="K1" s="474"/>
      <c r="L1" s="474"/>
    </row>
    <row r="2" spans="2:44" ht="15" customHeight="1" x14ac:dyDescent="0.15">
      <c r="B2" s="475" t="s">
        <v>430</v>
      </c>
      <c r="C2" s="475"/>
      <c r="D2" s="475"/>
      <c r="E2" s="320" t="s">
        <v>431</v>
      </c>
      <c r="M2" s="319"/>
      <c r="O2" s="330"/>
      <c r="V2" s="476"/>
      <c r="W2" s="476"/>
      <c r="X2" s="476"/>
    </row>
    <row r="3" spans="2:44" ht="7.5" hidden="1" customHeight="1" x14ac:dyDescent="0.15">
      <c r="B3" s="331"/>
      <c r="C3" s="331"/>
      <c r="D3" s="331"/>
      <c r="E3" s="320"/>
      <c r="M3" s="319"/>
      <c r="O3" s="330"/>
      <c r="V3" s="330"/>
      <c r="W3" s="330"/>
      <c r="X3" s="330"/>
    </row>
    <row r="4" spans="2:44" ht="7.5" hidden="1" customHeight="1" x14ac:dyDescent="0.15">
      <c r="B4" s="331"/>
      <c r="C4" s="335"/>
      <c r="D4" s="335"/>
      <c r="E4" s="336"/>
      <c r="F4" s="337"/>
      <c r="G4" s="337"/>
      <c r="H4" s="338"/>
      <c r="I4" s="339"/>
      <c r="J4" s="339"/>
      <c r="K4" s="340"/>
      <c r="L4" s="341"/>
      <c r="M4" s="341"/>
      <c r="O4" s="330"/>
      <c r="V4" s="330"/>
      <c r="W4" s="330"/>
      <c r="X4" s="330"/>
    </row>
    <row r="5" spans="2:44" ht="15" hidden="1" customHeight="1" x14ac:dyDescent="0.15">
      <c r="B5" s="331"/>
      <c r="C5" s="335"/>
      <c r="D5" s="477" t="s">
        <v>441</v>
      </c>
      <c r="E5" s="477"/>
      <c r="F5" s="477"/>
      <c r="G5" s="337"/>
      <c r="H5" s="338"/>
      <c r="I5" s="339"/>
      <c r="J5" s="478" t="s">
        <v>441</v>
      </c>
      <c r="K5" s="478"/>
      <c r="L5" s="478"/>
      <c r="M5" s="341"/>
      <c r="O5" s="330"/>
      <c r="V5" s="330"/>
      <c r="W5" s="330"/>
      <c r="X5" s="330"/>
    </row>
    <row r="6" spans="2:44" ht="15" hidden="1" customHeight="1" x14ac:dyDescent="0.15">
      <c r="B6" s="331"/>
      <c r="C6" s="335"/>
      <c r="D6" s="342" t="s">
        <v>181</v>
      </c>
      <c r="E6" s="343"/>
      <c r="F6" s="342" t="s">
        <v>182</v>
      </c>
      <c r="G6" s="337"/>
      <c r="H6" s="344" t="s">
        <v>432</v>
      </c>
      <c r="I6" s="339"/>
      <c r="J6" s="345" t="s">
        <v>181</v>
      </c>
      <c r="K6" s="346"/>
      <c r="L6" s="345" t="s">
        <v>182</v>
      </c>
      <c r="M6" s="341"/>
      <c r="O6" s="330"/>
      <c r="V6" s="330"/>
      <c r="W6" s="330"/>
      <c r="X6" s="330"/>
    </row>
    <row r="7" spans="2:44" ht="15" hidden="1" customHeight="1" x14ac:dyDescent="0.15">
      <c r="B7" s="331"/>
      <c r="C7" s="335"/>
      <c r="D7" s="321">
        <v>0.99930555555555556</v>
      </c>
      <c r="E7" s="347" t="s">
        <v>433</v>
      </c>
      <c r="F7" s="321">
        <v>0</v>
      </c>
      <c r="G7" s="337"/>
      <c r="H7" s="338"/>
      <c r="I7" s="339"/>
      <c r="J7" s="348">
        <f>F7</f>
        <v>0</v>
      </c>
      <c r="K7" s="349" t="s">
        <v>433</v>
      </c>
      <c r="L7" s="348">
        <f>D7</f>
        <v>0.99930555555555556</v>
      </c>
      <c r="M7" s="341"/>
      <c r="O7" s="330"/>
      <c r="V7" s="330"/>
      <c r="W7" s="330"/>
      <c r="X7" s="330"/>
    </row>
    <row r="8" spans="2:44" ht="7.5" hidden="1" customHeight="1" x14ac:dyDescent="0.15">
      <c r="B8" s="331"/>
      <c r="C8" s="335"/>
      <c r="D8" s="350"/>
      <c r="E8" s="351"/>
      <c r="F8" s="350"/>
      <c r="G8" s="337"/>
      <c r="H8" s="338"/>
      <c r="I8" s="339"/>
      <c r="J8" s="348"/>
      <c r="K8" s="352"/>
      <c r="L8" s="348"/>
      <c r="M8" s="341"/>
      <c r="O8" s="330"/>
      <c r="V8" s="330"/>
      <c r="W8" s="330"/>
      <c r="X8" s="330"/>
    </row>
    <row r="9" spans="2:44" ht="7.5" customHeight="1" x14ac:dyDescent="0.15">
      <c r="F9" s="100"/>
    </row>
    <row r="10" spans="2:44" ht="15" customHeight="1" x14ac:dyDescent="0.15">
      <c r="D10" s="472" t="s">
        <v>170</v>
      </c>
      <c r="E10" s="472"/>
      <c r="F10" s="472"/>
      <c r="G10" s="472"/>
      <c r="H10" s="472"/>
      <c r="I10" s="472"/>
      <c r="J10" s="472"/>
      <c r="K10" s="472"/>
      <c r="L10" s="472"/>
      <c r="N10" s="472" t="s">
        <v>171</v>
      </c>
      <c r="O10" s="472"/>
      <c r="P10" s="472"/>
      <c r="R10" s="472" t="s">
        <v>172</v>
      </c>
      <c r="S10" s="472"/>
      <c r="T10" s="472"/>
      <c r="U10" s="472"/>
      <c r="V10" s="472"/>
      <c r="W10" s="472"/>
      <c r="X10" s="472"/>
      <c r="Z10" s="472" t="s">
        <v>173</v>
      </c>
      <c r="AA10" s="472"/>
      <c r="AB10" s="472"/>
      <c r="AC10" s="472"/>
      <c r="AD10" s="472"/>
      <c r="AE10" s="472"/>
      <c r="AF10" s="472"/>
      <c r="AH10" s="472" t="s">
        <v>174</v>
      </c>
      <c r="AI10" s="472"/>
      <c r="AJ10" s="472"/>
      <c r="AK10" s="472"/>
      <c r="AL10" s="472"/>
      <c r="AM10" s="472"/>
      <c r="AN10" s="472"/>
      <c r="AP10" s="101" t="s">
        <v>175</v>
      </c>
      <c r="AQ10" s="101" t="s">
        <v>175</v>
      </c>
    </row>
    <row r="11" spans="2:44" s="103" customFormat="1" ht="15" customHeight="1" x14ac:dyDescent="0.15">
      <c r="B11" s="101" t="s">
        <v>176</v>
      </c>
      <c r="C11" s="101"/>
      <c r="D11" s="101" t="s">
        <v>177</v>
      </c>
      <c r="E11" s="101"/>
      <c r="F11" s="101" t="s">
        <v>178</v>
      </c>
      <c r="G11" s="473" t="s">
        <v>179</v>
      </c>
      <c r="H11" s="473"/>
      <c r="I11" s="473"/>
      <c r="J11" s="329" t="s">
        <v>180</v>
      </c>
      <c r="K11" s="102"/>
      <c r="L11" s="101" t="s">
        <v>170</v>
      </c>
      <c r="N11" s="101" t="s">
        <v>181</v>
      </c>
      <c r="P11" s="101" t="s">
        <v>182</v>
      </c>
      <c r="R11" s="101" t="s">
        <v>181</v>
      </c>
      <c r="T11" s="101" t="s">
        <v>182</v>
      </c>
      <c r="U11" s="473" t="s">
        <v>179</v>
      </c>
      <c r="V11" s="473"/>
      <c r="W11" s="473"/>
      <c r="X11" s="101" t="s">
        <v>170</v>
      </c>
      <c r="Z11" s="101" t="s">
        <v>181</v>
      </c>
      <c r="AB11" s="101" t="s">
        <v>182</v>
      </c>
      <c r="AC11" s="473" t="s">
        <v>179</v>
      </c>
      <c r="AD11" s="473"/>
      <c r="AE11" s="473"/>
      <c r="AF11" s="101" t="s">
        <v>170</v>
      </c>
      <c r="AH11" s="101" t="s">
        <v>181</v>
      </c>
      <c r="AJ11" s="101" t="s">
        <v>182</v>
      </c>
      <c r="AK11" s="473" t="s">
        <v>179</v>
      </c>
      <c r="AL11" s="473"/>
      <c r="AM11" s="473"/>
      <c r="AN11" s="101" t="s">
        <v>170</v>
      </c>
      <c r="AP11" s="104" t="s">
        <v>183</v>
      </c>
      <c r="AQ11" s="104" t="s">
        <v>183</v>
      </c>
    </row>
    <row r="12" spans="2:44" ht="16.5" customHeight="1" x14ac:dyDescent="0.15">
      <c r="B12" s="105" t="s">
        <v>442</v>
      </c>
      <c r="C12" s="106" t="s">
        <v>434</v>
      </c>
      <c r="D12" s="107"/>
      <c r="E12" s="108" t="s">
        <v>433</v>
      </c>
      <c r="F12" s="107"/>
      <c r="G12" s="109" t="s">
        <v>435</v>
      </c>
      <c r="H12" s="107"/>
      <c r="I12" s="110" t="s">
        <v>436</v>
      </c>
      <c r="J12" s="107" t="str">
        <f t="shared" ref="J12:J56" si="0">IF(D12="","","日勤")</f>
        <v/>
      </c>
      <c r="L12" s="332">
        <f>IF(OR(D12="",F12=""),0,(IF(D12&gt;F12,1,0)-D12+F12-H12)*24)</f>
        <v>0</v>
      </c>
      <c r="N12" s="111" t="str">
        <f>IF(D12="","",$F$7)</f>
        <v/>
      </c>
      <c r="O12" s="108" t="s">
        <v>433</v>
      </c>
      <c r="P12" s="111" t="str">
        <f>IF(N12="","",$D$7)</f>
        <v/>
      </c>
      <c r="R12" s="111" t="str">
        <f>IF(OR(D12="",D12&lt;N12,P12&lt;=D12),"",D12)</f>
        <v/>
      </c>
      <c r="S12" s="108" t="s">
        <v>433</v>
      </c>
      <c r="T12" s="111" t="str">
        <f>IF(R12="","",IF(D12&lt;F12,IF(F12&lt;=P12,F12,P12),P12))</f>
        <v/>
      </c>
      <c r="U12" s="109" t="s">
        <v>435</v>
      </c>
      <c r="V12" s="112" t="str">
        <f>IF(H12="","",H12)</f>
        <v/>
      </c>
      <c r="W12" s="110" t="s">
        <v>436</v>
      </c>
      <c r="X12" s="353">
        <f>IFERROR(IF(R12="",0,(T12-R12-V12)*24),0)</f>
        <v>0</v>
      </c>
      <c r="Z12" s="111" t="str">
        <f>IF(OR(D12="",AND(D12&lt;F12,N12&lt;=D12,D12&lt;=P12,N12&lt;=F12,F12&lt;=P12),J12="宿直"),"",IF(D12&lt;F12,IF(AND(D12&lt;P12,P12&lt;F12),P12,D12),IF(D12&lt;P12,P12,D12)))</f>
        <v/>
      </c>
      <c r="AA12" s="108" t="s">
        <v>433</v>
      </c>
      <c r="AB12" s="111" t="str">
        <f>IF(Z12="","",IF(D12&lt;F12,IF(P12&lt;F12,F12,IF(F12&lt;N12,F12,N12)),IF(F12&lt;N12,F12,N12)))</f>
        <v/>
      </c>
      <c r="AC12" s="109" t="s">
        <v>435</v>
      </c>
      <c r="AD12" s="112"/>
      <c r="AE12" s="110" t="s">
        <v>436</v>
      </c>
      <c r="AF12" s="332">
        <f>IF(Z12="",0,(IF(Z12&gt;AB12,1,0)-Z12+AB12-AD12)*24)</f>
        <v>0</v>
      </c>
      <c r="AH12" s="111" t="str">
        <f>IF(OR(AND(D12&lt;F12,D12&lt;N12),AND(D12&gt;F12,F12&gt;N12)),N12,"")</f>
        <v/>
      </c>
      <c r="AI12" s="108" t="s">
        <v>433</v>
      </c>
      <c r="AJ12" s="111" t="str">
        <f t="shared" ref="AJ12:AJ55" si="1">IF(AH12="","",F12)</f>
        <v/>
      </c>
      <c r="AK12" s="109" t="s">
        <v>435</v>
      </c>
      <c r="AL12" s="112"/>
      <c r="AM12" s="110" t="s">
        <v>436</v>
      </c>
      <c r="AN12" s="332">
        <f>IF(AH12="",0,(IF(AH12&gt;AJ12,1,0)-AH12+AJ12-AL12)*24)</f>
        <v>0</v>
      </c>
      <c r="AP12" s="332">
        <f>X12+AN12</f>
        <v>0</v>
      </c>
      <c r="AQ12" s="332">
        <f>IF(X12&lt;6,X12,IF(X12&lt;8,X12+0.75,X12+1))+IF(AN12&lt;6,AN12,IF(AN12&lt;8,AN12+0.75,AN12+1))</f>
        <v>0</v>
      </c>
      <c r="AR12" s="113"/>
    </row>
    <row r="13" spans="2:44" ht="16.5" customHeight="1" x14ac:dyDescent="0.15">
      <c r="B13" s="354" t="s">
        <v>443</v>
      </c>
      <c r="C13" s="106" t="s">
        <v>434</v>
      </c>
      <c r="D13" s="107"/>
      <c r="E13" s="108" t="s">
        <v>433</v>
      </c>
      <c r="F13" s="107"/>
      <c r="G13" s="109" t="s">
        <v>435</v>
      </c>
      <c r="H13" s="107"/>
      <c r="I13" s="110" t="s">
        <v>436</v>
      </c>
      <c r="J13" s="107" t="str">
        <f t="shared" si="0"/>
        <v/>
      </c>
      <c r="L13" s="332">
        <f>IF(OR(D13="",F13=""),0,(IF(D13&gt;F13,1,0)-D13+F13-H13)*24)</f>
        <v>0</v>
      </c>
      <c r="N13" s="111" t="str">
        <f t="shared" ref="N13:N55" si="2">IF(D13="","",$F$7)</f>
        <v/>
      </c>
      <c r="O13" s="108" t="s">
        <v>433</v>
      </c>
      <c r="P13" s="111" t="str">
        <f t="shared" ref="P13:P55" si="3">IF(N13="","",$D$7)</f>
        <v/>
      </c>
      <c r="R13" s="111" t="str">
        <f t="shared" ref="R13:R55" si="4">IF(OR(D13="",D13&lt;N13,P13&lt;=D13),"",D13)</f>
        <v/>
      </c>
      <c r="S13" s="108" t="s">
        <v>433</v>
      </c>
      <c r="T13" s="111" t="str">
        <f t="shared" ref="T13:T55" si="5">IF(R13="","",IF(D13&lt;F13,IF(F13&lt;=P13,F13,P13),P13))</f>
        <v/>
      </c>
      <c r="U13" s="109" t="s">
        <v>435</v>
      </c>
      <c r="V13" s="112" t="str">
        <f t="shared" ref="V13:V55" si="6">IF(H13="","",H13)</f>
        <v/>
      </c>
      <c r="W13" s="110" t="s">
        <v>436</v>
      </c>
      <c r="X13" s="353">
        <f t="shared" ref="X13:X55" si="7">IFERROR(IF(R13="",0,(T13-R13-V13)*24),0)</f>
        <v>0</v>
      </c>
      <c r="Z13" s="111" t="str">
        <f t="shared" ref="Z13:Z55" si="8">IF(OR(D13="",AND(D13&lt;F13,N13&lt;=D13,D13&lt;=P13,N13&lt;=F13,F13&lt;=P13),J13="宿直"),"",IF(D13&lt;F13,IF(AND(D13&lt;P13,P13&lt;F13),P13,D13),IF(D13&lt;P13,P13,D13)))</f>
        <v/>
      </c>
      <c r="AA13" s="108" t="s">
        <v>433</v>
      </c>
      <c r="AB13" s="111" t="str">
        <f t="shared" ref="AB13:AB55" si="9">IF(Z13="","",IF(D13&lt;F13,IF(P13&lt;F13,F13,IF(F13&lt;N13,F13,N13)),IF(F13&lt;N13,F13,N13)))</f>
        <v/>
      </c>
      <c r="AC13" s="109" t="s">
        <v>435</v>
      </c>
      <c r="AD13" s="112"/>
      <c r="AE13" s="110" t="s">
        <v>436</v>
      </c>
      <c r="AF13" s="332">
        <f t="shared" ref="AF13:AF55" si="10">IF(Z13="",0,(IF(Z13&gt;AB13,1,0)-Z13+AB13-AD13)*24)</f>
        <v>0</v>
      </c>
      <c r="AH13" s="111" t="str">
        <f t="shared" ref="AH13:AH55" si="11">IF(OR(AND(D13&lt;F13,D13&lt;N13),AND(D13&gt;F13,F13&gt;N13)),N13,"")</f>
        <v/>
      </c>
      <c r="AI13" s="108" t="s">
        <v>433</v>
      </c>
      <c r="AJ13" s="111" t="str">
        <f t="shared" si="1"/>
        <v/>
      </c>
      <c r="AK13" s="109" t="s">
        <v>435</v>
      </c>
      <c r="AL13" s="112"/>
      <c r="AM13" s="110" t="s">
        <v>436</v>
      </c>
      <c r="AN13" s="332">
        <f t="shared" ref="AN13:AN55" si="12">IF(AH13="",0,(IF(AH13&gt;AJ13,1,0)-AH13+AJ13-AL13)*24)</f>
        <v>0</v>
      </c>
      <c r="AP13" s="332">
        <f t="shared" ref="AP13:AP55" si="13">X13+AN13</f>
        <v>0</v>
      </c>
      <c r="AQ13" s="332">
        <f t="shared" ref="AQ13:AQ55" si="14">IF(X13&lt;6,X13,IF(X13&lt;8,X13+0.75,X13+1))+IF(AN13&lt;6,AN13,IF(AN13&lt;8,AN13+0.75,AN13+1))</f>
        <v>0</v>
      </c>
      <c r="AR13" s="113"/>
    </row>
    <row r="14" spans="2:44" ht="16.5" customHeight="1" x14ac:dyDescent="0.15">
      <c r="B14" s="105" t="s">
        <v>444</v>
      </c>
      <c r="C14" s="106" t="s">
        <v>434</v>
      </c>
      <c r="D14" s="107"/>
      <c r="E14" s="108" t="s">
        <v>433</v>
      </c>
      <c r="F14" s="107"/>
      <c r="G14" s="109" t="s">
        <v>435</v>
      </c>
      <c r="H14" s="107"/>
      <c r="I14" s="110" t="s">
        <v>436</v>
      </c>
      <c r="J14" s="107" t="str">
        <f t="shared" si="0"/>
        <v/>
      </c>
      <c r="L14" s="332">
        <f t="shared" ref="L14:L55" si="15">IF(OR(D14="",F14=""),0,(IF(D14&gt;F14,1,0)-D14+F14-H14)*24)</f>
        <v>0</v>
      </c>
      <c r="N14" s="111" t="str">
        <f t="shared" si="2"/>
        <v/>
      </c>
      <c r="O14" s="108" t="s">
        <v>433</v>
      </c>
      <c r="P14" s="111" t="str">
        <f t="shared" si="3"/>
        <v/>
      </c>
      <c r="R14" s="111" t="str">
        <f t="shared" si="4"/>
        <v/>
      </c>
      <c r="S14" s="108" t="s">
        <v>433</v>
      </c>
      <c r="T14" s="111" t="str">
        <f t="shared" si="5"/>
        <v/>
      </c>
      <c r="U14" s="109" t="s">
        <v>435</v>
      </c>
      <c r="V14" s="112" t="str">
        <f t="shared" si="6"/>
        <v/>
      </c>
      <c r="W14" s="110" t="s">
        <v>436</v>
      </c>
      <c r="X14" s="353">
        <f t="shared" si="7"/>
        <v>0</v>
      </c>
      <c r="Z14" s="111" t="str">
        <f t="shared" si="8"/>
        <v/>
      </c>
      <c r="AA14" s="108" t="s">
        <v>433</v>
      </c>
      <c r="AB14" s="111" t="str">
        <f t="shared" si="9"/>
        <v/>
      </c>
      <c r="AC14" s="109" t="s">
        <v>435</v>
      </c>
      <c r="AD14" s="112"/>
      <c r="AE14" s="110" t="s">
        <v>436</v>
      </c>
      <c r="AF14" s="332">
        <f t="shared" si="10"/>
        <v>0</v>
      </c>
      <c r="AH14" s="111" t="str">
        <f t="shared" si="11"/>
        <v/>
      </c>
      <c r="AI14" s="108" t="s">
        <v>433</v>
      </c>
      <c r="AJ14" s="111" t="str">
        <f t="shared" si="1"/>
        <v/>
      </c>
      <c r="AK14" s="109" t="s">
        <v>435</v>
      </c>
      <c r="AL14" s="112"/>
      <c r="AM14" s="110" t="s">
        <v>436</v>
      </c>
      <c r="AN14" s="332">
        <f t="shared" si="12"/>
        <v>0</v>
      </c>
      <c r="AP14" s="332">
        <f t="shared" si="13"/>
        <v>0</v>
      </c>
      <c r="AQ14" s="332">
        <f t="shared" si="14"/>
        <v>0</v>
      </c>
      <c r="AR14" s="113"/>
    </row>
    <row r="15" spans="2:44" ht="16.5" customHeight="1" x14ac:dyDescent="0.15">
      <c r="B15" s="105" t="s">
        <v>445</v>
      </c>
      <c r="C15" s="106" t="s">
        <v>434</v>
      </c>
      <c r="D15" s="107"/>
      <c r="E15" s="108" t="s">
        <v>433</v>
      </c>
      <c r="F15" s="107"/>
      <c r="G15" s="109" t="s">
        <v>435</v>
      </c>
      <c r="H15" s="107"/>
      <c r="I15" s="110" t="s">
        <v>436</v>
      </c>
      <c r="J15" s="107" t="str">
        <f t="shared" si="0"/>
        <v/>
      </c>
      <c r="L15" s="332">
        <f>IF(OR(D15="",F15=""),0,(IF(D15&gt;F15,1,0)-D15+F15-H15)*24)</f>
        <v>0</v>
      </c>
      <c r="N15" s="111" t="str">
        <f t="shared" si="2"/>
        <v/>
      </c>
      <c r="O15" s="108" t="s">
        <v>433</v>
      </c>
      <c r="P15" s="111" t="str">
        <f t="shared" si="3"/>
        <v/>
      </c>
      <c r="R15" s="111" t="str">
        <f t="shared" si="4"/>
        <v/>
      </c>
      <c r="S15" s="108" t="s">
        <v>433</v>
      </c>
      <c r="T15" s="111" t="str">
        <f t="shared" si="5"/>
        <v/>
      </c>
      <c r="U15" s="109" t="s">
        <v>435</v>
      </c>
      <c r="V15" s="112" t="str">
        <f t="shared" si="6"/>
        <v/>
      </c>
      <c r="W15" s="110" t="s">
        <v>436</v>
      </c>
      <c r="X15" s="353">
        <f t="shared" si="7"/>
        <v>0</v>
      </c>
      <c r="Z15" s="111" t="str">
        <f t="shared" si="8"/>
        <v/>
      </c>
      <c r="AA15" s="108" t="s">
        <v>433</v>
      </c>
      <c r="AB15" s="111" t="str">
        <f t="shared" si="9"/>
        <v/>
      </c>
      <c r="AC15" s="109" t="s">
        <v>435</v>
      </c>
      <c r="AD15" s="112"/>
      <c r="AE15" s="110" t="s">
        <v>436</v>
      </c>
      <c r="AF15" s="332">
        <f t="shared" si="10"/>
        <v>0</v>
      </c>
      <c r="AH15" s="111" t="str">
        <f t="shared" si="11"/>
        <v/>
      </c>
      <c r="AI15" s="108" t="s">
        <v>433</v>
      </c>
      <c r="AJ15" s="111" t="str">
        <f t="shared" si="1"/>
        <v/>
      </c>
      <c r="AK15" s="109" t="s">
        <v>435</v>
      </c>
      <c r="AL15" s="112"/>
      <c r="AM15" s="110" t="s">
        <v>436</v>
      </c>
      <c r="AN15" s="332">
        <f t="shared" si="12"/>
        <v>0</v>
      </c>
      <c r="AP15" s="332">
        <f t="shared" si="13"/>
        <v>0</v>
      </c>
      <c r="AQ15" s="332">
        <f t="shared" si="14"/>
        <v>0</v>
      </c>
      <c r="AR15" s="113"/>
    </row>
    <row r="16" spans="2:44" ht="16.5" customHeight="1" x14ac:dyDescent="0.15">
      <c r="B16" s="105" t="s">
        <v>446</v>
      </c>
      <c r="C16" s="106" t="s">
        <v>434</v>
      </c>
      <c r="D16" s="107"/>
      <c r="E16" s="108" t="s">
        <v>433</v>
      </c>
      <c r="F16" s="107"/>
      <c r="G16" s="109" t="s">
        <v>435</v>
      </c>
      <c r="H16" s="107"/>
      <c r="I16" s="110" t="s">
        <v>436</v>
      </c>
      <c r="J16" s="107" t="str">
        <f t="shared" si="0"/>
        <v/>
      </c>
      <c r="L16" s="332">
        <f t="shared" si="15"/>
        <v>0</v>
      </c>
      <c r="N16" s="111" t="str">
        <f t="shared" si="2"/>
        <v/>
      </c>
      <c r="O16" s="108" t="s">
        <v>433</v>
      </c>
      <c r="P16" s="111" t="str">
        <f t="shared" si="3"/>
        <v/>
      </c>
      <c r="R16" s="111" t="str">
        <f t="shared" si="4"/>
        <v/>
      </c>
      <c r="S16" s="108" t="s">
        <v>433</v>
      </c>
      <c r="T16" s="111" t="str">
        <f t="shared" si="5"/>
        <v/>
      </c>
      <c r="U16" s="109" t="s">
        <v>435</v>
      </c>
      <c r="V16" s="112" t="str">
        <f t="shared" si="6"/>
        <v/>
      </c>
      <c r="W16" s="110" t="s">
        <v>436</v>
      </c>
      <c r="X16" s="353">
        <f t="shared" si="7"/>
        <v>0</v>
      </c>
      <c r="Z16" s="111" t="str">
        <f t="shared" si="8"/>
        <v/>
      </c>
      <c r="AA16" s="108" t="s">
        <v>433</v>
      </c>
      <c r="AB16" s="111" t="str">
        <f t="shared" si="9"/>
        <v/>
      </c>
      <c r="AC16" s="109" t="s">
        <v>435</v>
      </c>
      <c r="AD16" s="112"/>
      <c r="AE16" s="110" t="s">
        <v>436</v>
      </c>
      <c r="AF16" s="332">
        <f t="shared" si="10"/>
        <v>0</v>
      </c>
      <c r="AH16" s="111" t="str">
        <f t="shared" si="11"/>
        <v/>
      </c>
      <c r="AI16" s="108" t="s">
        <v>433</v>
      </c>
      <c r="AJ16" s="111" t="str">
        <f t="shared" si="1"/>
        <v/>
      </c>
      <c r="AK16" s="109" t="s">
        <v>435</v>
      </c>
      <c r="AL16" s="112"/>
      <c r="AM16" s="110" t="s">
        <v>436</v>
      </c>
      <c r="AN16" s="332">
        <f t="shared" si="12"/>
        <v>0</v>
      </c>
      <c r="AP16" s="332">
        <f t="shared" si="13"/>
        <v>0</v>
      </c>
      <c r="AQ16" s="332">
        <f t="shared" si="14"/>
        <v>0</v>
      </c>
      <c r="AR16" s="113"/>
    </row>
    <row r="17" spans="2:44" ht="16.5" customHeight="1" x14ac:dyDescent="0.15">
      <c r="B17" s="105" t="s">
        <v>447</v>
      </c>
      <c r="C17" s="106" t="s">
        <v>434</v>
      </c>
      <c r="D17" s="107"/>
      <c r="E17" s="108" t="s">
        <v>433</v>
      </c>
      <c r="F17" s="107"/>
      <c r="G17" s="109" t="s">
        <v>435</v>
      </c>
      <c r="H17" s="107"/>
      <c r="I17" s="110" t="s">
        <v>436</v>
      </c>
      <c r="J17" s="107" t="str">
        <f t="shared" si="0"/>
        <v/>
      </c>
      <c r="L17" s="332">
        <f t="shared" si="15"/>
        <v>0</v>
      </c>
      <c r="N17" s="111" t="str">
        <f t="shared" si="2"/>
        <v/>
      </c>
      <c r="O17" s="108" t="s">
        <v>433</v>
      </c>
      <c r="P17" s="111" t="str">
        <f t="shared" si="3"/>
        <v/>
      </c>
      <c r="R17" s="111" t="str">
        <f t="shared" si="4"/>
        <v/>
      </c>
      <c r="S17" s="108" t="s">
        <v>433</v>
      </c>
      <c r="T17" s="111" t="str">
        <f t="shared" si="5"/>
        <v/>
      </c>
      <c r="U17" s="109" t="s">
        <v>435</v>
      </c>
      <c r="V17" s="112" t="str">
        <f t="shared" si="6"/>
        <v/>
      </c>
      <c r="W17" s="110" t="s">
        <v>436</v>
      </c>
      <c r="X17" s="353">
        <f t="shared" si="7"/>
        <v>0</v>
      </c>
      <c r="Z17" s="111" t="str">
        <f t="shared" si="8"/>
        <v/>
      </c>
      <c r="AA17" s="108" t="s">
        <v>433</v>
      </c>
      <c r="AB17" s="111" t="str">
        <f t="shared" si="9"/>
        <v/>
      </c>
      <c r="AC17" s="109" t="s">
        <v>435</v>
      </c>
      <c r="AD17" s="112"/>
      <c r="AE17" s="110" t="s">
        <v>436</v>
      </c>
      <c r="AF17" s="332">
        <f t="shared" si="10"/>
        <v>0</v>
      </c>
      <c r="AH17" s="111" t="str">
        <f t="shared" si="11"/>
        <v/>
      </c>
      <c r="AI17" s="108" t="s">
        <v>433</v>
      </c>
      <c r="AJ17" s="111" t="str">
        <f t="shared" si="1"/>
        <v/>
      </c>
      <c r="AK17" s="109" t="s">
        <v>435</v>
      </c>
      <c r="AL17" s="112"/>
      <c r="AM17" s="110" t="s">
        <v>436</v>
      </c>
      <c r="AN17" s="332">
        <f t="shared" si="12"/>
        <v>0</v>
      </c>
      <c r="AP17" s="332">
        <f t="shared" si="13"/>
        <v>0</v>
      </c>
      <c r="AQ17" s="332">
        <f t="shared" si="14"/>
        <v>0</v>
      </c>
      <c r="AR17" s="113"/>
    </row>
    <row r="18" spans="2:44" ht="16.5" customHeight="1" x14ac:dyDescent="0.15">
      <c r="B18" s="105" t="s">
        <v>448</v>
      </c>
      <c r="C18" s="106" t="s">
        <v>434</v>
      </c>
      <c r="D18" s="107"/>
      <c r="E18" s="108" t="s">
        <v>433</v>
      </c>
      <c r="F18" s="107"/>
      <c r="G18" s="109" t="s">
        <v>435</v>
      </c>
      <c r="H18" s="107"/>
      <c r="I18" s="110" t="s">
        <v>436</v>
      </c>
      <c r="J18" s="107" t="str">
        <f t="shared" si="0"/>
        <v/>
      </c>
      <c r="L18" s="332">
        <f t="shared" si="15"/>
        <v>0</v>
      </c>
      <c r="N18" s="111" t="str">
        <f t="shared" si="2"/>
        <v/>
      </c>
      <c r="O18" s="108" t="s">
        <v>433</v>
      </c>
      <c r="P18" s="111" t="str">
        <f t="shared" si="3"/>
        <v/>
      </c>
      <c r="R18" s="111" t="str">
        <f t="shared" si="4"/>
        <v/>
      </c>
      <c r="S18" s="108" t="s">
        <v>433</v>
      </c>
      <c r="T18" s="111" t="str">
        <f t="shared" si="5"/>
        <v/>
      </c>
      <c r="U18" s="109" t="s">
        <v>435</v>
      </c>
      <c r="V18" s="112" t="str">
        <f t="shared" si="6"/>
        <v/>
      </c>
      <c r="W18" s="110" t="s">
        <v>436</v>
      </c>
      <c r="X18" s="353">
        <f t="shared" si="7"/>
        <v>0</v>
      </c>
      <c r="Z18" s="111" t="str">
        <f t="shared" si="8"/>
        <v/>
      </c>
      <c r="AA18" s="108" t="s">
        <v>433</v>
      </c>
      <c r="AB18" s="111" t="str">
        <f t="shared" si="9"/>
        <v/>
      </c>
      <c r="AC18" s="109" t="s">
        <v>435</v>
      </c>
      <c r="AD18" s="112"/>
      <c r="AE18" s="110" t="s">
        <v>436</v>
      </c>
      <c r="AF18" s="332">
        <f t="shared" si="10"/>
        <v>0</v>
      </c>
      <c r="AH18" s="111" t="str">
        <f t="shared" si="11"/>
        <v/>
      </c>
      <c r="AI18" s="108" t="s">
        <v>433</v>
      </c>
      <c r="AJ18" s="111" t="str">
        <f t="shared" si="1"/>
        <v/>
      </c>
      <c r="AK18" s="109" t="s">
        <v>435</v>
      </c>
      <c r="AL18" s="112"/>
      <c r="AM18" s="110" t="s">
        <v>436</v>
      </c>
      <c r="AN18" s="332">
        <f t="shared" si="12"/>
        <v>0</v>
      </c>
      <c r="AP18" s="332">
        <f t="shared" si="13"/>
        <v>0</v>
      </c>
      <c r="AQ18" s="332">
        <f t="shared" si="14"/>
        <v>0</v>
      </c>
      <c r="AR18" s="113"/>
    </row>
    <row r="19" spans="2:44" ht="16.5" customHeight="1" x14ac:dyDescent="0.15">
      <c r="B19" s="105" t="s">
        <v>449</v>
      </c>
      <c r="C19" s="106" t="s">
        <v>434</v>
      </c>
      <c r="D19" s="107"/>
      <c r="E19" s="108" t="s">
        <v>433</v>
      </c>
      <c r="F19" s="107"/>
      <c r="G19" s="109" t="s">
        <v>435</v>
      </c>
      <c r="H19" s="107"/>
      <c r="I19" s="110" t="s">
        <v>436</v>
      </c>
      <c r="J19" s="107" t="str">
        <f t="shared" si="0"/>
        <v/>
      </c>
      <c r="L19" s="322">
        <f t="shared" si="15"/>
        <v>0</v>
      </c>
      <c r="N19" s="111" t="str">
        <f t="shared" si="2"/>
        <v/>
      </c>
      <c r="O19" s="108" t="s">
        <v>433</v>
      </c>
      <c r="P19" s="111" t="str">
        <f t="shared" si="3"/>
        <v/>
      </c>
      <c r="R19" s="111" t="str">
        <f t="shared" si="4"/>
        <v/>
      </c>
      <c r="S19" s="108" t="s">
        <v>433</v>
      </c>
      <c r="T19" s="111" t="str">
        <f t="shared" si="5"/>
        <v/>
      </c>
      <c r="U19" s="109" t="s">
        <v>435</v>
      </c>
      <c r="V19" s="112" t="str">
        <f t="shared" si="6"/>
        <v/>
      </c>
      <c r="W19" s="110" t="s">
        <v>436</v>
      </c>
      <c r="X19" s="353">
        <f t="shared" si="7"/>
        <v>0</v>
      </c>
      <c r="Z19" s="111" t="str">
        <f t="shared" si="8"/>
        <v/>
      </c>
      <c r="AA19" s="108" t="s">
        <v>433</v>
      </c>
      <c r="AB19" s="111" t="str">
        <f t="shared" si="9"/>
        <v/>
      </c>
      <c r="AC19" s="109" t="s">
        <v>435</v>
      </c>
      <c r="AD19" s="112"/>
      <c r="AE19" s="110" t="s">
        <v>436</v>
      </c>
      <c r="AF19" s="332">
        <f t="shared" si="10"/>
        <v>0</v>
      </c>
      <c r="AH19" s="111" t="str">
        <f t="shared" si="11"/>
        <v/>
      </c>
      <c r="AI19" s="108" t="s">
        <v>433</v>
      </c>
      <c r="AJ19" s="111" t="str">
        <f t="shared" si="1"/>
        <v/>
      </c>
      <c r="AK19" s="109" t="s">
        <v>435</v>
      </c>
      <c r="AL19" s="112"/>
      <c r="AM19" s="110" t="s">
        <v>436</v>
      </c>
      <c r="AN19" s="332">
        <f t="shared" si="12"/>
        <v>0</v>
      </c>
      <c r="AP19" s="332">
        <f t="shared" si="13"/>
        <v>0</v>
      </c>
      <c r="AQ19" s="332">
        <f t="shared" si="14"/>
        <v>0</v>
      </c>
    </row>
    <row r="20" spans="2:44" ht="16.5" customHeight="1" x14ac:dyDescent="0.15">
      <c r="B20" s="105" t="s">
        <v>450</v>
      </c>
      <c r="C20" s="106" t="s">
        <v>434</v>
      </c>
      <c r="D20" s="107"/>
      <c r="E20" s="108" t="s">
        <v>433</v>
      </c>
      <c r="F20" s="107"/>
      <c r="G20" s="109" t="s">
        <v>435</v>
      </c>
      <c r="H20" s="107"/>
      <c r="I20" s="110" t="s">
        <v>436</v>
      </c>
      <c r="J20" s="107" t="str">
        <f t="shared" si="0"/>
        <v/>
      </c>
      <c r="L20" s="332">
        <f t="shared" si="15"/>
        <v>0</v>
      </c>
      <c r="N20" s="111" t="str">
        <f t="shared" si="2"/>
        <v/>
      </c>
      <c r="O20" s="108" t="s">
        <v>433</v>
      </c>
      <c r="P20" s="111" t="str">
        <f t="shared" si="3"/>
        <v/>
      </c>
      <c r="R20" s="111" t="str">
        <f t="shared" si="4"/>
        <v/>
      </c>
      <c r="S20" s="108" t="s">
        <v>433</v>
      </c>
      <c r="T20" s="111" t="str">
        <f t="shared" si="5"/>
        <v/>
      </c>
      <c r="U20" s="109" t="s">
        <v>435</v>
      </c>
      <c r="V20" s="112" t="str">
        <f t="shared" si="6"/>
        <v/>
      </c>
      <c r="W20" s="110" t="s">
        <v>436</v>
      </c>
      <c r="X20" s="353">
        <f t="shared" si="7"/>
        <v>0</v>
      </c>
      <c r="Z20" s="111" t="str">
        <f t="shared" si="8"/>
        <v/>
      </c>
      <c r="AA20" s="108" t="s">
        <v>433</v>
      </c>
      <c r="AB20" s="111" t="str">
        <f t="shared" si="9"/>
        <v/>
      </c>
      <c r="AC20" s="109" t="s">
        <v>435</v>
      </c>
      <c r="AD20" s="112"/>
      <c r="AE20" s="110" t="s">
        <v>436</v>
      </c>
      <c r="AF20" s="332">
        <f t="shared" si="10"/>
        <v>0</v>
      </c>
      <c r="AH20" s="111" t="str">
        <f t="shared" si="11"/>
        <v/>
      </c>
      <c r="AI20" s="108" t="s">
        <v>433</v>
      </c>
      <c r="AJ20" s="111" t="str">
        <f t="shared" si="1"/>
        <v/>
      </c>
      <c r="AK20" s="109" t="s">
        <v>435</v>
      </c>
      <c r="AL20" s="112"/>
      <c r="AM20" s="110" t="s">
        <v>436</v>
      </c>
      <c r="AN20" s="332">
        <f t="shared" si="12"/>
        <v>0</v>
      </c>
      <c r="AP20" s="332">
        <f t="shared" si="13"/>
        <v>0</v>
      </c>
      <c r="AQ20" s="332">
        <f t="shared" si="14"/>
        <v>0</v>
      </c>
    </row>
    <row r="21" spans="2:44" ht="16.5" customHeight="1" x14ac:dyDescent="0.15">
      <c r="B21" s="105" t="s">
        <v>451</v>
      </c>
      <c r="C21" s="106" t="s">
        <v>434</v>
      </c>
      <c r="D21" s="107"/>
      <c r="E21" s="108" t="s">
        <v>433</v>
      </c>
      <c r="F21" s="107"/>
      <c r="G21" s="109" t="s">
        <v>435</v>
      </c>
      <c r="H21" s="107"/>
      <c r="I21" s="110" t="s">
        <v>436</v>
      </c>
      <c r="J21" s="107" t="str">
        <f t="shared" si="0"/>
        <v/>
      </c>
      <c r="L21" s="332">
        <f t="shared" si="15"/>
        <v>0</v>
      </c>
      <c r="N21" s="111" t="str">
        <f t="shared" si="2"/>
        <v/>
      </c>
      <c r="O21" s="108" t="s">
        <v>433</v>
      </c>
      <c r="P21" s="111" t="str">
        <f t="shared" si="3"/>
        <v/>
      </c>
      <c r="R21" s="111" t="str">
        <f t="shared" si="4"/>
        <v/>
      </c>
      <c r="S21" s="108" t="s">
        <v>433</v>
      </c>
      <c r="T21" s="111" t="str">
        <f t="shared" si="5"/>
        <v/>
      </c>
      <c r="U21" s="109" t="s">
        <v>435</v>
      </c>
      <c r="V21" s="112" t="str">
        <f t="shared" si="6"/>
        <v/>
      </c>
      <c r="W21" s="110" t="s">
        <v>436</v>
      </c>
      <c r="X21" s="353">
        <f t="shared" si="7"/>
        <v>0</v>
      </c>
      <c r="Z21" s="111" t="str">
        <f t="shared" si="8"/>
        <v/>
      </c>
      <c r="AA21" s="108" t="s">
        <v>433</v>
      </c>
      <c r="AB21" s="111" t="str">
        <f t="shared" si="9"/>
        <v/>
      </c>
      <c r="AC21" s="109" t="s">
        <v>435</v>
      </c>
      <c r="AD21" s="112"/>
      <c r="AE21" s="110" t="s">
        <v>436</v>
      </c>
      <c r="AF21" s="332">
        <f t="shared" si="10"/>
        <v>0</v>
      </c>
      <c r="AH21" s="111" t="str">
        <f t="shared" si="11"/>
        <v/>
      </c>
      <c r="AI21" s="108" t="s">
        <v>433</v>
      </c>
      <c r="AJ21" s="111" t="str">
        <f t="shared" si="1"/>
        <v/>
      </c>
      <c r="AK21" s="109" t="s">
        <v>435</v>
      </c>
      <c r="AL21" s="112"/>
      <c r="AM21" s="110" t="s">
        <v>436</v>
      </c>
      <c r="AN21" s="332">
        <f t="shared" si="12"/>
        <v>0</v>
      </c>
      <c r="AP21" s="332">
        <f t="shared" si="13"/>
        <v>0</v>
      </c>
      <c r="AQ21" s="332">
        <f t="shared" si="14"/>
        <v>0</v>
      </c>
    </row>
    <row r="22" spans="2:44" ht="16.5" customHeight="1" x14ac:dyDescent="0.15">
      <c r="B22" s="105" t="s">
        <v>452</v>
      </c>
      <c r="C22" s="106" t="s">
        <v>434</v>
      </c>
      <c r="D22" s="107"/>
      <c r="E22" s="108" t="s">
        <v>433</v>
      </c>
      <c r="F22" s="107"/>
      <c r="G22" s="109" t="s">
        <v>435</v>
      </c>
      <c r="H22" s="107"/>
      <c r="I22" s="110" t="s">
        <v>436</v>
      </c>
      <c r="J22" s="107" t="str">
        <f t="shared" si="0"/>
        <v/>
      </c>
      <c r="L22" s="332">
        <f t="shared" si="15"/>
        <v>0</v>
      </c>
      <c r="N22" s="111" t="str">
        <f t="shared" si="2"/>
        <v/>
      </c>
      <c r="O22" s="108" t="s">
        <v>433</v>
      </c>
      <c r="P22" s="111" t="str">
        <f t="shared" si="3"/>
        <v/>
      </c>
      <c r="R22" s="111" t="str">
        <f t="shared" si="4"/>
        <v/>
      </c>
      <c r="S22" s="108" t="s">
        <v>433</v>
      </c>
      <c r="T22" s="111" t="str">
        <f t="shared" si="5"/>
        <v/>
      </c>
      <c r="U22" s="109" t="s">
        <v>435</v>
      </c>
      <c r="V22" s="112" t="str">
        <f t="shared" si="6"/>
        <v/>
      </c>
      <c r="W22" s="110" t="s">
        <v>436</v>
      </c>
      <c r="X22" s="353">
        <f t="shared" si="7"/>
        <v>0</v>
      </c>
      <c r="Z22" s="111" t="str">
        <f t="shared" si="8"/>
        <v/>
      </c>
      <c r="AA22" s="108" t="s">
        <v>433</v>
      </c>
      <c r="AB22" s="111" t="str">
        <f t="shared" si="9"/>
        <v/>
      </c>
      <c r="AC22" s="109" t="s">
        <v>435</v>
      </c>
      <c r="AD22" s="112"/>
      <c r="AE22" s="110" t="s">
        <v>436</v>
      </c>
      <c r="AF22" s="332">
        <f t="shared" si="10"/>
        <v>0</v>
      </c>
      <c r="AH22" s="111" t="str">
        <f t="shared" si="11"/>
        <v/>
      </c>
      <c r="AI22" s="108" t="s">
        <v>433</v>
      </c>
      <c r="AJ22" s="111" t="str">
        <f t="shared" si="1"/>
        <v/>
      </c>
      <c r="AK22" s="109" t="s">
        <v>435</v>
      </c>
      <c r="AL22" s="112"/>
      <c r="AM22" s="110" t="s">
        <v>436</v>
      </c>
      <c r="AN22" s="332">
        <f t="shared" si="12"/>
        <v>0</v>
      </c>
      <c r="AP22" s="332">
        <f t="shared" si="13"/>
        <v>0</v>
      </c>
      <c r="AQ22" s="332">
        <f t="shared" si="14"/>
        <v>0</v>
      </c>
    </row>
    <row r="23" spans="2:44" ht="16.5" customHeight="1" x14ac:dyDescent="0.15">
      <c r="B23" s="105" t="s">
        <v>453</v>
      </c>
      <c r="C23" s="106" t="s">
        <v>434</v>
      </c>
      <c r="D23" s="107"/>
      <c r="E23" s="108" t="s">
        <v>433</v>
      </c>
      <c r="F23" s="107"/>
      <c r="G23" s="109" t="s">
        <v>435</v>
      </c>
      <c r="H23" s="107"/>
      <c r="I23" s="110" t="s">
        <v>436</v>
      </c>
      <c r="J23" s="107" t="str">
        <f t="shared" si="0"/>
        <v/>
      </c>
      <c r="L23" s="332">
        <f t="shared" si="15"/>
        <v>0</v>
      </c>
      <c r="N23" s="111" t="str">
        <f t="shared" si="2"/>
        <v/>
      </c>
      <c r="O23" s="108" t="s">
        <v>433</v>
      </c>
      <c r="P23" s="111" t="str">
        <f t="shared" si="3"/>
        <v/>
      </c>
      <c r="R23" s="111" t="str">
        <f t="shared" si="4"/>
        <v/>
      </c>
      <c r="S23" s="108" t="s">
        <v>433</v>
      </c>
      <c r="T23" s="111" t="str">
        <f t="shared" si="5"/>
        <v/>
      </c>
      <c r="U23" s="109" t="s">
        <v>435</v>
      </c>
      <c r="V23" s="112" t="str">
        <f t="shared" si="6"/>
        <v/>
      </c>
      <c r="W23" s="110" t="s">
        <v>436</v>
      </c>
      <c r="X23" s="353">
        <f t="shared" si="7"/>
        <v>0</v>
      </c>
      <c r="Z23" s="111" t="str">
        <f t="shared" si="8"/>
        <v/>
      </c>
      <c r="AA23" s="108" t="s">
        <v>433</v>
      </c>
      <c r="AB23" s="111" t="str">
        <f t="shared" si="9"/>
        <v/>
      </c>
      <c r="AC23" s="109" t="s">
        <v>435</v>
      </c>
      <c r="AD23" s="112"/>
      <c r="AE23" s="110" t="s">
        <v>436</v>
      </c>
      <c r="AF23" s="332">
        <f t="shared" si="10"/>
        <v>0</v>
      </c>
      <c r="AH23" s="111" t="str">
        <f t="shared" si="11"/>
        <v/>
      </c>
      <c r="AI23" s="108" t="s">
        <v>433</v>
      </c>
      <c r="AJ23" s="111" t="str">
        <f t="shared" si="1"/>
        <v/>
      </c>
      <c r="AK23" s="109" t="s">
        <v>435</v>
      </c>
      <c r="AL23" s="112"/>
      <c r="AM23" s="110" t="s">
        <v>436</v>
      </c>
      <c r="AN23" s="332">
        <f t="shared" si="12"/>
        <v>0</v>
      </c>
      <c r="AP23" s="332">
        <f t="shared" si="13"/>
        <v>0</v>
      </c>
      <c r="AQ23" s="332">
        <f t="shared" si="14"/>
        <v>0</v>
      </c>
    </row>
    <row r="24" spans="2:44" ht="16.5" customHeight="1" x14ac:dyDescent="0.15">
      <c r="B24" s="105" t="s">
        <v>454</v>
      </c>
      <c r="C24" s="106" t="s">
        <v>434</v>
      </c>
      <c r="D24" s="107"/>
      <c r="E24" s="108" t="s">
        <v>433</v>
      </c>
      <c r="F24" s="107"/>
      <c r="G24" s="109" t="s">
        <v>435</v>
      </c>
      <c r="H24" s="107"/>
      <c r="I24" s="110" t="s">
        <v>436</v>
      </c>
      <c r="J24" s="107" t="str">
        <f t="shared" si="0"/>
        <v/>
      </c>
      <c r="L24" s="332">
        <f t="shared" si="15"/>
        <v>0</v>
      </c>
      <c r="N24" s="111" t="str">
        <f t="shared" si="2"/>
        <v/>
      </c>
      <c r="O24" s="108" t="s">
        <v>433</v>
      </c>
      <c r="P24" s="111" t="str">
        <f t="shared" si="3"/>
        <v/>
      </c>
      <c r="R24" s="111" t="str">
        <f t="shared" si="4"/>
        <v/>
      </c>
      <c r="S24" s="108" t="s">
        <v>433</v>
      </c>
      <c r="T24" s="111" t="str">
        <f t="shared" si="5"/>
        <v/>
      </c>
      <c r="U24" s="109" t="s">
        <v>435</v>
      </c>
      <c r="V24" s="112" t="str">
        <f t="shared" si="6"/>
        <v/>
      </c>
      <c r="W24" s="110" t="s">
        <v>436</v>
      </c>
      <c r="X24" s="353">
        <f t="shared" si="7"/>
        <v>0</v>
      </c>
      <c r="Z24" s="111" t="str">
        <f t="shared" si="8"/>
        <v/>
      </c>
      <c r="AA24" s="108" t="s">
        <v>433</v>
      </c>
      <c r="AB24" s="111" t="str">
        <f t="shared" si="9"/>
        <v/>
      </c>
      <c r="AC24" s="109" t="s">
        <v>435</v>
      </c>
      <c r="AD24" s="112"/>
      <c r="AE24" s="110" t="s">
        <v>436</v>
      </c>
      <c r="AF24" s="332">
        <f t="shared" si="10"/>
        <v>0</v>
      </c>
      <c r="AH24" s="111" t="str">
        <f t="shared" si="11"/>
        <v/>
      </c>
      <c r="AI24" s="108" t="s">
        <v>433</v>
      </c>
      <c r="AJ24" s="111" t="str">
        <f t="shared" si="1"/>
        <v/>
      </c>
      <c r="AK24" s="109" t="s">
        <v>435</v>
      </c>
      <c r="AL24" s="112"/>
      <c r="AM24" s="110" t="s">
        <v>436</v>
      </c>
      <c r="AN24" s="332">
        <f t="shared" si="12"/>
        <v>0</v>
      </c>
      <c r="AP24" s="332">
        <f t="shared" si="13"/>
        <v>0</v>
      </c>
      <c r="AQ24" s="332">
        <f t="shared" si="14"/>
        <v>0</v>
      </c>
    </row>
    <row r="25" spans="2:44" ht="16.5" customHeight="1" x14ac:dyDescent="0.15">
      <c r="B25" s="105" t="s">
        <v>455</v>
      </c>
      <c r="C25" s="106" t="s">
        <v>434</v>
      </c>
      <c r="D25" s="107"/>
      <c r="E25" s="108" t="s">
        <v>433</v>
      </c>
      <c r="F25" s="107"/>
      <c r="G25" s="109" t="s">
        <v>435</v>
      </c>
      <c r="H25" s="107"/>
      <c r="I25" s="110" t="s">
        <v>436</v>
      </c>
      <c r="J25" s="107" t="str">
        <f t="shared" si="0"/>
        <v/>
      </c>
      <c r="L25" s="332">
        <f t="shared" si="15"/>
        <v>0</v>
      </c>
      <c r="N25" s="111" t="str">
        <f t="shared" si="2"/>
        <v/>
      </c>
      <c r="O25" s="108" t="s">
        <v>433</v>
      </c>
      <c r="P25" s="111" t="str">
        <f t="shared" si="3"/>
        <v/>
      </c>
      <c r="R25" s="111" t="str">
        <f t="shared" si="4"/>
        <v/>
      </c>
      <c r="S25" s="108" t="s">
        <v>433</v>
      </c>
      <c r="T25" s="111" t="str">
        <f t="shared" si="5"/>
        <v/>
      </c>
      <c r="U25" s="109" t="s">
        <v>435</v>
      </c>
      <c r="V25" s="112" t="str">
        <f t="shared" si="6"/>
        <v/>
      </c>
      <c r="W25" s="110" t="s">
        <v>436</v>
      </c>
      <c r="X25" s="353">
        <f t="shared" si="7"/>
        <v>0</v>
      </c>
      <c r="Z25" s="111" t="str">
        <f t="shared" si="8"/>
        <v/>
      </c>
      <c r="AA25" s="108" t="s">
        <v>433</v>
      </c>
      <c r="AB25" s="111" t="str">
        <f t="shared" si="9"/>
        <v/>
      </c>
      <c r="AC25" s="109" t="s">
        <v>435</v>
      </c>
      <c r="AD25" s="112"/>
      <c r="AE25" s="110" t="s">
        <v>436</v>
      </c>
      <c r="AF25" s="332">
        <f t="shared" si="10"/>
        <v>0</v>
      </c>
      <c r="AH25" s="111" t="str">
        <f t="shared" si="11"/>
        <v/>
      </c>
      <c r="AI25" s="108" t="s">
        <v>433</v>
      </c>
      <c r="AJ25" s="111" t="str">
        <f t="shared" si="1"/>
        <v/>
      </c>
      <c r="AK25" s="109" t="s">
        <v>435</v>
      </c>
      <c r="AL25" s="112"/>
      <c r="AM25" s="110" t="s">
        <v>436</v>
      </c>
      <c r="AN25" s="332">
        <f t="shared" si="12"/>
        <v>0</v>
      </c>
      <c r="AP25" s="332">
        <f t="shared" si="13"/>
        <v>0</v>
      </c>
      <c r="AQ25" s="332">
        <f t="shared" si="14"/>
        <v>0</v>
      </c>
    </row>
    <row r="26" spans="2:44" ht="16.5" customHeight="1" x14ac:dyDescent="0.15">
      <c r="B26" s="105" t="s">
        <v>456</v>
      </c>
      <c r="C26" s="106" t="s">
        <v>434</v>
      </c>
      <c r="D26" s="107"/>
      <c r="E26" s="108" t="s">
        <v>433</v>
      </c>
      <c r="F26" s="107"/>
      <c r="G26" s="109" t="s">
        <v>435</v>
      </c>
      <c r="H26" s="107"/>
      <c r="I26" s="110" t="s">
        <v>436</v>
      </c>
      <c r="J26" s="107" t="str">
        <f t="shared" si="0"/>
        <v/>
      </c>
      <c r="L26" s="332">
        <f t="shared" si="15"/>
        <v>0</v>
      </c>
      <c r="N26" s="111" t="str">
        <f t="shared" si="2"/>
        <v/>
      </c>
      <c r="O26" s="108" t="s">
        <v>433</v>
      </c>
      <c r="P26" s="111" t="str">
        <f t="shared" si="3"/>
        <v/>
      </c>
      <c r="R26" s="111" t="str">
        <f t="shared" si="4"/>
        <v/>
      </c>
      <c r="S26" s="108" t="s">
        <v>433</v>
      </c>
      <c r="T26" s="111" t="str">
        <f>IF(R26="","",IF(D26&lt;F26,IF(F26&lt;=P26,F26,P26),P26))</f>
        <v/>
      </c>
      <c r="U26" s="109" t="s">
        <v>435</v>
      </c>
      <c r="V26" s="112" t="str">
        <f t="shared" si="6"/>
        <v/>
      </c>
      <c r="W26" s="110" t="s">
        <v>436</v>
      </c>
      <c r="X26" s="353">
        <f t="shared" si="7"/>
        <v>0</v>
      </c>
      <c r="Z26" s="111" t="str">
        <f t="shared" si="8"/>
        <v/>
      </c>
      <c r="AA26" s="108" t="s">
        <v>433</v>
      </c>
      <c r="AB26" s="111" t="str">
        <f t="shared" si="9"/>
        <v/>
      </c>
      <c r="AC26" s="109" t="s">
        <v>435</v>
      </c>
      <c r="AD26" s="112"/>
      <c r="AE26" s="110" t="s">
        <v>436</v>
      </c>
      <c r="AF26" s="332">
        <f t="shared" si="10"/>
        <v>0</v>
      </c>
      <c r="AH26" s="111" t="str">
        <f t="shared" si="11"/>
        <v/>
      </c>
      <c r="AI26" s="108" t="s">
        <v>433</v>
      </c>
      <c r="AJ26" s="111" t="str">
        <f t="shared" si="1"/>
        <v/>
      </c>
      <c r="AK26" s="109" t="s">
        <v>435</v>
      </c>
      <c r="AL26" s="112"/>
      <c r="AM26" s="110" t="s">
        <v>436</v>
      </c>
      <c r="AN26" s="332">
        <f t="shared" si="12"/>
        <v>0</v>
      </c>
      <c r="AP26" s="332">
        <f t="shared" si="13"/>
        <v>0</v>
      </c>
      <c r="AQ26" s="332">
        <f t="shared" si="14"/>
        <v>0</v>
      </c>
    </row>
    <row r="27" spans="2:44" ht="16.5" customHeight="1" x14ac:dyDescent="0.15">
      <c r="B27" s="105" t="s">
        <v>457</v>
      </c>
      <c r="C27" s="106" t="s">
        <v>434</v>
      </c>
      <c r="D27" s="107"/>
      <c r="E27" s="108" t="s">
        <v>433</v>
      </c>
      <c r="F27" s="107"/>
      <c r="G27" s="109" t="s">
        <v>435</v>
      </c>
      <c r="H27" s="107"/>
      <c r="I27" s="110" t="s">
        <v>436</v>
      </c>
      <c r="J27" s="107" t="str">
        <f t="shared" si="0"/>
        <v/>
      </c>
      <c r="L27" s="332">
        <f t="shared" si="15"/>
        <v>0</v>
      </c>
      <c r="N27" s="111" t="str">
        <f t="shared" si="2"/>
        <v/>
      </c>
      <c r="O27" s="108" t="s">
        <v>433</v>
      </c>
      <c r="P27" s="111" t="str">
        <f t="shared" si="3"/>
        <v/>
      </c>
      <c r="R27" s="111" t="str">
        <f t="shared" si="4"/>
        <v/>
      </c>
      <c r="S27" s="108" t="s">
        <v>433</v>
      </c>
      <c r="T27" s="111" t="str">
        <f t="shared" si="5"/>
        <v/>
      </c>
      <c r="U27" s="109" t="s">
        <v>435</v>
      </c>
      <c r="V27" s="112" t="str">
        <f t="shared" si="6"/>
        <v/>
      </c>
      <c r="W27" s="110" t="s">
        <v>436</v>
      </c>
      <c r="X27" s="353">
        <f t="shared" si="7"/>
        <v>0</v>
      </c>
      <c r="Z27" s="111" t="str">
        <f t="shared" si="8"/>
        <v/>
      </c>
      <c r="AA27" s="108" t="s">
        <v>433</v>
      </c>
      <c r="AB27" s="111" t="str">
        <f t="shared" si="9"/>
        <v/>
      </c>
      <c r="AC27" s="109" t="s">
        <v>435</v>
      </c>
      <c r="AD27" s="112"/>
      <c r="AE27" s="110" t="s">
        <v>436</v>
      </c>
      <c r="AF27" s="332">
        <f t="shared" si="10"/>
        <v>0</v>
      </c>
      <c r="AH27" s="111" t="str">
        <f t="shared" si="11"/>
        <v/>
      </c>
      <c r="AI27" s="108" t="s">
        <v>433</v>
      </c>
      <c r="AJ27" s="111" t="str">
        <f t="shared" si="1"/>
        <v/>
      </c>
      <c r="AK27" s="109" t="s">
        <v>435</v>
      </c>
      <c r="AL27" s="112"/>
      <c r="AM27" s="110" t="s">
        <v>436</v>
      </c>
      <c r="AN27" s="332">
        <f t="shared" si="12"/>
        <v>0</v>
      </c>
      <c r="AP27" s="332">
        <f t="shared" si="13"/>
        <v>0</v>
      </c>
      <c r="AQ27" s="332">
        <f t="shared" si="14"/>
        <v>0</v>
      </c>
    </row>
    <row r="28" spans="2:44" ht="16.5" customHeight="1" x14ac:dyDescent="0.15">
      <c r="B28" s="105" t="s">
        <v>458</v>
      </c>
      <c r="C28" s="106" t="s">
        <v>434</v>
      </c>
      <c r="D28" s="107"/>
      <c r="E28" s="108" t="s">
        <v>433</v>
      </c>
      <c r="F28" s="107"/>
      <c r="G28" s="109" t="s">
        <v>435</v>
      </c>
      <c r="H28" s="107"/>
      <c r="I28" s="110" t="s">
        <v>436</v>
      </c>
      <c r="J28" s="107" t="str">
        <f t="shared" si="0"/>
        <v/>
      </c>
      <c r="L28" s="332">
        <f t="shared" si="15"/>
        <v>0</v>
      </c>
      <c r="N28" s="111" t="str">
        <f t="shared" si="2"/>
        <v/>
      </c>
      <c r="O28" s="108" t="s">
        <v>433</v>
      </c>
      <c r="P28" s="111" t="str">
        <f t="shared" si="3"/>
        <v/>
      </c>
      <c r="R28" s="111" t="str">
        <f t="shared" si="4"/>
        <v/>
      </c>
      <c r="S28" s="108" t="s">
        <v>433</v>
      </c>
      <c r="T28" s="111" t="str">
        <f t="shared" si="5"/>
        <v/>
      </c>
      <c r="U28" s="109" t="s">
        <v>435</v>
      </c>
      <c r="V28" s="112" t="str">
        <f t="shared" si="6"/>
        <v/>
      </c>
      <c r="W28" s="110" t="s">
        <v>436</v>
      </c>
      <c r="X28" s="353">
        <f t="shared" si="7"/>
        <v>0</v>
      </c>
      <c r="Z28" s="111" t="str">
        <f t="shared" si="8"/>
        <v/>
      </c>
      <c r="AA28" s="108" t="s">
        <v>433</v>
      </c>
      <c r="AB28" s="111" t="str">
        <f t="shared" si="9"/>
        <v/>
      </c>
      <c r="AC28" s="109" t="s">
        <v>435</v>
      </c>
      <c r="AD28" s="112"/>
      <c r="AE28" s="110" t="s">
        <v>436</v>
      </c>
      <c r="AF28" s="332">
        <f t="shared" si="10"/>
        <v>0</v>
      </c>
      <c r="AH28" s="111" t="str">
        <f t="shared" si="11"/>
        <v/>
      </c>
      <c r="AI28" s="108" t="s">
        <v>433</v>
      </c>
      <c r="AJ28" s="111" t="str">
        <f t="shared" si="1"/>
        <v/>
      </c>
      <c r="AK28" s="109" t="s">
        <v>435</v>
      </c>
      <c r="AL28" s="112"/>
      <c r="AM28" s="110" t="s">
        <v>436</v>
      </c>
      <c r="AN28" s="332">
        <f t="shared" si="12"/>
        <v>0</v>
      </c>
      <c r="AP28" s="332">
        <f t="shared" si="13"/>
        <v>0</v>
      </c>
      <c r="AQ28" s="332">
        <f t="shared" si="14"/>
        <v>0</v>
      </c>
    </row>
    <row r="29" spans="2:44" ht="16.5" customHeight="1" x14ac:dyDescent="0.15">
      <c r="B29" s="105" t="s">
        <v>459</v>
      </c>
      <c r="C29" s="106" t="s">
        <v>434</v>
      </c>
      <c r="D29" s="107"/>
      <c r="E29" s="108" t="s">
        <v>433</v>
      </c>
      <c r="F29" s="107"/>
      <c r="G29" s="109" t="s">
        <v>435</v>
      </c>
      <c r="H29" s="107"/>
      <c r="I29" s="110" t="s">
        <v>436</v>
      </c>
      <c r="J29" s="107" t="str">
        <f t="shared" si="0"/>
        <v/>
      </c>
      <c r="L29" s="332">
        <f t="shared" si="15"/>
        <v>0</v>
      </c>
      <c r="N29" s="111" t="str">
        <f t="shared" si="2"/>
        <v/>
      </c>
      <c r="O29" s="108" t="s">
        <v>433</v>
      </c>
      <c r="P29" s="111" t="str">
        <f t="shared" si="3"/>
        <v/>
      </c>
      <c r="R29" s="111" t="str">
        <f t="shared" si="4"/>
        <v/>
      </c>
      <c r="S29" s="108" t="s">
        <v>433</v>
      </c>
      <c r="T29" s="111" t="str">
        <f t="shared" si="5"/>
        <v/>
      </c>
      <c r="U29" s="109" t="s">
        <v>435</v>
      </c>
      <c r="V29" s="112" t="str">
        <f t="shared" si="6"/>
        <v/>
      </c>
      <c r="W29" s="110" t="s">
        <v>436</v>
      </c>
      <c r="X29" s="353">
        <f t="shared" si="7"/>
        <v>0</v>
      </c>
      <c r="Z29" s="111" t="str">
        <f t="shared" si="8"/>
        <v/>
      </c>
      <c r="AA29" s="108" t="s">
        <v>433</v>
      </c>
      <c r="AB29" s="111" t="str">
        <f t="shared" si="9"/>
        <v/>
      </c>
      <c r="AC29" s="109" t="s">
        <v>435</v>
      </c>
      <c r="AD29" s="112"/>
      <c r="AE29" s="110" t="s">
        <v>436</v>
      </c>
      <c r="AF29" s="332">
        <f t="shared" si="10"/>
        <v>0</v>
      </c>
      <c r="AH29" s="111" t="str">
        <f t="shared" si="11"/>
        <v/>
      </c>
      <c r="AI29" s="108" t="s">
        <v>433</v>
      </c>
      <c r="AJ29" s="111" t="str">
        <f t="shared" si="1"/>
        <v/>
      </c>
      <c r="AK29" s="109" t="s">
        <v>435</v>
      </c>
      <c r="AL29" s="112"/>
      <c r="AM29" s="110" t="s">
        <v>436</v>
      </c>
      <c r="AN29" s="332">
        <f t="shared" si="12"/>
        <v>0</v>
      </c>
      <c r="AP29" s="332">
        <f t="shared" si="13"/>
        <v>0</v>
      </c>
      <c r="AQ29" s="332">
        <f t="shared" si="14"/>
        <v>0</v>
      </c>
    </row>
    <row r="30" spans="2:44" ht="16.5" customHeight="1" x14ac:dyDescent="0.15">
      <c r="B30" s="105" t="s">
        <v>460</v>
      </c>
      <c r="C30" s="106" t="s">
        <v>434</v>
      </c>
      <c r="D30" s="107"/>
      <c r="E30" s="108" t="s">
        <v>433</v>
      </c>
      <c r="F30" s="107"/>
      <c r="G30" s="109" t="s">
        <v>435</v>
      </c>
      <c r="H30" s="107"/>
      <c r="I30" s="110" t="s">
        <v>436</v>
      </c>
      <c r="J30" s="107" t="str">
        <f t="shared" si="0"/>
        <v/>
      </c>
      <c r="L30" s="332">
        <f t="shared" si="15"/>
        <v>0</v>
      </c>
      <c r="N30" s="111" t="str">
        <f t="shared" si="2"/>
        <v/>
      </c>
      <c r="O30" s="108" t="s">
        <v>433</v>
      </c>
      <c r="P30" s="111" t="str">
        <f t="shared" si="3"/>
        <v/>
      </c>
      <c r="R30" s="111" t="str">
        <f t="shared" si="4"/>
        <v/>
      </c>
      <c r="S30" s="108" t="s">
        <v>433</v>
      </c>
      <c r="T30" s="111" t="str">
        <f t="shared" si="5"/>
        <v/>
      </c>
      <c r="U30" s="109" t="s">
        <v>435</v>
      </c>
      <c r="V30" s="112" t="str">
        <f t="shared" si="6"/>
        <v/>
      </c>
      <c r="W30" s="110" t="s">
        <v>436</v>
      </c>
      <c r="X30" s="353">
        <f t="shared" si="7"/>
        <v>0</v>
      </c>
      <c r="Z30" s="111" t="str">
        <f t="shared" si="8"/>
        <v/>
      </c>
      <c r="AA30" s="108" t="s">
        <v>433</v>
      </c>
      <c r="AB30" s="111" t="str">
        <f t="shared" si="9"/>
        <v/>
      </c>
      <c r="AC30" s="109" t="s">
        <v>435</v>
      </c>
      <c r="AD30" s="112"/>
      <c r="AE30" s="110" t="s">
        <v>436</v>
      </c>
      <c r="AF30" s="332">
        <f t="shared" si="10"/>
        <v>0</v>
      </c>
      <c r="AH30" s="111" t="str">
        <f t="shared" si="11"/>
        <v/>
      </c>
      <c r="AI30" s="108" t="s">
        <v>433</v>
      </c>
      <c r="AJ30" s="111" t="str">
        <f t="shared" si="1"/>
        <v/>
      </c>
      <c r="AK30" s="109" t="s">
        <v>435</v>
      </c>
      <c r="AL30" s="112"/>
      <c r="AM30" s="110" t="s">
        <v>436</v>
      </c>
      <c r="AN30" s="332">
        <f t="shared" si="12"/>
        <v>0</v>
      </c>
      <c r="AP30" s="332">
        <f t="shared" si="13"/>
        <v>0</v>
      </c>
      <c r="AQ30" s="332">
        <f t="shared" si="14"/>
        <v>0</v>
      </c>
    </row>
    <row r="31" spans="2:44" ht="16.5" customHeight="1" x14ac:dyDescent="0.15">
      <c r="B31" s="105" t="s">
        <v>461</v>
      </c>
      <c r="C31" s="106" t="s">
        <v>434</v>
      </c>
      <c r="D31" s="107"/>
      <c r="E31" s="108" t="s">
        <v>433</v>
      </c>
      <c r="F31" s="107"/>
      <c r="G31" s="109" t="s">
        <v>435</v>
      </c>
      <c r="H31" s="107"/>
      <c r="I31" s="110" t="s">
        <v>436</v>
      </c>
      <c r="J31" s="107" t="str">
        <f t="shared" si="0"/>
        <v/>
      </c>
      <c r="L31" s="332">
        <f t="shared" si="15"/>
        <v>0</v>
      </c>
      <c r="N31" s="111" t="str">
        <f t="shared" si="2"/>
        <v/>
      </c>
      <c r="O31" s="108" t="s">
        <v>433</v>
      </c>
      <c r="P31" s="111" t="str">
        <f t="shared" si="3"/>
        <v/>
      </c>
      <c r="R31" s="111" t="str">
        <f t="shared" si="4"/>
        <v/>
      </c>
      <c r="S31" s="108" t="s">
        <v>433</v>
      </c>
      <c r="T31" s="111" t="str">
        <f t="shared" si="5"/>
        <v/>
      </c>
      <c r="U31" s="109" t="s">
        <v>435</v>
      </c>
      <c r="V31" s="112" t="str">
        <f t="shared" si="6"/>
        <v/>
      </c>
      <c r="W31" s="110" t="s">
        <v>436</v>
      </c>
      <c r="X31" s="353">
        <f t="shared" si="7"/>
        <v>0</v>
      </c>
      <c r="Z31" s="111" t="str">
        <f>IF(OR(D31="",AND(D31&lt;F31,N31&lt;=D31,D31&lt;=P31,N31&lt;=F31,F31&lt;=P31),J31="宿直"),"",IF(D31&lt;F31,IF(AND(D31&lt;P31,P31&lt;F31),P31,D31),IF(D31&lt;P31,P31,D31)))</f>
        <v/>
      </c>
      <c r="AA31" s="108" t="s">
        <v>433</v>
      </c>
      <c r="AB31" s="111" t="str">
        <f t="shared" si="9"/>
        <v/>
      </c>
      <c r="AC31" s="109" t="s">
        <v>435</v>
      </c>
      <c r="AD31" s="112"/>
      <c r="AE31" s="110" t="s">
        <v>436</v>
      </c>
      <c r="AF31" s="332">
        <f t="shared" si="10"/>
        <v>0</v>
      </c>
      <c r="AH31" s="111" t="str">
        <f t="shared" si="11"/>
        <v/>
      </c>
      <c r="AI31" s="108" t="s">
        <v>433</v>
      </c>
      <c r="AJ31" s="111" t="str">
        <f t="shared" si="1"/>
        <v/>
      </c>
      <c r="AK31" s="109" t="s">
        <v>435</v>
      </c>
      <c r="AL31" s="112"/>
      <c r="AM31" s="110" t="s">
        <v>436</v>
      </c>
      <c r="AN31" s="332">
        <f t="shared" si="12"/>
        <v>0</v>
      </c>
      <c r="AP31" s="332">
        <f t="shared" si="13"/>
        <v>0</v>
      </c>
      <c r="AQ31" s="332">
        <f t="shared" si="14"/>
        <v>0</v>
      </c>
    </row>
    <row r="32" spans="2:44" ht="16.5" customHeight="1" x14ac:dyDescent="0.15">
      <c r="B32" s="105" t="s">
        <v>462</v>
      </c>
      <c r="C32" s="106" t="s">
        <v>434</v>
      </c>
      <c r="D32" s="107"/>
      <c r="E32" s="108" t="s">
        <v>433</v>
      </c>
      <c r="F32" s="107"/>
      <c r="G32" s="109" t="s">
        <v>435</v>
      </c>
      <c r="H32" s="107"/>
      <c r="I32" s="110" t="s">
        <v>436</v>
      </c>
      <c r="J32" s="107" t="str">
        <f t="shared" si="0"/>
        <v/>
      </c>
      <c r="L32" s="332">
        <f t="shared" si="15"/>
        <v>0</v>
      </c>
      <c r="N32" s="111" t="str">
        <f t="shared" si="2"/>
        <v/>
      </c>
      <c r="O32" s="108" t="s">
        <v>433</v>
      </c>
      <c r="P32" s="111" t="str">
        <f t="shared" si="3"/>
        <v/>
      </c>
      <c r="R32" s="111" t="str">
        <f t="shared" si="4"/>
        <v/>
      </c>
      <c r="S32" s="108" t="s">
        <v>433</v>
      </c>
      <c r="T32" s="111" t="str">
        <f t="shared" si="5"/>
        <v/>
      </c>
      <c r="U32" s="109" t="s">
        <v>435</v>
      </c>
      <c r="V32" s="112" t="str">
        <f t="shared" si="6"/>
        <v/>
      </c>
      <c r="W32" s="110" t="s">
        <v>436</v>
      </c>
      <c r="X32" s="353">
        <f t="shared" si="7"/>
        <v>0</v>
      </c>
      <c r="Z32" s="111" t="str">
        <f t="shared" si="8"/>
        <v/>
      </c>
      <c r="AA32" s="108" t="s">
        <v>433</v>
      </c>
      <c r="AB32" s="111" t="str">
        <f t="shared" si="9"/>
        <v/>
      </c>
      <c r="AC32" s="109" t="s">
        <v>435</v>
      </c>
      <c r="AD32" s="112"/>
      <c r="AE32" s="110" t="s">
        <v>436</v>
      </c>
      <c r="AF32" s="332">
        <f t="shared" si="10"/>
        <v>0</v>
      </c>
      <c r="AH32" s="111" t="str">
        <f t="shared" si="11"/>
        <v/>
      </c>
      <c r="AI32" s="108" t="s">
        <v>433</v>
      </c>
      <c r="AJ32" s="111" t="str">
        <f t="shared" si="1"/>
        <v/>
      </c>
      <c r="AK32" s="109" t="s">
        <v>435</v>
      </c>
      <c r="AL32" s="112"/>
      <c r="AM32" s="110" t="s">
        <v>436</v>
      </c>
      <c r="AN32" s="332">
        <f t="shared" si="12"/>
        <v>0</v>
      </c>
      <c r="AP32" s="332">
        <f t="shared" si="13"/>
        <v>0</v>
      </c>
      <c r="AQ32" s="332">
        <f t="shared" si="14"/>
        <v>0</v>
      </c>
    </row>
    <row r="33" spans="2:43" ht="16.5" customHeight="1" x14ac:dyDescent="0.15">
      <c r="B33" s="105" t="s">
        <v>463</v>
      </c>
      <c r="C33" s="106" t="s">
        <v>434</v>
      </c>
      <c r="D33" s="107"/>
      <c r="E33" s="108" t="s">
        <v>433</v>
      </c>
      <c r="F33" s="107"/>
      <c r="G33" s="109" t="s">
        <v>435</v>
      </c>
      <c r="H33" s="107"/>
      <c r="I33" s="110" t="s">
        <v>436</v>
      </c>
      <c r="J33" s="107" t="str">
        <f t="shared" si="0"/>
        <v/>
      </c>
      <c r="L33" s="332">
        <f t="shared" si="15"/>
        <v>0</v>
      </c>
      <c r="N33" s="111" t="str">
        <f t="shared" si="2"/>
        <v/>
      </c>
      <c r="O33" s="108" t="s">
        <v>433</v>
      </c>
      <c r="P33" s="111" t="str">
        <f t="shared" si="3"/>
        <v/>
      </c>
      <c r="R33" s="111" t="str">
        <f t="shared" si="4"/>
        <v/>
      </c>
      <c r="S33" s="108" t="s">
        <v>433</v>
      </c>
      <c r="T33" s="111" t="str">
        <f t="shared" si="5"/>
        <v/>
      </c>
      <c r="U33" s="109" t="s">
        <v>435</v>
      </c>
      <c r="V33" s="112" t="str">
        <f t="shared" si="6"/>
        <v/>
      </c>
      <c r="W33" s="110" t="s">
        <v>436</v>
      </c>
      <c r="X33" s="353">
        <f t="shared" si="7"/>
        <v>0</v>
      </c>
      <c r="Z33" s="111" t="str">
        <f t="shared" si="8"/>
        <v/>
      </c>
      <c r="AA33" s="108" t="s">
        <v>433</v>
      </c>
      <c r="AB33" s="111" t="str">
        <f t="shared" si="9"/>
        <v/>
      </c>
      <c r="AC33" s="109" t="s">
        <v>435</v>
      </c>
      <c r="AD33" s="112"/>
      <c r="AE33" s="110" t="s">
        <v>436</v>
      </c>
      <c r="AF33" s="332">
        <f t="shared" si="10"/>
        <v>0</v>
      </c>
      <c r="AH33" s="111" t="str">
        <f t="shared" si="11"/>
        <v/>
      </c>
      <c r="AI33" s="108" t="s">
        <v>433</v>
      </c>
      <c r="AJ33" s="111" t="str">
        <f t="shared" si="1"/>
        <v/>
      </c>
      <c r="AK33" s="109" t="s">
        <v>435</v>
      </c>
      <c r="AL33" s="112"/>
      <c r="AM33" s="110" t="s">
        <v>436</v>
      </c>
      <c r="AN33" s="332">
        <f t="shared" si="12"/>
        <v>0</v>
      </c>
      <c r="AP33" s="332">
        <f t="shared" si="13"/>
        <v>0</v>
      </c>
      <c r="AQ33" s="332">
        <f t="shared" si="14"/>
        <v>0</v>
      </c>
    </row>
    <row r="34" spans="2:43" ht="16.5" customHeight="1" x14ac:dyDescent="0.15">
      <c r="B34" s="105" t="s">
        <v>464</v>
      </c>
      <c r="C34" s="106" t="s">
        <v>434</v>
      </c>
      <c r="D34" s="107"/>
      <c r="E34" s="108" t="s">
        <v>433</v>
      </c>
      <c r="F34" s="107"/>
      <c r="G34" s="109" t="s">
        <v>435</v>
      </c>
      <c r="H34" s="107"/>
      <c r="I34" s="110" t="s">
        <v>436</v>
      </c>
      <c r="J34" s="107" t="str">
        <f t="shared" si="0"/>
        <v/>
      </c>
      <c r="L34" s="332">
        <f t="shared" si="15"/>
        <v>0</v>
      </c>
      <c r="N34" s="111" t="str">
        <f t="shared" si="2"/>
        <v/>
      </c>
      <c r="O34" s="108" t="s">
        <v>433</v>
      </c>
      <c r="P34" s="111" t="str">
        <f t="shared" si="3"/>
        <v/>
      </c>
      <c r="R34" s="111" t="str">
        <f t="shared" si="4"/>
        <v/>
      </c>
      <c r="S34" s="108" t="s">
        <v>433</v>
      </c>
      <c r="T34" s="111" t="str">
        <f t="shared" si="5"/>
        <v/>
      </c>
      <c r="U34" s="109" t="s">
        <v>435</v>
      </c>
      <c r="V34" s="112" t="str">
        <f t="shared" si="6"/>
        <v/>
      </c>
      <c r="W34" s="110" t="s">
        <v>436</v>
      </c>
      <c r="X34" s="353">
        <f t="shared" si="7"/>
        <v>0</v>
      </c>
      <c r="Z34" s="111" t="str">
        <f t="shared" si="8"/>
        <v/>
      </c>
      <c r="AA34" s="108" t="s">
        <v>433</v>
      </c>
      <c r="AB34" s="111" t="str">
        <f t="shared" si="9"/>
        <v/>
      </c>
      <c r="AC34" s="109" t="s">
        <v>435</v>
      </c>
      <c r="AD34" s="112"/>
      <c r="AE34" s="110" t="s">
        <v>436</v>
      </c>
      <c r="AF34" s="332">
        <f t="shared" si="10"/>
        <v>0</v>
      </c>
      <c r="AH34" s="111" t="str">
        <f t="shared" si="11"/>
        <v/>
      </c>
      <c r="AI34" s="108" t="s">
        <v>433</v>
      </c>
      <c r="AJ34" s="111" t="str">
        <f t="shared" si="1"/>
        <v/>
      </c>
      <c r="AK34" s="109" t="s">
        <v>435</v>
      </c>
      <c r="AL34" s="112"/>
      <c r="AM34" s="110" t="s">
        <v>436</v>
      </c>
      <c r="AN34" s="332">
        <f t="shared" si="12"/>
        <v>0</v>
      </c>
      <c r="AP34" s="332">
        <f t="shared" si="13"/>
        <v>0</v>
      </c>
      <c r="AQ34" s="332">
        <f t="shared" si="14"/>
        <v>0</v>
      </c>
    </row>
    <row r="35" spans="2:43" ht="16.5" customHeight="1" x14ac:dyDescent="0.15">
      <c r="B35" s="105" t="s">
        <v>465</v>
      </c>
      <c r="C35" s="106" t="s">
        <v>434</v>
      </c>
      <c r="D35" s="107"/>
      <c r="E35" s="108" t="s">
        <v>433</v>
      </c>
      <c r="F35" s="107"/>
      <c r="G35" s="109" t="s">
        <v>435</v>
      </c>
      <c r="H35" s="107"/>
      <c r="I35" s="110" t="s">
        <v>436</v>
      </c>
      <c r="J35" s="107" t="str">
        <f t="shared" si="0"/>
        <v/>
      </c>
      <c r="L35" s="332">
        <f t="shared" si="15"/>
        <v>0</v>
      </c>
      <c r="N35" s="111" t="str">
        <f t="shared" si="2"/>
        <v/>
      </c>
      <c r="O35" s="108" t="s">
        <v>433</v>
      </c>
      <c r="P35" s="111" t="str">
        <f t="shared" si="3"/>
        <v/>
      </c>
      <c r="R35" s="111" t="str">
        <f t="shared" si="4"/>
        <v/>
      </c>
      <c r="S35" s="108" t="s">
        <v>433</v>
      </c>
      <c r="T35" s="111" t="str">
        <f t="shared" si="5"/>
        <v/>
      </c>
      <c r="U35" s="109" t="s">
        <v>435</v>
      </c>
      <c r="V35" s="112" t="str">
        <f t="shared" si="6"/>
        <v/>
      </c>
      <c r="W35" s="110" t="s">
        <v>436</v>
      </c>
      <c r="X35" s="353">
        <f t="shared" si="7"/>
        <v>0</v>
      </c>
      <c r="Z35" s="111" t="str">
        <f t="shared" si="8"/>
        <v/>
      </c>
      <c r="AA35" s="108" t="s">
        <v>433</v>
      </c>
      <c r="AB35" s="111" t="str">
        <f t="shared" si="9"/>
        <v/>
      </c>
      <c r="AC35" s="109" t="s">
        <v>435</v>
      </c>
      <c r="AD35" s="112"/>
      <c r="AE35" s="110" t="s">
        <v>436</v>
      </c>
      <c r="AF35" s="332">
        <f t="shared" si="10"/>
        <v>0</v>
      </c>
      <c r="AH35" s="111" t="str">
        <f t="shared" si="11"/>
        <v/>
      </c>
      <c r="AI35" s="108" t="s">
        <v>433</v>
      </c>
      <c r="AJ35" s="111" t="str">
        <f t="shared" si="1"/>
        <v/>
      </c>
      <c r="AK35" s="109" t="s">
        <v>435</v>
      </c>
      <c r="AL35" s="112"/>
      <c r="AM35" s="110" t="s">
        <v>436</v>
      </c>
      <c r="AN35" s="332">
        <f t="shared" si="12"/>
        <v>0</v>
      </c>
      <c r="AP35" s="332">
        <f t="shared" si="13"/>
        <v>0</v>
      </c>
      <c r="AQ35" s="332">
        <f t="shared" si="14"/>
        <v>0</v>
      </c>
    </row>
    <row r="36" spans="2:43" ht="16.5" customHeight="1" x14ac:dyDescent="0.15">
      <c r="B36" s="105" t="s">
        <v>466</v>
      </c>
      <c r="C36" s="106" t="s">
        <v>434</v>
      </c>
      <c r="D36" s="107"/>
      <c r="E36" s="108" t="s">
        <v>433</v>
      </c>
      <c r="F36" s="107"/>
      <c r="G36" s="109" t="s">
        <v>435</v>
      </c>
      <c r="H36" s="107"/>
      <c r="I36" s="110" t="s">
        <v>436</v>
      </c>
      <c r="J36" s="107" t="str">
        <f t="shared" si="0"/>
        <v/>
      </c>
      <c r="L36" s="332">
        <f t="shared" si="15"/>
        <v>0</v>
      </c>
      <c r="N36" s="111" t="str">
        <f t="shared" si="2"/>
        <v/>
      </c>
      <c r="O36" s="108" t="s">
        <v>433</v>
      </c>
      <c r="P36" s="111" t="str">
        <f t="shared" si="3"/>
        <v/>
      </c>
      <c r="R36" s="111" t="str">
        <f t="shared" si="4"/>
        <v/>
      </c>
      <c r="S36" s="108" t="s">
        <v>433</v>
      </c>
      <c r="T36" s="111" t="str">
        <f t="shared" si="5"/>
        <v/>
      </c>
      <c r="U36" s="109" t="s">
        <v>435</v>
      </c>
      <c r="V36" s="112" t="str">
        <f t="shared" si="6"/>
        <v/>
      </c>
      <c r="W36" s="110" t="s">
        <v>436</v>
      </c>
      <c r="X36" s="353">
        <f t="shared" si="7"/>
        <v>0</v>
      </c>
      <c r="Z36" s="111" t="str">
        <f t="shared" si="8"/>
        <v/>
      </c>
      <c r="AA36" s="108" t="s">
        <v>433</v>
      </c>
      <c r="AB36" s="111" t="str">
        <f t="shared" si="9"/>
        <v/>
      </c>
      <c r="AC36" s="109" t="s">
        <v>435</v>
      </c>
      <c r="AD36" s="112"/>
      <c r="AE36" s="110" t="s">
        <v>436</v>
      </c>
      <c r="AF36" s="332">
        <f t="shared" si="10"/>
        <v>0</v>
      </c>
      <c r="AH36" s="111" t="str">
        <f t="shared" si="11"/>
        <v/>
      </c>
      <c r="AI36" s="108" t="s">
        <v>433</v>
      </c>
      <c r="AJ36" s="111" t="str">
        <f t="shared" si="1"/>
        <v/>
      </c>
      <c r="AK36" s="109" t="s">
        <v>435</v>
      </c>
      <c r="AL36" s="112"/>
      <c r="AM36" s="110" t="s">
        <v>436</v>
      </c>
      <c r="AN36" s="332">
        <f t="shared" si="12"/>
        <v>0</v>
      </c>
      <c r="AP36" s="332">
        <f t="shared" si="13"/>
        <v>0</v>
      </c>
      <c r="AQ36" s="332">
        <f t="shared" si="14"/>
        <v>0</v>
      </c>
    </row>
    <row r="37" spans="2:43" ht="16.5" customHeight="1" x14ac:dyDescent="0.15">
      <c r="B37" s="105" t="s">
        <v>467</v>
      </c>
      <c r="C37" s="106" t="s">
        <v>434</v>
      </c>
      <c r="D37" s="107"/>
      <c r="E37" s="108" t="s">
        <v>433</v>
      </c>
      <c r="F37" s="107"/>
      <c r="G37" s="109" t="s">
        <v>435</v>
      </c>
      <c r="H37" s="107"/>
      <c r="I37" s="110" t="s">
        <v>436</v>
      </c>
      <c r="J37" s="107" t="str">
        <f t="shared" si="0"/>
        <v/>
      </c>
      <c r="L37" s="332">
        <f t="shared" si="15"/>
        <v>0</v>
      </c>
      <c r="N37" s="111" t="str">
        <f t="shared" si="2"/>
        <v/>
      </c>
      <c r="O37" s="108" t="s">
        <v>433</v>
      </c>
      <c r="P37" s="111" t="str">
        <f t="shared" si="3"/>
        <v/>
      </c>
      <c r="R37" s="111" t="str">
        <f t="shared" si="4"/>
        <v/>
      </c>
      <c r="S37" s="108" t="s">
        <v>433</v>
      </c>
      <c r="T37" s="111" t="str">
        <f t="shared" si="5"/>
        <v/>
      </c>
      <c r="U37" s="109" t="s">
        <v>435</v>
      </c>
      <c r="V37" s="112" t="str">
        <f t="shared" si="6"/>
        <v/>
      </c>
      <c r="W37" s="110" t="s">
        <v>436</v>
      </c>
      <c r="X37" s="353">
        <f t="shared" si="7"/>
        <v>0</v>
      </c>
      <c r="Z37" s="111" t="str">
        <f t="shared" si="8"/>
        <v/>
      </c>
      <c r="AA37" s="108" t="s">
        <v>433</v>
      </c>
      <c r="AB37" s="111" t="str">
        <f t="shared" si="9"/>
        <v/>
      </c>
      <c r="AC37" s="109" t="s">
        <v>435</v>
      </c>
      <c r="AD37" s="112"/>
      <c r="AE37" s="110" t="s">
        <v>436</v>
      </c>
      <c r="AF37" s="332">
        <f t="shared" si="10"/>
        <v>0</v>
      </c>
      <c r="AH37" s="111" t="str">
        <f t="shared" si="11"/>
        <v/>
      </c>
      <c r="AI37" s="108" t="s">
        <v>433</v>
      </c>
      <c r="AJ37" s="111" t="str">
        <f t="shared" si="1"/>
        <v/>
      </c>
      <c r="AK37" s="109" t="s">
        <v>435</v>
      </c>
      <c r="AL37" s="112"/>
      <c r="AM37" s="110" t="s">
        <v>436</v>
      </c>
      <c r="AN37" s="332">
        <f t="shared" si="12"/>
        <v>0</v>
      </c>
      <c r="AP37" s="332">
        <f t="shared" si="13"/>
        <v>0</v>
      </c>
      <c r="AQ37" s="332">
        <f t="shared" si="14"/>
        <v>0</v>
      </c>
    </row>
    <row r="38" spans="2:43" s="118" customFormat="1" ht="16.5" customHeight="1" x14ac:dyDescent="0.15">
      <c r="B38" s="105" t="s">
        <v>468</v>
      </c>
      <c r="C38" s="114" t="s">
        <v>434</v>
      </c>
      <c r="D38" s="107"/>
      <c r="E38" s="115" t="s">
        <v>433</v>
      </c>
      <c r="F38" s="107"/>
      <c r="G38" s="116" t="s">
        <v>435</v>
      </c>
      <c r="H38" s="107"/>
      <c r="I38" s="117" t="s">
        <v>436</v>
      </c>
      <c r="J38" s="107" t="str">
        <f t="shared" si="0"/>
        <v/>
      </c>
      <c r="L38" s="332">
        <f t="shared" si="15"/>
        <v>0</v>
      </c>
      <c r="N38" s="111" t="str">
        <f t="shared" si="2"/>
        <v/>
      </c>
      <c r="O38" s="115" t="s">
        <v>433</v>
      </c>
      <c r="P38" s="111" t="str">
        <f t="shared" si="3"/>
        <v/>
      </c>
      <c r="R38" s="111" t="str">
        <f t="shared" si="4"/>
        <v/>
      </c>
      <c r="S38" s="115" t="s">
        <v>433</v>
      </c>
      <c r="T38" s="111" t="str">
        <f t="shared" si="5"/>
        <v/>
      </c>
      <c r="U38" s="116" t="s">
        <v>435</v>
      </c>
      <c r="V38" s="112" t="str">
        <f t="shared" si="6"/>
        <v/>
      </c>
      <c r="W38" s="117" t="s">
        <v>436</v>
      </c>
      <c r="X38" s="353">
        <f t="shared" si="7"/>
        <v>0</v>
      </c>
      <c r="Z38" s="111" t="str">
        <f t="shared" si="8"/>
        <v/>
      </c>
      <c r="AA38" s="115" t="s">
        <v>433</v>
      </c>
      <c r="AB38" s="111" t="str">
        <f t="shared" si="9"/>
        <v/>
      </c>
      <c r="AC38" s="116" t="s">
        <v>435</v>
      </c>
      <c r="AD38" s="112"/>
      <c r="AE38" s="117" t="s">
        <v>436</v>
      </c>
      <c r="AF38" s="332">
        <f t="shared" si="10"/>
        <v>0</v>
      </c>
      <c r="AH38" s="111" t="str">
        <f t="shared" si="11"/>
        <v/>
      </c>
      <c r="AI38" s="115" t="s">
        <v>433</v>
      </c>
      <c r="AJ38" s="111" t="str">
        <f t="shared" si="1"/>
        <v/>
      </c>
      <c r="AK38" s="116" t="s">
        <v>435</v>
      </c>
      <c r="AL38" s="112"/>
      <c r="AM38" s="117" t="s">
        <v>436</v>
      </c>
      <c r="AN38" s="332">
        <f t="shared" si="12"/>
        <v>0</v>
      </c>
      <c r="AP38" s="332">
        <f t="shared" si="13"/>
        <v>0</v>
      </c>
      <c r="AQ38" s="332">
        <f t="shared" si="14"/>
        <v>0</v>
      </c>
    </row>
    <row r="39" spans="2:43" s="118" customFormat="1" ht="16.5" customHeight="1" x14ac:dyDescent="0.15">
      <c r="B39" s="105" t="s">
        <v>469</v>
      </c>
      <c r="C39" s="114" t="s">
        <v>434</v>
      </c>
      <c r="D39" s="107"/>
      <c r="E39" s="115" t="s">
        <v>433</v>
      </c>
      <c r="F39" s="107"/>
      <c r="G39" s="116" t="s">
        <v>435</v>
      </c>
      <c r="H39" s="107"/>
      <c r="I39" s="117" t="s">
        <v>436</v>
      </c>
      <c r="J39" s="107" t="str">
        <f t="shared" si="0"/>
        <v/>
      </c>
      <c r="L39" s="332">
        <f t="shared" si="15"/>
        <v>0</v>
      </c>
      <c r="N39" s="111" t="str">
        <f t="shared" si="2"/>
        <v/>
      </c>
      <c r="O39" s="115" t="s">
        <v>433</v>
      </c>
      <c r="P39" s="111" t="str">
        <f t="shared" si="3"/>
        <v/>
      </c>
      <c r="R39" s="111" t="str">
        <f t="shared" si="4"/>
        <v/>
      </c>
      <c r="S39" s="115" t="s">
        <v>433</v>
      </c>
      <c r="T39" s="111" t="str">
        <f t="shared" si="5"/>
        <v/>
      </c>
      <c r="U39" s="116" t="s">
        <v>435</v>
      </c>
      <c r="V39" s="112" t="str">
        <f t="shared" si="6"/>
        <v/>
      </c>
      <c r="W39" s="117" t="s">
        <v>436</v>
      </c>
      <c r="X39" s="353">
        <f t="shared" si="7"/>
        <v>0</v>
      </c>
      <c r="Z39" s="111" t="str">
        <f t="shared" si="8"/>
        <v/>
      </c>
      <c r="AA39" s="115" t="s">
        <v>433</v>
      </c>
      <c r="AB39" s="111" t="str">
        <f t="shared" si="9"/>
        <v/>
      </c>
      <c r="AC39" s="116" t="s">
        <v>435</v>
      </c>
      <c r="AD39" s="112"/>
      <c r="AE39" s="117" t="s">
        <v>436</v>
      </c>
      <c r="AF39" s="332">
        <f t="shared" si="10"/>
        <v>0</v>
      </c>
      <c r="AH39" s="111" t="str">
        <f t="shared" si="11"/>
        <v/>
      </c>
      <c r="AI39" s="115" t="s">
        <v>433</v>
      </c>
      <c r="AJ39" s="111" t="str">
        <f t="shared" si="1"/>
        <v/>
      </c>
      <c r="AK39" s="116" t="s">
        <v>435</v>
      </c>
      <c r="AL39" s="112"/>
      <c r="AM39" s="117" t="s">
        <v>436</v>
      </c>
      <c r="AN39" s="332">
        <f t="shared" si="12"/>
        <v>0</v>
      </c>
      <c r="AP39" s="332">
        <f t="shared" si="13"/>
        <v>0</v>
      </c>
      <c r="AQ39" s="332">
        <f t="shared" si="14"/>
        <v>0</v>
      </c>
    </row>
    <row r="40" spans="2:43" s="118" customFormat="1" ht="16.5" customHeight="1" x14ac:dyDescent="0.15">
      <c r="B40" s="105" t="s">
        <v>470</v>
      </c>
      <c r="C40" s="114" t="s">
        <v>434</v>
      </c>
      <c r="D40" s="107"/>
      <c r="E40" s="115" t="s">
        <v>433</v>
      </c>
      <c r="F40" s="107"/>
      <c r="G40" s="116" t="s">
        <v>435</v>
      </c>
      <c r="H40" s="107"/>
      <c r="I40" s="117" t="s">
        <v>436</v>
      </c>
      <c r="J40" s="107" t="str">
        <f t="shared" si="0"/>
        <v/>
      </c>
      <c r="L40" s="332">
        <f t="shared" si="15"/>
        <v>0</v>
      </c>
      <c r="N40" s="111" t="str">
        <f t="shared" si="2"/>
        <v/>
      </c>
      <c r="O40" s="115" t="s">
        <v>433</v>
      </c>
      <c r="P40" s="111" t="str">
        <f t="shared" si="3"/>
        <v/>
      </c>
      <c r="R40" s="111" t="str">
        <f t="shared" si="4"/>
        <v/>
      </c>
      <c r="S40" s="115" t="s">
        <v>433</v>
      </c>
      <c r="T40" s="111" t="str">
        <f t="shared" si="5"/>
        <v/>
      </c>
      <c r="U40" s="116" t="s">
        <v>435</v>
      </c>
      <c r="V40" s="112" t="str">
        <f t="shared" si="6"/>
        <v/>
      </c>
      <c r="W40" s="117" t="s">
        <v>436</v>
      </c>
      <c r="X40" s="353">
        <f t="shared" si="7"/>
        <v>0</v>
      </c>
      <c r="Z40" s="111" t="str">
        <f t="shared" si="8"/>
        <v/>
      </c>
      <c r="AA40" s="115" t="s">
        <v>433</v>
      </c>
      <c r="AB40" s="111" t="str">
        <f t="shared" si="9"/>
        <v/>
      </c>
      <c r="AC40" s="116" t="s">
        <v>435</v>
      </c>
      <c r="AD40" s="112"/>
      <c r="AE40" s="117" t="s">
        <v>436</v>
      </c>
      <c r="AF40" s="332">
        <f t="shared" si="10"/>
        <v>0</v>
      </c>
      <c r="AH40" s="111" t="str">
        <f t="shared" si="11"/>
        <v/>
      </c>
      <c r="AI40" s="115" t="s">
        <v>433</v>
      </c>
      <c r="AJ40" s="111" t="str">
        <f t="shared" si="1"/>
        <v/>
      </c>
      <c r="AK40" s="116" t="s">
        <v>435</v>
      </c>
      <c r="AL40" s="112"/>
      <c r="AM40" s="117" t="s">
        <v>436</v>
      </c>
      <c r="AN40" s="332">
        <f t="shared" si="12"/>
        <v>0</v>
      </c>
      <c r="AP40" s="332">
        <f t="shared" si="13"/>
        <v>0</v>
      </c>
      <c r="AQ40" s="332">
        <f t="shared" si="14"/>
        <v>0</v>
      </c>
    </row>
    <row r="41" spans="2:43" s="118" customFormat="1" ht="16.5" customHeight="1" x14ac:dyDescent="0.15">
      <c r="B41" s="105" t="s">
        <v>471</v>
      </c>
      <c r="C41" s="114" t="s">
        <v>434</v>
      </c>
      <c r="D41" s="107"/>
      <c r="E41" s="115" t="s">
        <v>433</v>
      </c>
      <c r="F41" s="107"/>
      <c r="G41" s="116" t="s">
        <v>435</v>
      </c>
      <c r="H41" s="107"/>
      <c r="I41" s="117" t="s">
        <v>436</v>
      </c>
      <c r="J41" s="107" t="str">
        <f t="shared" si="0"/>
        <v/>
      </c>
      <c r="L41" s="332">
        <f>IF(OR(D41="",F41=""),0,(IF(D41&gt;F41,1,0)-D41+F41-H41)*24)</f>
        <v>0</v>
      </c>
      <c r="N41" s="111" t="str">
        <f t="shared" si="2"/>
        <v/>
      </c>
      <c r="O41" s="115" t="s">
        <v>433</v>
      </c>
      <c r="P41" s="111" t="str">
        <f t="shared" si="3"/>
        <v/>
      </c>
      <c r="R41" s="111" t="str">
        <f>IF(OR(D41="",D41&lt;N41,P41&lt;=D41),"",D41)</f>
        <v/>
      </c>
      <c r="S41" s="115" t="s">
        <v>433</v>
      </c>
      <c r="T41" s="111" t="str">
        <f>IF(R41="","",IF(D41&lt;F41,IF(F41&lt;=P41,F41,P41),P41))</f>
        <v/>
      </c>
      <c r="U41" s="116" t="s">
        <v>435</v>
      </c>
      <c r="V41" s="112" t="str">
        <f t="shared" si="6"/>
        <v/>
      </c>
      <c r="W41" s="117" t="s">
        <v>436</v>
      </c>
      <c r="X41" s="353">
        <f t="shared" si="7"/>
        <v>0</v>
      </c>
      <c r="Z41" s="111" t="str">
        <f>IF(OR(D41="",AND(D41&lt;F41,N41&lt;=D41,D41&lt;=P41,N41&lt;=F41,F41&lt;=P41),J41="宿直"),"",IF(D41&lt;F41,IF(AND(D41&lt;P41,P41&lt;F41),P41,D41),IF(D41&lt;P41,P41,D41)))</f>
        <v/>
      </c>
      <c r="AA41" s="115" t="s">
        <v>433</v>
      </c>
      <c r="AB41" s="111" t="str">
        <f>IF(Z41="","",IF(D41&lt;F41,IF(P41&lt;F41,F41,IF(F41&lt;N41,F41,N41)),IF(F41&lt;N41,F41,N41)))</f>
        <v/>
      </c>
      <c r="AC41" s="116" t="s">
        <v>435</v>
      </c>
      <c r="AD41" s="112"/>
      <c r="AE41" s="117" t="s">
        <v>436</v>
      </c>
      <c r="AF41" s="332">
        <f>IF(Z41="",0,(IF(Z41&gt;AB41,1,0)-Z41+AB41-AD41)*24)</f>
        <v>0</v>
      </c>
      <c r="AH41" s="111" t="str">
        <f>IF(OR(AND(D41&lt;F41,D41&lt;N41),AND(D41&gt;F41,F41&gt;N41)),N41,"")</f>
        <v/>
      </c>
      <c r="AI41" s="115" t="s">
        <v>433</v>
      </c>
      <c r="AJ41" s="111" t="str">
        <f>IF(AH41="","",F41)</f>
        <v/>
      </c>
      <c r="AK41" s="116" t="s">
        <v>435</v>
      </c>
      <c r="AL41" s="112"/>
      <c r="AM41" s="117" t="s">
        <v>436</v>
      </c>
      <c r="AN41" s="332">
        <f>IF(AH41="",0,(IF(AH41&gt;AJ41,1,0)-AH41+AJ41-AL41)*24)</f>
        <v>0</v>
      </c>
      <c r="AP41" s="332">
        <f>X41+AN41</f>
        <v>0</v>
      </c>
      <c r="AQ41" s="332">
        <f>IF(X41&lt;6,X41,IF(X41&lt;8,X41+0.75,X41+1))+IF(AN41&lt;6,AN41,IF(AN41&lt;8,AN41+0.75,AN41+1))</f>
        <v>0</v>
      </c>
    </row>
    <row r="42" spans="2:43" s="118" customFormat="1" ht="16.5" customHeight="1" x14ac:dyDescent="0.15">
      <c r="B42" s="105" t="s">
        <v>472</v>
      </c>
      <c r="C42" s="114" t="s">
        <v>434</v>
      </c>
      <c r="D42" s="107"/>
      <c r="E42" s="115" t="s">
        <v>433</v>
      </c>
      <c r="F42" s="107"/>
      <c r="G42" s="116" t="s">
        <v>435</v>
      </c>
      <c r="H42" s="107"/>
      <c r="I42" s="117" t="s">
        <v>436</v>
      </c>
      <c r="J42" s="107" t="str">
        <f t="shared" si="0"/>
        <v/>
      </c>
      <c r="L42" s="332">
        <f>IF(OR(D42="",F42=""),0,(IF(D42&gt;F42,1,0)-D42+F42-H42)*24)</f>
        <v>0</v>
      </c>
      <c r="N42" s="111" t="str">
        <f t="shared" si="2"/>
        <v/>
      </c>
      <c r="O42" s="115" t="s">
        <v>433</v>
      </c>
      <c r="P42" s="111" t="str">
        <f t="shared" si="3"/>
        <v/>
      </c>
      <c r="R42" s="111" t="str">
        <f>IF(OR(D42="",D42&lt;N42,P42&lt;=D42),"",D42)</f>
        <v/>
      </c>
      <c r="S42" s="115" t="s">
        <v>433</v>
      </c>
      <c r="T42" s="111" t="str">
        <f>IF(R42="","",IF(D42&lt;F42,IF(F42&lt;=P42,F42,P42),P42))</f>
        <v/>
      </c>
      <c r="U42" s="116" t="s">
        <v>435</v>
      </c>
      <c r="V42" s="112" t="str">
        <f t="shared" si="6"/>
        <v/>
      </c>
      <c r="W42" s="117" t="s">
        <v>436</v>
      </c>
      <c r="X42" s="353">
        <f t="shared" si="7"/>
        <v>0</v>
      </c>
      <c r="Z42" s="111" t="str">
        <f>IF(OR(D42="",AND(D42&lt;F42,N42&lt;=D42,D42&lt;=P42,N42&lt;=F42,F42&lt;=P42),J42="宿直"),"",IF(D42&lt;F42,IF(AND(D42&lt;P42,P42&lt;F42),P42,D42),IF(D42&lt;P42,P42,D42)))</f>
        <v/>
      </c>
      <c r="AA42" s="115" t="s">
        <v>433</v>
      </c>
      <c r="AB42" s="111" t="str">
        <f>IF(Z42="","",IF(D42&lt;F42,IF(P42&lt;F42,F42,IF(F42&lt;N42,F42,N42)),IF(F42&lt;N42,F42,N42)))</f>
        <v/>
      </c>
      <c r="AC42" s="116" t="s">
        <v>435</v>
      </c>
      <c r="AD42" s="112"/>
      <c r="AE42" s="117" t="s">
        <v>436</v>
      </c>
      <c r="AF42" s="332">
        <f>IF(Z42="",0,(IF(Z42&gt;AB42,1,0)-Z42+AB42-AD42)*24)</f>
        <v>0</v>
      </c>
      <c r="AH42" s="111" t="str">
        <f>IF(OR(AND(D42&lt;F42,D42&lt;N42),AND(D42&gt;F42,F42&gt;N42)),N42,"")</f>
        <v/>
      </c>
      <c r="AI42" s="115" t="s">
        <v>433</v>
      </c>
      <c r="AJ42" s="111" t="str">
        <f>IF(AH42="","",F42)</f>
        <v/>
      </c>
      <c r="AK42" s="116" t="s">
        <v>435</v>
      </c>
      <c r="AL42" s="112"/>
      <c r="AM42" s="117" t="s">
        <v>436</v>
      </c>
      <c r="AN42" s="332">
        <f>IF(AH42="",0,(IF(AH42&gt;AJ42,1,0)-AH42+AJ42-AL42)*24)</f>
        <v>0</v>
      </c>
      <c r="AP42" s="332">
        <f>X42+AN42</f>
        <v>0</v>
      </c>
      <c r="AQ42" s="332">
        <f>IF(X42&lt;6,X42,IF(X42&lt;8,X42+0.75,X42+1))+IF(AN42&lt;6,AN42,IF(AN42&lt;8,AN42+0.75,AN42+1))</f>
        <v>0</v>
      </c>
    </row>
    <row r="43" spans="2:43" s="118" customFormat="1" ht="16.5" customHeight="1" x14ac:dyDescent="0.15">
      <c r="B43" s="105" t="s">
        <v>473</v>
      </c>
      <c r="C43" s="114" t="s">
        <v>434</v>
      </c>
      <c r="D43" s="107"/>
      <c r="E43" s="115" t="s">
        <v>433</v>
      </c>
      <c r="F43" s="107"/>
      <c r="G43" s="116" t="s">
        <v>435</v>
      </c>
      <c r="H43" s="107"/>
      <c r="I43" s="117" t="s">
        <v>436</v>
      </c>
      <c r="J43" s="107" t="str">
        <f t="shared" si="0"/>
        <v/>
      </c>
      <c r="L43" s="332">
        <f>IF(OR(D43="",F43=""),0,(IF(D43&gt;F43,1,0)-D43+F43-H43)*24)</f>
        <v>0</v>
      </c>
      <c r="N43" s="111" t="str">
        <f t="shared" si="2"/>
        <v/>
      </c>
      <c r="O43" s="115" t="s">
        <v>433</v>
      </c>
      <c r="P43" s="111" t="str">
        <f t="shared" si="3"/>
        <v/>
      </c>
      <c r="R43" s="111" t="str">
        <f>IF(OR(D43="",D43&lt;N43,P43&lt;=D43),"",D43)</f>
        <v/>
      </c>
      <c r="S43" s="115" t="s">
        <v>433</v>
      </c>
      <c r="T43" s="111" t="str">
        <f>IF(R43="","",IF(D43&lt;F43,IF(F43&lt;=P43,F43,P43),P43))</f>
        <v/>
      </c>
      <c r="U43" s="116" t="s">
        <v>435</v>
      </c>
      <c r="V43" s="112" t="str">
        <f t="shared" si="6"/>
        <v/>
      </c>
      <c r="W43" s="117" t="s">
        <v>436</v>
      </c>
      <c r="X43" s="353">
        <f t="shared" si="7"/>
        <v>0</v>
      </c>
      <c r="Z43" s="111" t="str">
        <f>IF(OR(D43="",AND(D43&lt;F43,N43&lt;=D43,D43&lt;=P43,N43&lt;=F43,F43&lt;=P43),J43="宿直"),"",IF(D43&lt;F43,IF(AND(D43&lt;P43,P43&lt;F43),P43,D43),IF(D43&lt;P43,P43,D43)))</f>
        <v/>
      </c>
      <c r="AA43" s="115" t="s">
        <v>433</v>
      </c>
      <c r="AB43" s="111" t="str">
        <f>IF(Z43="","",IF(D43&lt;F43,IF(P43&lt;F43,F43,IF(F43&lt;N43,F43,N43)),IF(F43&lt;N43,F43,N43)))</f>
        <v/>
      </c>
      <c r="AC43" s="116" t="s">
        <v>435</v>
      </c>
      <c r="AD43" s="112"/>
      <c r="AE43" s="117" t="s">
        <v>436</v>
      </c>
      <c r="AF43" s="332">
        <f>IF(Z43="",0,(IF(Z43&gt;AB43,1,0)-Z43+AB43-AD43)*24)</f>
        <v>0</v>
      </c>
      <c r="AH43" s="111" t="str">
        <f>IF(OR(AND(D43&lt;F43,D43&lt;N43),AND(D43&gt;F43,F43&gt;N43)),N43,"")</f>
        <v/>
      </c>
      <c r="AI43" s="115" t="s">
        <v>433</v>
      </c>
      <c r="AJ43" s="111" t="str">
        <f>IF(AH43="","",F43)</f>
        <v/>
      </c>
      <c r="AK43" s="116" t="s">
        <v>435</v>
      </c>
      <c r="AL43" s="112"/>
      <c r="AM43" s="117" t="s">
        <v>436</v>
      </c>
      <c r="AN43" s="332">
        <f>IF(AH43="",0,(IF(AH43&gt;AJ43,1,0)-AH43+AJ43-AL43)*24)</f>
        <v>0</v>
      </c>
      <c r="AP43" s="332">
        <f>X43+AN43</f>
        <v>0</v>
      </c>
      <c r="AQ43" s="332">
        <f>IF(X43&lt;6,X43,IF(X43&lt;8,X43+0.75,X43+1))+IF(AN43&lt;6,AN43,IF(AN43&lt;8,AN43+0.75,AN43+1))</f>
        <v>0</v>
      </c>
    </row>
    <row r="44" spans="2:43" s="118" customFormat="1" ht="16.5" customHeight="1" x14ac:dyDescent="0.15">
      <c r="B44" s="105" t="s">
        <v>474</v>
      </c>
      <c r="C44" s="114" t="s">
        <v>434</v>
      </c>
      <c r="D44" s="107"/>
      <c r="E44" s="115" t="s">
        <v>433</v>
      </c>
      <c r="F44" s="107"/>
      <c r="G44" s="116" t="s">
        <v>435</v>
      </c>
      <c r="H44" s="107"/>
      <c r="I44" s="117" t="s">
        <v>436</v>
      </c>
      <c r="J44" s="107" t="str">
        <f t="shared" si="0"/>
        <v/>
      </c>
      <c r="L44" s="332">
        <f t="shared" si="15"/>
        <v>0</v>
      </c>
      <c r="N44" s="111" t="str">
        <f t="shared" si="2"/>
        <v/>
      </c>
      <c r="O44" s="115" t="s">
        <v>433</v>
      </c>
      <c r="P44" s="111" t="str">
        <f t="shared" si="3"/>
        <v/>
      </c>
      <c r="R44" s="111" t="str">
        <f t="shared" si="4"/>
        <v/>
      </c>
      <c r="S44" s="115" t="s">
        <v>433</v>
      </c>
      <c r="T44" s="111" t="str">
        <f t="shared" si="5"/>
        <v/>
      </c>
      <c r="U44" s="116" t="s">
        <v>435</v>
      </c>
      <c r="V44" s="112" t="str">
        <f t="shared" si="6"/>
        <v/>
      </c>
      <c r="W44" s="117" t="s">
        <v>436</v>
      </c>
      <c r="X44" s="353">
        <f t="shared" si="7"/>
        <v>0</v>
      </c>
      <c r="Z44" s="111" t="str">
        <f t="shared" si="8"/>
        <v/>
      </c>
      <c r="AA44" s="115" t="s">
        <v>433</v>
      </c>
      <c r="AB44" s="111" t="str">
        <f t="shared" si="9"/>
        <v/>
      </c>
      <c r="AC44" s="116" t="s">
        <v>435</v>
      </c>
      <c r="AD44" s="112"/>
      <c r="AE44" s="117" t="s">
        <v>436</v>
      </c>
      <c r="AF44" s="332">
        <f t="shared" si="10"/>
        <v>0</v>
      </c>
      <c r="AH44" s="111" t="str">
        <f t="shared" si="11"/>
        <v/>
      </c>
      <c r="AI44" s="115" t="s">
        <v>433</v>
      </c>
      <c r="AJ44" s="111" t="str">
        <f t="shared" si="1"/>
        <v/>
      </c>
      <c r="AK44" s="116" t="s">
        <v>435</v>
      </c>
      <c r="AL44" s="112"/>
      <c r="AM44" s="117" t="s">
        <v>436</v>
      </c>
      <c r="AN44" s="332">
        <f t="shared" si="12"/>
        <v>0</v>
      </c>
      <c r="AP44" s="332">
        <f t="shared" si="13"/>
        <v>0</v>
      </c>
      <c r="AQ44" s="332">
        <f t="shared" si="14"/>
        <v>0</v>
      </c>
    </row>
    <row r="45" spans="2:43" s="118" customFormat="1" ht="16.5" customHeight="1" x14ac:dyDescent="0.15">
      <c r="B45" s="105" t="s">
        <v>475</v>
      </c>
      <c r="C45" s="114" t="s">
        <v>434</v>
      </c>
      <c r="D45" s="107"/>
      <c r="E45" s="115" t="s">
        <v>433</v>
      </c>
      <c r="F45" s="107"/>
      <c r="G45" s="116" t="s">
        <v>435</v>
      </c>
      <c r="H45" s="107"/>
      <c r="I45" s="117" t="s">
        <v>436</v>
      </c>
      <c r="J45" s="107" t="str">
        <f t="shared" si="0"/>
        <v/>
      </c>
      <c r="L45" s="332">
        <f t="shared" si="15"/>
        <v>0</v>
      </c>
      <c r="N45" s="111" t="str">
        <f t="shared" si="2"/>
        <v/>
      </c>
      <c r="O45" s="115" t="s">
        <v>433</v>
      </c>
      <c r="P45" s="111" t="str">
        <f t="shared" si="3"/>
        <v/>
      </c>
      <c r="R45" s="111" t="str">
        <f t="shared" si="4"/>
        <v/>
      </c>
      <c r="S45" s="115" t="s">
        <v>433</v>
      </c>
      <c r="T45" s="111" t="str">
        <f t="shared" si="5"/>
        <v/>
      </c>
      <c r="U45" s="116" t="s">
        <v>435</v>
      </c>
      <c r="V45" s="112" t="str">
        <f t="shared" si="6"/>
        <v/>
      </c>
      <c r="W45" s="117" t="s">
        <v>436</v>
      </c>
      <c r="X45" s="353">
        <f t="shared" si="7"/>
        <v>0</v>
      </c>
      <c r="Z45" s="111" t="str">
        <f t="shared" si="8"/>
        <v/>
      </c>
      <c r="AA45" s="115" t="s">
        <v>433</v>
      </c>
      <c r="AB45" s="111" t="str">
        <f t="shared" si="9"/>
        <v/>
      </c>
      <c r="AC45" s="116" t="s">
        <v>435</v>
      </c>
      <c r="AD45" s="112"/>
      <c r="AE45" s="117" t="s">
        <v>436</v>
      </c>
      <c r="AF45" s="332">
        <f t="shared" si="10"/>
        <v>0</v>
      </c>
      <c r="AH45" s="111" t="str">
        <f t="shared" si="11"/>
        <v/>
      </c>
      <c r="AI45" s="115" t="s">
        <v>433</v>
      </c>
      <c r="AJ45" s="111" t="str">
        <f t="shared" si="1"/>
        <v/>
      </c>
      <c r="AK45" s="116" t="s">
        <v>435</v>
      </c>
      <c r="AL45" s="112"/>
      <c r="AM45" s="117" t="s">
        <v>436</v>
      </c>
      <c r="AN45" s="332">
        <f t="shared" si="12"/>
        <v>0</v>
      </c>
      <c r="AP45" s="332">
        <f t="shared" si="13"/>
        <v>0</v>
      </c>
      <c r="AQ45" s="332">
        <f t="shared" si="14"/>
        <v>0</v>
      </c>
    </row>
    <row r="46" spans="2:43" s="118" customFormat="1" ht="16.5" customHeight="1" x14ac:dyDescent="0.15">
      <c r="B46" s="105" t="s">
        <v>476</v>
      </c>
      <c r="C46" s="114" t="s">
        <v>434</v>
      </c>
      <c r="D46" s="107"/>
      <c r="E46" s="115" t="s">
        <v>433</v>
      </c>
      <c r="F46" s="107"/>
      <c r="G46" s="116" t="s">
        <v>435</v>
      </c>
      <c r="H46" s="107"/>
      <c r="I46" s="117" t="s">
        <v>436</v>
      </c>
      <c r="J46" s="107" t="str">
        <f t="shared" si="0"/>
        <v/>
      </c>
      <c r="L46" s="332">
        <f t="shared" si="15"/>
        <v>0</v>
      </c>
      <c r="N46" s="111" t="str">
        <f t="shared" si="2"/>
        <v/>
      </c>
      <c r="O46" s="115" t="s">
        <v>433</v>
      </c>
      <c r="P46" s="111" t="str">
        <f t="shared" si="3"/>
        <v/>
      </c>
      <c r="R46" s="111" t="str">
        <f t="shared" si="4"/>
        <v/>
      </c>
      <c r="S46" s="115" t="s">
        <v>433</v>
      </c>
      <c r="T46" s="111" t="str">
        <f t="shared" si="5"/>
        <v/>
      </c>
      <c r="U46" s="116" t="s">
        <v>435</v>
      </c>
      <c r="V46" s="112" t="str">
        <f t="shared" si="6"/>
        <v/>
      </c>
      <c r="W46" s="117" t="s">
        <v>436</v>
      </c>
      <c r="X46" s="353">
        <f t="shared" si="7"/>
        <v>0</v>
      </c>
      <c r="Z46" s="111" t="str">
        <f t="shared" si="8"/>
        <v/>
      </c>
      <c r="AA46" s="115" t="s">
        <v>433</v>
      </c>
      <c r="AB46" s="111" t="str">
        <f t="shared" si="9"/>
        <v/>
      </c>
      <c r="AC46" s="116" t="s">
        <v>435</v>
      </c>
      <c r="AD46" s="112"/>
      <c r="AE46" s="117" t="s">
        <v>436</v>
      </c>
      <c r="AF46" s="332">
        <f t="shared" si="10"/>
        <v>0</v>
      </c>
      <c r="AH46" s="111" t="str">
        <f t="shared" si="11"/>
        <v/>
      </c>
      <c r="AI46" s="115" t="s">
        <v>433</v>
      </c>
      <c r="AJ46" s="111" t="str">
        <f t="shared" si="1"/>
        <v/>
      </c>
      <c r="AK46" s="116" t="s">
        <v>435</v>
      </c>
      <c r="AL46" s="112"/>
      <c r="AM46" s="117" t="s">
        <v>436</v>
      </c>
      <c r="AN46" s="332">
        <f t="shared" si="12"/>
        <v>0</v>
      </c>
      <c r="AP46" s="332">
        <f t="shared" si="13"/>
        <v>0</v>
      </c>
      <c r="AQ46" s="332">
        <f t="shared" si="14"/>
        <v>0</v>
      </c>
    </row>
    <row r="47" spans="2:43" s="118" customFormat="1" ht="16.5" customHeight="1" x14ac:dyDescent="0.15">
      <c r="B47" s="105" t="s">
        <v>477</v>
      </c>
      <c r="C47" s="114" t="s">
        <v>434</v>
      </c>
      <c r="D47" s="107"/>
      <c r="E47" s="115" t="s">
        <v>433</v>
      </c>
      <c r="F47" s="107"/>
      <c r="G47" s="116" t="s">
        <v>435</v>
      </c>
      <c r="H47" s="107"/>
      <c r="I47" s="117" t="s">
        <v>436</v>
      </c>
      <c r="J47" s="107" t="str">
        <f t="shared" si="0"/>
        <v/>
      </c>
      <c r="L47" s="332">
        <f t="shared" si="15"/>
        <v>0</v>
      </c>
      <c r="N47" s="111" t="str">
        <f t="shared" si="2"/>
        <v/>
      </c>
      <c r="O47" s="115" t="s">
        <v>433</v>
      </c>
      <c r="P47" s="111" t="str">
        <f t="shared" si="3"/>
        <v/>
      </c>
      <c r="R47" s="111" t="str">
        <f t="shared" si="4"/>
        <v/>
      </c>
      <c r="S47" s="115" t="s">
        <v>433</v>
      </c>
      <c r="T47" s="111" t="str">
        <f t="shared" si="5"/>
        <v/>
      </c>
      <c r="U47" s="116" t="s">
        <v>435</v>
      </c>
      <c r="V47" s="112" t="str">
        <f t="shared" si="6"/>
        <v/>
      </c>
      <c r="W47" s="117" t="s">
        <v>436</v>
      </c>
      <c r="X47" s="353">
        <f t="shared" si="7"/>
        <v>0</v>
      </c>
      <c r="Z47" s="111" t="str">
        <f t="shared" si="8"/>
        <v/>
      </c>
      <c r="AA47" s="115" t="s">
        <v>433</v>
      </c>
      <c r="AB47" s="111" t="str">
        <f t="shared" si="9"/>
        <v/>
      </c>
      <c r="AC47" s="116" t="s">
        <v>435</v>
      </c>
      <c r="AD47" s="112"/>
      <c r="AE47" s="117" t="s">
        <v>436</v>
      </c>
      <c r="AF47" s="332">
        <f t="shared" si="10"/>
        <v>0</v>
      </c>
      <c r="AH47" s="111" t="str">
        <f t="shared" si="11"/>
        <v/>
      </c>
      <c r="AI47" s="115" t="s">
        <v>433</v>
      </c>
      <c r="AJ47" s="111" t="str">
        <f t="shared" si="1"/>
        <v/>
      </c>
      <c r="AK47" s="116" t="s">
        <v>435</v>
      </c>
      <c r="AL47" s="112"/>
      <c r="AM47" s="117" t="s">
        <v>436</v>
      </c>
      <c r="AN47" s="332">
        <f t="shared" si="12"/>
        <v>0</v>
      </c>
      <c r="AP47" s="332">
        <f t="shared" si="13"/>
        <v>0</v>
      </c>
      <c r="AQ47" s="332">
        <f t="shared" si="14"/>
        <v>0</v>
      </c>
    </row>
    <row r="48" spans="2:43" s="118" customFormat="1" ht="16.5" customHeight="1" x14ac:dyDescent="0.15">
      <c r="B48" s="105" t="s">
        <v>478</v>
      </c>
      <c r="C48" s="114" t="s">
        <v>434</v>
      </c>
      <c r="D48" s="107"/>
      <c r="E48" s="115" t="s">
        <v>433</v>
      </c>
      <c r="F48" s="107"/>
      <c r="G48" s="116" t="s">
        <v>435</v>
      </c>
      <c r="H48" s="107"/>
      <c r="I48" s="117" t="s">
        <v>436</v>
      </c>
      <c r="J48" s="107" t="str">
        <f t="shared" si="0"/>
        <v/>
      </c>
      <c r="L48" s="332">
        <f t="shared" si="15"/>
        <v>0</v>
      </c>
      <c r="N48" s="111" t="str">
        <f t="shared" si="2"/>
        <v/>
      </c>
      <c r="O48" s="115" t="s">
        <v>433</v>
      </c>
      <c r="P48" s="111" t="str">
        <f t="shared" si="3"/>
        <v/>
      </c>
      <c r="R48" s="111" t="str">
        <f t="shared" si="4"/>
        <v/>
      </c>
      <c r="S48" s="115" t="s">
        <v>433</v>
      </c>
      <c r="T48" s="111" t="str">
        <f t="shared" si="5"/>
        <v/>
      </c>
      <c r="U48" s="116" t="s">
        <v>435</v>
      </c>
      <c r="V48" s="112" t="str">
        <f t="shared" si="6"/>
        <v/>
      </c>
      <c r="W48" s="117" t="s">
        <v>436</v>
      </c>
      <c r="X48" s="353">
        <f t="shared" si="7"/>
        <v>0</v>
      </c>
      <c r="Z48" s="111" t="str">
        <f t="shared" si="8"/>
        <v/>
      </c>
      <c r="AA48" s="115" t="s">
        <v>433</v>
      </c>
      <c r="AB48" s="111" t="str">
        <f t="shared" si="9"/>
        <v/>
      </c>
      <c r="AC48" s="116" t="s">
        <v>435</v>
      </c>
      <c r="AD48" s="112"/>
      <c r="AE48" s="117" t="s">
        <v>436</v>
      </c>
      <c r="AF48" s="332">
        <f t="shared" si="10"/>
        <v>0</v>
      </c>
      <c r="AH48" s="111" t="str">
        <f t="shared" si="11"/>
        <v/>
      </c>
      <c r="AI48" s="115" t="s">
        <v>433</v>
      </c>
      <c r="AJ48" s="111" t="str">
        <f t="shared" si="1"/>
        <v/>
      </c>
      <c r="AK48" s="116" t="s">
        <v>435</v>
      </c>
      <c r="AL48" s="112"/>
      <c r="AM48" s="117" t="s">
        <v>436</v>
      </c>
      <c r="AN48" s="332">
        <f t="shared" si="12"/>
        <v>0</v>
      </c>
      <c r="AP48" s="332">
        <f t="shared" si="13"/>
        <v>0</v>
      </c>
      <c r="AQ48" s="332">
        <f t="shared" si="14"/>
        <v>0</v>
      </c>
    </row>
    <row r="49" spans="2:43" s="118" customFormat="1" ht="16.5" customHeight="1" x14ac:dyDescent="0.15">
      <c r="B49" s="105" t="s">
        <v>479</v>
      </c>
      <c r="C49" s="114" t="s">
        <v>434</v>
      </c>
      <c r="D49" s="107"/>
      <c r="E49" s="115" t="s">
        <v>433</v>
      </c>
      <c r="F49" s="107"/>
      <c r="G49" s="116" t="s">
        <v>435</v>
      </c>
      <c r="H49" s="107"/>
      <c r="I49" s="117" t="s">
        <v>436</v>
      </c>
      <c r="J49" s="107" t="str">
        <f t="shared" si="0"/>
        <v/>
      </c>
      <c r="L49" s="332">
        <f t="shared" si="15"/>
        <v>0</v>
      </c>
      <c r="N49" s="111" t="str">
        <f t="shared" si="2"/>
        <v/>
      </c>
      <c r="O49" s="115" t="s">
        <v>433</v>
      </c>
      <c r="P49" s="111" t="str">
        <f t="shared" si="3"/>
        <v/>
      </c>
      <c r="R49" s="111" t="str">
        <f t="shared" si="4"/>
        <v/>
      </c>
      <c r="S49" s="115" t="s">
        <v>433</v>
      </c>
      <c r="T49" s="111" t="str">
        <f t="shared" si="5"/>
        <v/>
      </c>
      <c r="U49" s="116" t="s">
        <v>435</v>
      </c>
      <c r="V49" s="112" t="str">
        <f t="shared" si="6"/>
        <v/>
      </c>
      <c r="W49" s="117" t="s">
        <v>436</v>
      </c>
      <c r="X49" s="353">
        <f t="shared" si="7"/>
        <v>0</v>
      </c>
      <c r="Z49" s="111" t="str">
        <f t="shared" si="8"/>
        <v/>
      </c>
      <c r="AA49" s="115" t="s">
        <v>433</v>
      </c>
      <c r="AB49" s="111" t="str">
        <f t="shared" si="9"/>
        <v/>
      </c>
      <c r="AC49" s="116" t="s">
        <v>435</v>
      </c>
      <c r="AD49" s="112"/>
      <c r="AE49" s="117" t="s">
        <v>436</v>
      </c>
      <c r="AF49" s="332">
        <f t="shared" si="10"/>
        <v>0</v>
      </c>
      <c r="AH49" s="111" t="str">
        <f t="shared" si="11"/>
        <v/>
      </c>
      <c r="AI49" s="115" t="s">
        <v>433</v>
      </c>
      <c r="AJ49" s="111" t="str">
        <f t="shared" si="1"/>
        <v/>
      </c>
      <c r="AK49" s="116" t="s">
        <v>435</v>
      </c>
      <c r="AL49" s="112"/>
      <c r="AM49" s="117" t="s">
        <v>436</v>
      </c>
      <c r="AN49" s="332">
        <f t="shared" si="12"/>
        <v>0</v>
      </c>
      <c r="AP49" s="332">
        <f t="shared" si="13"/>
        <v>0</v>
      </c>
      <c r="AQ49" s="332">
        <f t="shared" si="14"/>
        <v>0</v>
      </c>
    </row>
    <row r="50" spans="2:43" s="118" customFormat="1" ht="16.5" customHeight="1" x14ac:dyDescent="0.15">
      <c r="B50" s="105" t="s">
        <v>480</v>
      </c>
      <c r="C50" s="114" t="s">
        <v>434</v>
      </c>
      <c r="D50" s="107"/>
      <c r="E50" s="115" t="s">
        <v>433</v>
      </c>
      <c r="F50" s="107"/>
      <c r="G50" s="116" t="s">
        <v>435</v>
      </c>
      <c r="H50" s="107"/>
      <c r="I50" s="117" t="s">
        <v>436</v>
      </c>
      <c r="J50" s="107" t="str">
        <f t="shared" si="0"/>
        <v/>
      </c>
      <c r="L50" s="332">
        <f t="shared" si="15"/>
        <v>0</v>
      </c>
      <c r="N50" s="111" t="str">
        <f t="shared" si="2"/>
        <v/>
      </c>
      <c r="O50" s="115" t="s">
        <v>433</v>
      </c>
      <c r="P50" s="111" t="str">
        <f t="shared" si="3"/>
        <v/>
      </c>
      <c r="R50" s="111" t="str">
        <f t="shared" si="4"/>
        <v/>
      </c>
      <c r="S50" s="115" t="s">
        <v>433</v>
      </c>
      <c r="T50" s="111" t="str">
        <f t="shared" si="5"/>
        <v/>
      </c>
      <c r="U50" s="116" t="s">
        <v>435</v>
      </c>
      <c r="V50" s="112" t="str">
        <f t="shared" si="6"/>
        <v/>
      </c>
      <c r="W50" s="117" t="s">
        <v>436</v>
      </c>
      <c r="X50" s="353">
        <f t="shared" si="7"/>
        <v>0</v>
      </c>
      <c r="Z50" s="111" t="str">
        <f t="shared" si="8"/>
        <v/>
      </c>
      <c r="AA50" s="115" t="s">
        <v>433</v>
      </c>
      <c r="AB50" s="111" t="str">
        <f t="shared" si="9"/>
        <v/>
      </c>
      <c r="AC50" s="116" t="s">
        <v>435</v>
      </c>
      <c r="AD50" s="112"/>
      <c r="AE50" s="117" t="s">
        <v>436</v>
      </c>
      <c r="AF50" s="332">
        <f t="shared" si="10"/>
        <v>0</v>
      </c>
      <c r="AH50" s="111" t="str">
        <f t="shared" si="11"/>
        <v/>
      </c>
      <c r="AI50" s="115" t="s">
        <v>433</v>
      </c>
      <c r="AJ50" s="111" t="str">
        <f t="shared" si="1"/>
        <v/>
      </c>
      <c r="AK50" s="116" t="s">
        <v>435</v>
      </c>
      <c r="AL50" s="112"/>
      <c r="AM50" s="117" t="s">
        <v>436</v>
      </c>
      <c r="AN50" s="332">
        <f t="shared" si="12"/>
        <v>0</v>
      </c>
      <c r="AP50" s="332">
        <f t="shared" si="13"/>
        <v>0</v>
      </c>
      <c r="AQ50" s="332">
        <f t="shared" si="14"/>
        <v>0</v>
      </c>
    </row>
    <row r="51" spans="2:43" s="118" customFormat="1" ht="16.5" customHeight="1" x14ac:dyDescent="0.15">
      <c r="B51" s="105" t="s">
        <v>481</v>
      </c>
      <c r="C51" s="114" t="s">
        <v>434</v>
      </c>
      <c r="D51" s="107"/>
      <c r="E51" s="115" t="s">
        <v>433</v>
      </c>
      <c r="F51" s="107"/>
      <c r="G51" s="116" t="s">
        <v>435</v>
      </c>
      <c r="H51" s="107"/>
      <c r="I51" s="117" t="s">
        <v>436</v>
      </c>
      <c r="J51" s="107" t="str">
        <f t="shared" si="0"/>
        <v/>
      </c>
      <c r="L51" s="332">
        <f t="shared" si="15"/>
        <v>0</v>
      </c>
      <c r="N51" s="111" t="str">
        <f t="shared" si="2"/>
        <v/>
      </c>
      <c r="O51" s="115" t="s">
        <v>433</v>
      </c>
      <c r="P51" s="111" t="str">
        <f t="shared" si="3"/>
        <v/>
      </c>
      <c r="R51" s="111" t="str">
        <f t="shared" si="4"/>
        <v/>
      </c>
      <c r="S51" s="115" t="s">
        <v>433</v>
      </c>
      <c r="T51" s="111" t="str">
        <f t="shared" si="5"/>
        <v/>
      </c>
      <c r="U51" s="116" t="s">
        <v>435</v>
      </c>
      <c r="V51" s="112" t="str">
        <f t="shared" si="6"/>
        <v/>
      </c>
      <c r="W51" s="117" t="s">
        <v>436</v>
      </c>
      <c r="X51" s="353">
        <f t="shared" si="7"/>
        <v>0</v>
      </c>
      <c r="Z51" s="111" t="str">
        <f t="shared" si="8"/>
        <v/>
      </c>
      <c r="AA51" s="115" t="s">
        <v>433</v>
      </c>
      <c r="AB51" s="111" t="str">
        <f t="shared" si="9"/>
        <v/>
      </c>
      <c r="AC51" s="116" t="s">
        <v>435</v>
      </c>
      <c r="AD51" s="112"/>
      <c r="AE51" s="117" t="s">
        <v>436</v>
      </c>
      <c r="AF51" s="332">
        <f t="shared" si="10"/>
        <v>0</v>
      </c>
      <c r="AH51" s="111" t="str">
        <f t="shared" si="11"/>
        <v/>
      </c>
      <c r="AI51" s="115" t="s">
        <v>433</v>
      </c>
      <c r="AJ51" s="111" t="str">
        <f t="shared" si="1"/>
        <v/>
      </c>
      <c r="AK51" s="116" t="s">
        <v>435</v>
      </c>
      <c r="AL51" s="112"/>
      <c r="AM51" s="117" t="s">
        <v>436</v>
      </c>
      <c r="AN51" s="332">
        <f t="shared" si="12"/>
        <v>0</v>
      </c>
      <c r="AP51" s="332">
        <f t="shared" si="13"/>
        <v>0</v>
      </c>
      <c r="AQ51" s="332">
        <f t="shared" si="14"/>
        <v>0</v>
      </c>
    </row>
    <row r="52" spans="2:43" s="118" customFormat="1" ht="16.5" customHeight="1" x14ac:dyDescent="0.15">
      <c r="B52" s="105" t="s">
        <v>482</v>
      </c>
      <c r="C52" s="114" t="s">
        <v>434</v>
      </c>
      <c r="D52" s="119"/>
      <c r="E52" s="115" t="s">
        <v>433</v>
      </c>
      <c r="F52" s="119"/>
      <c r="G52" s="116" t="s">
        <v>435</v>
      </c>
      <c r="H52" s="119"/>
      <c r="I52" s="117" t="s">
        <v>436</v>
      </c>
      <c r="J52" s="107" t="str">
        <f t="shared" si="0"/>
        <v/>
      </c>
      <c r="L52" s="332">
        <f t="shared" si="15"/>
        <v>0</v>
      </c>
      <c r="N52" s="111" t="str">
        <f t="shared" si="2"/>
        <v/>
      </c>
      <c r="O52" s="115" t="s">
        <v>433</v>
      </c>
      <c r="P52" s="111" t="str">
        <f t="shared" si="3"/>
        <v/>
      </c>
      <c r="R52" s="111" t="str">
        <f t="shared" si="4"/>
        <v/>
      </c>
      <c r="S52" s="115" t="s">
        <v>433</v>
      </c>
      <c r="T52" s="111" t="str">
        <f t="shared" si="5"/>
        <v/>
      </c>
      <c r="U52" s="116" t="s">
        <v>435</v>
      </c>
      <c r="V52" s="112" t="str">
        <f t="shared" si="6"/>
        <v/>
      </c>
      <c r="W52" s="117" t="s">
        <v>436</v>
      </c>
      <c r="X52" s="353">
        <f t="shared" si="7"/>
        <v>0</v>
      </c>
      <c r="Z52" s="111" t="str">
        <f t="shared" si="8"/>
        <v/>
      </c>
      <c r="AA52" s="115" t="s">
        <v>433</v>
      </c>
      <c r="AB52" s="111" t="str">
        <f t="shared" si="9"/>
        <v/>
      </c>
      <c r="AC52" s="116" t="s">
        <v>435</v>
      </c>
      <c r="AD52" s="120"/>
      <c r="AE52" s="117" t="s">
        <v>436</v>
      </c>
      <c r="AF52" s="332">
        <f t="shared" si="10"/>
        <v>0</v>
      </c>
      <c r="AH52" s="111" t="str">
        <f t="shared" si="11"/>
        <v/>
      </c>
      <c r="AI52" s="115" t="s">
        <v>433</v>
      </c>
      <c r="AJ52" s="111" t="str">
        <f t="shared" si="1"/>
        <v/>
      </c>
      <c r="AK52" s="116" t="s">
        <v>435</v>
      </c>
      <c r="AL52" s="112"/>
      <c r="AM52" s="117" t="s">
        <v>436</v>
      </c>
      <c r="AN52" s="332">
        <f t="shared" si="12"/>
        <v>0</v>
      </c>
      <c r="AP52" s="332">
        <f t="shared" si="13"/>
        <v>0</v>
      </c>
      <c r="AQ52" s="332">
        <f t="shared" si="14"/>
        <v>0</v>
      </c>
    </row>
    <row r="53" spans="2:43" s="118" customFormat="1" ht="16.5" customHeight="1" x14ac:dyDescent="0.15">
      <c r="B53" s="105" t="s">
        <v>483</v>
      </c>
      <c r="C53" s="114" t="s">
        <v>434</v>
      </c>
      <c r="D53" s="107"/>
      <c r="E53" s="115" t="s">
        <v>433</v>
      </c>
      <c r="F53" s="107"/>
      <c r="G53" s="116" t="s">
        <v>435</v>
      </c>
      <c r="H53" s="107"/>
      <c r="I53" s="117" t="s">
        <v>436</v>
      </c>
      <c r="J53" s="107" t="str">
        <f t="shared" si="0"/>
        <v/>
      </c>
      <c r="L53" s="332">
        <f t="shared" si="15"/>
        <v>0</v>
      </c>
      <c r="N53" s="111" t="str">
        <f t="shared" si="2"/>
        <v/>
      </c>
      <c r="O53" s="115" t="s">
        <v>433</v>
      </c>
      <c r="P53" s="111" t="str">
        <f t="shared" si="3"/>
        <v/>
      </c>
      <c r="R53" s="111" t="str">
        <f t="shared" si="4"/>
        <v/>
      </c>
      <c r="S53" s="115" t="s">
        <v>433</v>
      </c>
      <c r="T53" s="111" t="str">
        <f t="shared" si="5"/>
        <v/>
      </c>
      <c r="U53" s="116" t="s">
        <v>435</v>
      </c>
      <c r="V53" s="112" t="str">
        <f t="shared" si="6"/>
        <v/>
      </c>
      <c r="W53" s="117" t="s">
        <v>436</v>
      </c>
      <c r="X53" s="353">
        <f t="shared" si="7"/>
        <v>0</v>
      </c>
      <c r="Z53" s="111" t="str">
        <f t="shared" si="8"/>
        <v/>
      </c>
      <c r="AA53" s="115" t="s">
        <v>433</v>
      </c>
      <c r="AB53" s="111" t="str">
        <f t="shared" si="9"/>
        <v/>
      </c>
      <c r="AC53" s="116" t="s">
        <v>435</v>
      </c>
      <c r="AD53" s="112"/>
      <c r="AE53" s="117" t="s">
        <v>436</v>
      </c>
      <c r="AF53" s="332">
        <f t="shared" si="10"/>
        <v>0</v>
      </c>
      <c r="AH53" s="111" t="str">
        <f t="shared" si="11"/>
        <v/>
      </c>
      <c r="AI53" s="115" t="s">
        <v>433</v>
      </c>
      <c r="AJ53" s="111" t="str">
        <f t="shared" si="1"/>
        <v/>
      </c>
      <c r="AK53" s="116" t="s">
        <v>435</v>
      </c>
      <c r="AL53" s="112"/>
      <c r="AM53" s="117" t="s">
        <v>436</v>
      </c>
      <c r="AN53" s="332">
        <f t="shared" si="12"/>
        <v>0</v>
      </c>
      <c r="AP53" s="332">
        <f t="shared" si="13"/>
        <v>0</v>
      </c>
      <c r="AQ53" s="332">
        <f t="shared" si="14"/>
        <v>0</v>
      </c>
    </row>
    <row r="54" spans="2:43" s="118" customFormat="1" ht="16.5" customHeight="1" x14ac:dyDescent="0.15">
      <c r="B54" s="105" t="s">
        <v>484</v>
      </c>
      <c r="C54" s="114" t="s">
        <v>434</v>
      </c>
      <c r="D54" s="107"/>
      <c r="E54" s="115" t="s">
        <v>433</v>
      </c>
      <c r="F54" s="107"/>
      <c r="G54" s="116" t="s">
        <v>435</v>
      </c>
      <c r="H54" s="107"/>
      <c r="I54" s="117" t="s">
        <v>436</v>
      </c>
      <c r="J54" s="107" t="str">
        <f t="shared" si="0"/>
        <v/>
      </c>
      <c r="L54" s="332">
        <f t="shared" si="15"/>
        <v>0</v>
      </c>
      <c r="N54" s="111" t="str">
        <f t="shared" si="2"/>
        <v/>
      </c>
      <c r="O54" s="115" t="s">
        <v>433</v>
      </c>
      <c r="P54" s="111" t="str">
        <f t="shared" si="3"/>
        <v/>
      </c>
      <c r="R54" s="111" t="str">
        <f t="shared" si="4"/>
        <v/>
      </c>
      <c r="S54" s="115" t="s">
        <v>433</v>
      </c>
      <c r="T54" s="111" t="str">
        <f t="shared" si="5"/>
        <v/>
      </c>
      <c r="U54" s="116" t="s">
        <v>435</v>
      </c>
      <c r="V54" s="112" t="str">
        <f t="shared" si="6"/>
        <v/>
      </c>
      <c r="W54" s="117" t="s">
        <v>436</v>
      </c>
      <c r="X54" s="353">
        <f t="shared" si="7"/>
        <v>0</v>
      </c>
      <c r="Z54" s="111" t="str">
        <f t="shared" si="8"/>
        <v/>
      </c>
      <c r="AA54" s="115" t="s">
        <v>433</v>
      </c>
      <c r="AB54" s="111" t="str">
        <f t="shared" si="9"/>
        <v/>
      </c>
      <c r="AC54" s="116" t="s">
        <v>435</v>
      </c>
      <c r="AD54" s="112"/>
      <c r="AE54" s="117" t="s">
        <v>436</v>
      </c>
      <c r="AF54" s="332">
        <f t="shared" si="10"/>
        <v>0</v>
      </c>
      <c r="AH54" s="111" t="str">
        <f t="shared" si="11"/>
        <v/>
      </c>
      <c r="AI54" s="115" t="s">
        <v>433</v>
      </c>
      <c r="AJ54" s="111" t="str">
        <f t="shared" si="1"/>
        <v/>
      </c>
      <c r="AK54" s="116" t="s">
        <v>435</v>
      </c>
      <c r="AL54" s="112"/>
      <c r="AM54" s="117" t="s">
        <v>436</v>
      </c>
      <c r="AN54" s="332">
        <f t="shared" si="12"/>
        <v>0</v>
      </c>
      <c r="AP54" s="332">
        <f t="shared" si="13"/>
        <v>0</v>
      </c>
      <c r="AQ54" s="332">
        <f t="shared" si="14"/>
        <v>0</v>
      </c>
    </row>
    <row r="55" spans="2:43" s="118" customFormat="1" ht="16.5" customHeight="1" x14ac:dyDescent="0.15">
      <c r="B55" s="105" t="s">
        <v>485</v>
      </c>
      <c r="C55" s="114" t="s">
        <v>434</v>
      </c>
      <c r="D55" s="119"/>
      <c r="E55" s="115" t="s">
        <v>433</v>
      </c>
      <c r="F55" s="119"/>
      <c r="G55" s="116" t="s">
        <v>435</v>
      </c>
      <c r="H55" s="119"/>
      <c r="I55" s="117" t="s">
        <v>436</v>
      </c>
      <c r="J55" s="107" t="str">
        <f t="shared" si="0"/>
        <v/>
      </c>
      <c r="L55" s="332">
        <f t="shared" si="15"/>
        <v>0</v>
      </c>
      <c r="N55" s="111" t="str">
        <f t="shared" si="2"/>
        <v/>
      </c>
      <c r="O55" s="115" t="s">
        <v>433</v>
      </c>
      <c r="P55" s="111" t="str">
        <f t="shared" si="3"/>
        <v/>
      </c>
      <c r="R55" s="111" t="str">
        <f t="shared" si="4"/>
        <v/>
      </c>
      <c r="S55" s="115" t="s">
        <v>433</v>
      </c>
      <c r="T55" s="111" t="str">
        <f t="shared" si="5"/>
        <v/>
      </c>
      <c r="U55" s="116" t="s">
        <v>435</v>
      </c>
      <c r="V55" s="112" t="str">
        <f t="shared" si="6"/>
        <v/>
      </c>
      <c r="W55" s="117" t="s">
        <v>436</v>
      </c>
      <c r="X55" s="353">
        <f t="shared" si="7"/>
        <v>0</v>
      </c>
      <c r="Z55" s="111" t="str">
        <f t="shared" si="8"/>
        <v/>
      </c>
      <c r="AA55" s="115" t="s">
        <v>433</v>
      </c>
      <c r="AB55" s="111" t="str">
        <f t="shared" si="9"/>
        <v/>
      </c>
      <c r="AC55" s="116" t="s">
        <v>435</v>
      </c>
      <c r="AD55" s="120"/>
      <c r="AE55" s="117" t="s">
        <v>436</v>
      </c>
      <c r="AF55" s="332">
        <f t="shared" si="10"/>
        <v>0</v>
      </c>
      <c r="AH55" s="111" t="str">
        <f t="shared" si="11"/>
        <v/>
      </c>
      <c r="AI55" s="115" t="s">
        <v>433</v>
      </c>
      <c r="AJ55" s="111" t="str">
        <f t="shared" si="1"/>
        <v/>
      </c>
      <c r="AK55" s="116" t="s">
        <v>435</v>
      </c>
      <c r="AL55" s="112"/>
      <c r="AM55" s="117" t="s">
        <v>436</v>
      </c>
      <c r="AN55" s="332">
        <f t="shared" si="12"/>
        <v>0</v>
      </c>
      <c r="AP55" s="332">
        <f t="shared" si="13"/>
        <v>0</v>
      </c>
      <c r="AQ55" s="332">
        <f t="shared" si="14"/>
        <v>0</v>
      </c>
    </row>
    <row r="56" spans="2:43" ht="16.5" customHeight="1" x14ac:dyDescent="0.15">
      <c r="B56" s="121" t="s">
        <v>184</v>
      </c>
      <c r="C56" s="106" t="s">
        <v>434</v>
      </c>
      <c r="D56" s="122"/>
      <c r="E56" s="123"/>
      <c r="F56" s="123"/>
      <c r="G56" s="123"/>
      <c r="H56" s="123"/>
      <c r="I56" s="123"/>
      <c r="J56" s="107" t="str">
        <f t="shared" si="0"/>
        <v/>
      </c>
      <c r="K56" s="123"/>
      <c r="L56" s="124" t="s">
        <v>437</v>
      </c>
      <c r="N56" s="122"/>
      <c r="O56" s="123"/>
      <c r="P56" s="125"/>
      <c r="R56" s="126"/>
      <c r="S56" s="127"/>
      <c r="T56" s="127"/>
      <c r="U56" s="127"/>
      <c r="V56" s="127"/>
      <c r="W56" s="127"/>
      <c r="X56" s="124" t="s">
        <v>437</v>
      </c>
      <c r="Z56" s="122"/>
      <c r="AA56" s="123"/>
      <c r="AB56" s="123"/>
      <c r="AC56" s="123"/>
      <c r="AD56" s="123"/>
      <c r="AE56" s="123"/>
      <c r="AF56" s="124" t="s">
        <v>437</v>
      </c>
      <c r="AH56" s="122"/>
      <c r="AI56" s="123"/>
      <c r="AJ56" s="123"/>
      <c r="AK56" s="123"/>
      <c r="AL56" s="123"/>
      <c r="AM56" s="123"/>
      <c r="AN56" s="124" t="s">
        <v>437</v>
      </c>
      <c r="AP56" s="124" t="s">
        <v>437</v>
      </c>
      <c r="AQ56" s="332"/>
    </row>
    <row r="57" spans="2:43" ht="8.1" customHeight="1" x14ac:dyDescent="0.15"/>
    <row r="58" spans="2:43" ht="15" customHeight="1" x14ac:dyDescent="0.15">
      <c r="B58" s="128" t="s">
        <v>185</v>
      </c>
      <c r="C58" s="129"/>
    </row>
    <row r="59" spans="2:43" ht="15" customHeight="1" x14ac:dyDescent="0.15">
      <c r="B59" s="130" t="s">
        <v>186</v>
      </c>
      <c r="C59" s="129"/>
    </row>
    <row r="60" spans="2:43" ht="15" customHeight="1" x14ac:dyDescent="0.15">
      <c r="B60" s="130"/>
      <c r="C60" s="129"/>
    </row>
    <row r="61" spans="2:43" ht="15" customHeight="1" x14ac:dyDescent="0.15">
      <c r="B61" s="130"/>
      <c r="C61" s="129"/>
    </row>
  </sheetData>
  <sheetProtection sheet="1" formatRows="0" insertRows="0" deleteRows="0" selectLockedCells="1"/>
  <mergeCells count="14">
    <mergeCell ref="B1:L1"/>
    <mergeCell ref="B2:D2"/>
    <mergeCell ref="V2:X2"/>
    <mergeCell ref="D5:F5"/>
    <mergeCell ref="J5:L5"/>
    <mergeCell ref="Z10:AF10"/>
    <mergeCell ref="AH10:AN10"/>
    <mergeCell ref="G11:I11"/>
    <mergeCell ref="U11:W11"/>
    <mergeCell ref="AC11:AE11"/>
    <mergeCell ref="AK11:AM11"/>
    <mergeCell ref="D10:L10"/>
    <mergeCell ref="N10:P10"/>
    <mergeCell ref="R10:X10"/>
  </mergeCells>
  <phoneticPr fontId="4"/>
  <conditionalFormatting sqref="D12">
    <cfRule type="cellIs" dxfId="20" priority="13" operator="equal">
      <formula>""</formula>
    </cfRule>
  </conditionalFormatting>
  <conditionalFormatting sqref="F12:F39">
    <cfRule type="expression" dxfId="19" priority="12">
      <formula>AND($D12&lt;&gt;"",F12="")</formula>
    </cfRule>
  </conditionalFormatting>
  <conditionalFormatting sqref="H12:H39">
    <cfRule type="expression" dxfId="18" priority="10">
      <formula>AND($D12&lt;&gt;"",H12="")</formula>
    </cfRule>
    <cfRule type="expression" dxfId="17" priority="11">
      <formula>AND(H12&lt;&gt;"",L12&lt;=0)</formula>
    </cfRule>
  </conditionalFormatting>
  <conditionalFormatting sqref="J12:J56">
    <cfRule type="expression" dxfId="16" priority="9">
      <formula>AND($D12&lt;&gt;"",J12="")</formula>
    </cfRule>
  </conditionalFormatting>
  <conditionalFormatting sqref="L12:L56 AF12:AF56 AN12:AN56 X12:X56">
    <cfRule type="cellIs" dxfId="15" priority="15" operator="equal">
      <formula>0</formula>
    </cfRule>
  </conditionalFormatting>
  <conditionalFormatting sqref="AP12:AQ56">
    <cfRule type="cellIs" dxfId="14" priority="14" operator="equal">
      <formula>0</formula>
    </cfRule>
  </conditionalFormatting>
  <conditionalFormatting sqref="D7">
    <cfRule type="cellIs" dxfId="13" priority="8" operator="equal">
      <formula>""</formula>
    </cfRule>
  </conditionalFormatting>
  <conditionalFormatting sqref="F7">
    <cfRule type="expression" dxfId="12" priority="7">
      <formula>AND($D7&lt;&gt;"",F7="")</formula>
    </cfRule>
  </conditionalFormatting>
  <conditionalFormatting sqref="V12:V55">
    <cfRule type="expression" dxfId="11" priority="5">
      <formula>$V12&lt;&gt;""</formula>
    </cfRule>
    <cfRule type="expression" dxfId="10" priority="6">
      <formula>$R12&lt;&gt;""</formula>
    </cfRule>
  </conditionalFormatting>
  <conditionalFormatting sqref="AD12:AD55">
    <cfRule type="expression" dxfId="9" priority="3">
      <formula>$AD12&lt;&gt;""</formula>
    </cfRule>
    <cfRule type="expression" dxfId="8" priority="4">
      <formula>$Z12&lt;&gt;""</formula>
    </cfRule>
  </conditionalFormatting>
  <conditionalFormatting sqref="AL12:AL55">
    <cfRule type="expression" dxfId="7" priority="1">
      <formula>$AL12&lt;&gt;""</formula>
    </cfRule>
    <cfRule type="expression" dxfId="6" priority="2">
      <formula>$AH12&lt;&gt;""</formula>
    </cfRule>
  </conditionalFormatting>
  <dataValidations count="2">
    <dataValidation allowBlank="1" showInputMessage="1" sqref="B2:I1048576 M1:XFD1048576 J2:J11 A1:A1048576 B1:D1 K2:L1048576 J57:J1048576"/>
    <dataValidation type="list" allowBlank="1" showInputMessage="1" sqref="J12:J56">
      <formula1>"日勤,夜勤,宿直"</formula1>
    </dataValidation>
  </dataValidations>
  <printOptions horizontalCentered="1"/>
  <pageMargins left="0.19685039370078741" right="0.19685039370078741" top="0.39370078740157483" bottom="0.19685039370078741"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3"/>
  <sheetViews>
    <sheetView topLeftCell="B4" workbookViewId="0">
      <selection activeCell="C12" sqref="C12:D13"/>
    </sheetView>
  </sheetViews>
  <sheetFormatPr defaultRowHeight="13.5" x14ac:dyDescent="0.15"/>
  <cols>
    <col min="1" max="1" width="26.375" style="174" customWidth="1"/>
    <col min="2" max="2" width="9" style="174"/>
    <col min="3" max="3" width="23.5" style="174" bestFit="1" customWidth="1"/>
    <col min="4" max="4" width="15.125" style="174" bestFit="1" customWidth="1"/>
    <col min="5" max="5" width="11" style="174" bestFit="1" customWidth="1"/>
    <col min="6" max="6" width="17.25" style="174" bestFit="1" customWidth="1"/>
    <col min="7" max="7" width="13" style="174" bestFit="1" customWidth="1"/>
    <col min="8" max="9" width="17.25" style="174" bestFit="1" customWidth="1"/>
    <col min="10" max="10" width="13" style="174" bestFit="1" customWidth="1"/>
    <col min="11" max="11" width="11" style="174" bestFit="1" customWidth="1"/>
    <col min="12" max="12" width="11.125" style="174" bestFit="1" customWidth="1"/>
    <col min="13" max="16384" width="9" style="174"/>
  </cols>
  <sheetData>
    <row r="1" spans="1:12" x14ac:dyDescent="0.15">
      <c r="A1" s="171" t="s">
        <v>258</v>
      </c>
      <c r="B1" s="172" t="s">
        <v>259</v>
      </c>
      <c r="C1" s="172" t="s">
        <v>260</v>
      </c>
      <c r="D1" s="172" t="s">
        <v>261</v>
      </c>
      <c r="E1" s="172" t="s">
        <v>262</v>
      </c>
      <c r="F1" s="172" t="s">
        <v>263</v>
      </c>
      <c r="G1" s="172" t="s">
        <v>264</v>
      </c>
      <c r="H1" s="172" t="s">
        <v>265</v>
      </c>
      <c r="I1" s="172" t="s">
        <v>266</v>
      </c>
      <c r="J1" s="172" t="s">
        <v>267</v>
      </c>
      <c r="K1" s="172" t="s">
        <v>268</v>
      </c>
      <c r="L1" s="173"/>
    </row>
    <row r="2" spans="1:12" x14ac:dyDescent="0.15">
      <c r="A2" s="175" t="s">
        <v>269</v>
      </c>
      <c r="B2" s="176" t="s">
        <v>270</v>
      </c>
      <c r="C2" s="176" t="s">
        <v>271</v>
      </c>
      <c r="D2" s="176" t="s">
        <v>272</v>
      </c>
      <c r="E2" s="177"/>
      <c r="F2" s="177"/>
      <c r="G2" s="177"/>
      <c r="H2" s="177"/>
      <c r="I2" s="177"/>
      <c r="J2" s="177"/>
      <c r="K2" s="177"/>
      <c r="L2" s="177"/>
    </row>
    <row r="3" spans="1:12" x14ac:dyDescent="0.15">
      <c r="A3" s="175" t="s">
        <v>273</v>
      </c>
      <c r="B3" s="176" t="s">
        <v>270</v>
      </c>
      <c r="C3" s="176" t="s">
        <v>271</v>
      </c>
      <c r="D3" s="176" t="s">
        <v>272</v>
      </c>
      <c r="E3" s="176"/>
      <c r="F3" s="176"/>
      <c r="G3" s="176"/>
      <c r="H3" s="176"/>
      <c r="I3" s="176"/>
      <c r="J3" s="176"/>
      <c r="K3" s="176"/>
      <c r="L3" s="178"/>
    </row>
    <row r="4" spans="1:12" x14ac:dyDescent="0.15">
      <c r="A4" s="175" t="s">
        <v>274</v>
      </c>
      <c r="B4" s="176" t="s">
        <v>270</v>
      </c>
      <c r="C4" s="176" t="s">
        <v>271</v>
      </c>
      <c r="D4" s="176" t="s">
        <v>272</v>
      </c>
      <c r="E4" s="176"/>
      <c r="F4" s="176"/>
      <c r="G4" s="176"/>
      <c r="H4" s="176"/>
      <c r="I4" s="176"/>
      <c r="J4" s="176"/>
      <c r="K4" s="176"/>
      <c r="L4" s="178"/>
    </row>
    <row r="5" spans="1:12" x14ac:dyDescent="0.15">
      <c r="A5" s="175" t="s">
        <v>275</v>
      </c>
      <c r="B5" s="176" t="s">
        <v>270</v>
      </c>
      <c r="C5" s="176" t="s">
        <v>271</v>
      </c>
      <c r="D5" s="176" t="s">
        <v>272</v>
      </c>
      <c r="E5" s="176"/>
      <c r="F5" s="176"/>
      <c r="G5" s="176"/>
      <c r="H5" s="176"/>
      <c r="I5" s="176"/>
      <c r="J5" s="176"/>
      <c r="K5" s="176"/>
      <c r="L5" s="178"/>
    </row>
    <row r="6" spans="1:12" x14ac:dyDescent="0.15">
      <c r="A6" s="179" t="s">
        <v>52</v>
      </c>
      <c r="B6" s="180" t="s">
        <v>270</v>
      </c>
      <c r="C6" s="180" t="s">
        <v>276</v>
      </c>
      <c r="D6" s="180" t="s">
        <v>277</v>
      </c>
      <c r="E6" s="180" t="s">
        <v>278</v>
      </c>
      <c r="F6" s="180" t="s">
        <v>279</v>
      </c>
      <c r="G6" s="180"/>
      <c r="H6" s="180"/>
      <c r="I6" s="180"/>
      <c r="J6" s="180"/>
      <c r="K6" s="176"/>
      <c r="L6" s="178"/>
    </row>
    <row r="7" spans="1:12" x14ac:dyDescent="0.15">
      <c r="A7" s="179" t="s">
        <v>10</v>
      </c>
      <c r="B7" s="180" t="s">
        <v>270</v>
      </c>
      <c r="C7" s="180" t="s">
        <v>276</v>
      </c>
      <c r="D7" s="180" t="s">
        <v>277</v>
      </c>
      <c r="E7" s="180" t="s">
        <v>278</v>
      </c>
      <c r="F7" s="180" t="s">
        <v>280</v>
      </c>
      <c r="G7" s="180" t="s">
        <v>281</v>
      </c>
      <c r="H7" s="180" t="s">
        <v>282</v>
      </c>
      <c r="I7" s="180" t="s">
        <v>279</v>
      </c>
      <c r="J7" s="180" t="s">
        <v>283</v>
      </c>
      <c r="K7" s="176"/>
      <c r="L7" s="178"/>
    </row>
    <row r="8" spans="1:12" x14ac:dyDescent="0.15">
      <c r="A8" s="179" t="s">
        <v>284</v>
      </c>
      <c r="B8" s="180" t="s">
        <v>270</v>
      </c>
      <c r="C8" s="180" t="s">
        <v>279</v>
      </c>
      <c r="D8" s="180"/>
      <c r="E8" s="180"/>
      <c r="F8" s="180"/>
      <c r="G8" s="180"/>
      <c r="H8" s="180"/>
      <c r="I8" s="180"/>
      <c r="J8" s="180"/>
      <c r="K8" s="176"/>
      <c r="L8" s="178"/>
    </row>
    <row r="9" spans="1:12" x14ac:dyDescent="0.15">
      <c r="A9" s="179" t="s">
        <v>285</v>
      </c>
      <c r="B9" s="180" t="s">
        <v>270</v>
      </c>
      <c r="C9" s="180" t="s">
        <v>279</v>
      </c>
      <c r="D9" s="180"/>
      <c r="E9" s="180"/>
      <c r="F9" s="180"/>
      <c r="G9" s="180"/>
      <c r="H9" s="180"/>
      <c r="I9" s="180"/>
      <c r="J9" s="180"/>
      <c r="K9" s="176"/>
      <c r="L9" s="178"/>
    </row>
    <row r="10" spans="1:12" x14ac:dyDescent="0.15">
      <c r="A10" s="179" t="s">
        <v>286</v>
      </c>
      <c r="B10" s="180" t="s">
        <v>270</v>
      </c>
      <c r="C10" s="180" t="s">
        <v>279</v>
      </c>
      <c r="D10" s="180"/>
      <c r="E10" s="180"/>
      <c r="F10" s="180"/>
      <c r="G10" s="180"/>
      <c r="H10" s="180"/>
      <c r="I10" s="180"/>
      <c r="J10" s="180"/>
      <c r="K10" s="176"/>
      <c r="L10" s="178"/>
    </row>
    <row r="11" spans="1:12" x14ac:dyDescent="0.15">
      <c r="A11" s="179" t="s">
        <v>287</v>
      </c>
      <c r="B11" s="180" t="s">
        <v>270</v>
      </c>
      <c r="C11" s="180" t="s">
        <v>271</v>
      </c>
      <c r="D11" s="180"/>
      <c r="E11" s="180"/>
      <c r="F11" s="180"/>
      <c r="G11" s="180"/>
      <c r="H11" s="180"/>
      <c r="I11" s="180"/>
      <c r="J11" s="180"/>
      <c r="K11" s="176"/>
      <c r="L11" s="178"/>
    </row>
    <row r="12" spans="1:12" x14ac:dyDescent="0.15">
      <c r="A12" s="179" t="s">
        <v>288</v>
      </c>
      <c r="B12" s="180" t="s">
        <v>270</v>
      </c>
      <c r="C12" s="180" t="s">
        <v>276</v>
      </c>
      <c r="D12" s="180" t="s">
        <v>289</v>
      </c>
      <c r="E12" s="180" t="s">
        <v>279</v>
      </c>
      <c r="F12" s="180" t="s">
        <v>283</v>
      </c>
      <c r="G12" s="180"/>
      <c r="H12" s="180"/>
      <c r="I12" s="180"/>
      <c r="J12" s="180"/>
      <c r="K12" s="176"/>
      <c r="L12" s="178"/>
    </row>
    <row r="13" spans="1:12" x14ac:dyDescent="0.15">
      <c r="A13" s="179" t="s">
        <v>290</v>
      </c>
      <c r="B13" s="180" t="s">
        <v>270</v>
      </c>
      <c r="C13" s="180" t="s">
        <v>276</v>
      </c>
      <c r="D13" s="180" t="s">
        <v>289</v>
      </c>
      <c r="E13" s="180" t="s">
        <v>283</v>
      </c>
      <c r="F13" s="180"/>
      <c r="G13" s="180"/>
      <c r="H13" s="180"/>
      <c r="I13" s="180"/>
      <c r="J13" s="180"/>
      <c r="K13" s="176"/>
      <c r="L13" s="178"/>
    </row>
    <row r="14" spans="1:12" x14ac:dyDescent="0.15">
      <c r="A14" s="179" t="s">
        <v>291</v>
      </c>
      <c r="B14" s="180" t="s">
        <v>270</v>
      </c>
      <c r="C14" s="180" t="s">
        <v>276</v>
      </c>
      <c r="D14" s="180" t="s">
        <v>289</v>
      </c>
      <c r="E14" s="180" t="s">
        <v>279</v>
      </c>
      <c r="F14" s="180" t="s">
        <v>292</v>
      </c>
      <c r="G14" s="180" t="s">
        <v>283</v>
      </c>
      <c r="H14" s="180"/>
      <c r="I14" s="180"/>
      <c r="J14" s="180"/>
      <c r="K14" s="176"/>
      <c r="L14" s="178"/>
    </row>
    <row r="15" spans="1:12" x14ac:dyDescent="0.15">
      <c r="A15" s="179" t="s">
        <v>293</v>
      </c>
      <c r="B15" s="180" t="s">
        <v>270</v>
      </c>
      <c r="C15" s="180" t="s">
        <v>276</v>
      </c>
      <c r="D15" s="180" t="s">
        <v>277</v>
      </c>
      <c r="E15" s="180" t="s">
        <v>278</v>
      </c>
      <c r="F15" s="180" t="s">
        <v>280</v>
      </c>
      <c r="G15" s="180" t="s">
        <v>281</v>
      </c>
      <c r="H15" s="180" t="s">
        <v>282</v>
      </c>
      <c r="I15" s="180" t="s">
        <v>294</v>
      </c>
      <c r="J15" s="180" t="s">
        <v>295</v>
      </c>
      <c r="K15" s="176" t="s">
        <v>279</v>
      </c>
      <c r="L15" s="181" t="s">
        <v>283</v>
      </c>
    </row>
    <row r="16" spans="1:12" x14ac:dyDescent="0.15">
      <c r="A16" s="179" t="s">
        <v>296</v>
      </c>
      <c r="B16" s="180" t="s">
        <v>270</v>
      </c>
      <c r="C16" s="180" t="s">
        <v>276</v>
      </c>
      <c r="D16" s="180" t="s">
        <v>278</v>
      </c>
      <c r="E16" s="180" t="s">
        <v>280</v>
      </c>
      <c r="F16" s="180" t="s">
        <v>281</v>
      </c>
      <c r="G16" s="180" t="s">
        <v>282</v>
      </c>
      <c r="H16" s="180" t="s">
        <v>279</v>
      </c>
      <c r="I16" s="180" t="s">
        <v>283</v>
      </c>
      <c r="J16" s="180"/>
      <c r="K16" s="176"/>
      <c r="L16" s="178"/>
    </row>
    <row r="17" spans="1:12" x14ac:dyDescent="0.15">
      <c r="A17" s="179" t="s">
        <v>297</v>
      </c>
      <c r="B17" s="180" t="s">
        <v>270</v>
      </c>
      <c r="C17" s="180" t="s">
        <v>276</v>
      </c>
      <c r="D17" s="180" t="s">
        <v>298</v>
      </c>
      <c r="E17" s="180" t="s">
        <v>279</v>
      </c>
      <c r="F17" s="180" t="s">
        <v>283</v>
      </c>
      <c r="G17" s="180"/>
      <c r="H17" s="180"/>
      <c r="I17" s="180"/>
      <c r="J17" s="180"/>
      <c r="K17" s="176"/>
      <c r="L17" s="178"/>
    </row>
    <row r="18" spans="1:12" x14ac:dyDescent="0.15">
      <c r="A18" s="179" t="s">
        <v>59</v>
      </c>
      <c r="B18" s="180" t="s">
        <v>270</v>
      </c>
      <c r="C18" s="180" t="s">
        <v>276</v>
      </c>
      <c r="D18" s="180" t="s">
        <v>300</v>
      </c>
      <c r="E18" s="180" t="s">
        <v>301</v>
      </c>
      <c r="F18" s="180" t="s">
        <v>486</v>
      </c>
      <c r="G18" s="180" t="s">
        <v>283</v>
      </c>
      <c r="H18" s="180"/>
      <c r="I18" s="180"/>
      <c r="J18" s="176"/>
      <c r="K18" s="355"/>
      <c r="L18" s="178"/>
    </row>
    <row r="19" spans="1:12" x14ac:dyDescent="0.15">
      <c r="A19" s="179" t="s">
        <v>302</v>
      </c>
      <c r="B19" s="180" t="s">
        <v>270</v>
      </c>
      <c r="C19" s="180" t="s">
        <v>276</v>
      </c>
      <c r="D19" s="180" t="s">
        <v>300</v>
      </c>
      <c r="E19" s="180" t="s">
        <v>301</v>
      </c>
      <c r="F19" s="180" t="s">
        <v>283</v>
      </c>
      <c r="G19" s="180"/>
      <c r="H19" s="180"/>
      <c r="I19" s="180"/>
      <c r="J19" s="180"/>
      <c r="K19" s="176"/>
      <c r="L19" s="178"/>
    </row>
    <row r="20" spans="1:12" x14ac:dyDescent="0.15">
      <c r="A20" s="179" t="s">
        <v>60</v>
      </c>
      <c r="B20" s="180" t="s">
        <v>270</v>
      </c>
      <c r="C20" s="180" t="s">
        <v>276</v>
      </c>
      <c r="D20" s="180" t="s">
        <v>300</v>
      </c>
      <c r="E20" s="180" t="s">
        <v>301</v>
      </c>
      <c r="F20" s="180" t="s">
        <v>487</v>
      </c>
      <c r="G20" s="180" t="s">
        <v>283</v>
      </c>
      <c r="H20" s="180"/>
      <c r="I20" s="180"/>
      <c r="J20" s="180"/>
      <c r="K20" s="176"/>
      <c r="L20" s="178"/>
    </row>
    <row r="21" spans="1:12" x14ac:dyDescent="0.15">
      <c r="A21" s="179" t="s">
        <v>61</v>
      </c>
      <c r="B21" s="180" t="s">
        <v>270</v>
      </c>
      <c r="C21" s="180" t="s">
        <v>276</v>
      </c>
      <c r="D21" s="180" t="s">
        <v>300</v>
      </c>
      <c r="E21" s="180" t="s">
        <v>301</v>
      </c>
      <c r="F21" s="180" t="s">
        <v>488</v>
      </c>
      <c r="G21" s="180" t="s">
        <v>283</v>
      </c>
      <c r="H21" s="180"/>
      <c r="I21" s="180"/>
      <c r="J21" s="180"/>
      <c r="K21" s="176"/>
      <c r="L21" s="178"/>
    </row>
    <row r="22" spans="1:12" x14ac:dyDescent="0.15">
      <c r="A22" s="179" t="s">
        <v>304</v>
      </c>
      <c r="B22" s="180" t="s">
        <v>270</v>
      </c>
      <c r="C22" s="180" t="s">
        <v>310</v>
      </c>
      <c r="D22" s="180" t="s">
        <v>283</v>
      </c>
      <c r="E22" s="180"/>
      <c r="F22" s="180"/>
      <c r="G22" s="180"/>
      <c r="H22" s="180"/>
      <c r="I22" s="180"/>
      <c r="J22" s="180"/>
      <c r="K22" s="176"/>
      <c r="L22" s="178"/>
    </row>
    <row r="23" spans="1:12" x14ac:dyDescent="0.15">
      <c r="A23" s="179" t="s">
        <v>305</v>
      </c>
      <c r="B23" s="180" t="s">
        <v>270</v>
      </c>
      <c r="C23" s="180" t="s">
        <v>276</v>
      </c>
      <c r="D23" s="180" t="s">
        <v>306</v>
      </c>
      <c r="E23" s="180" t="s">
        <v>283</v>
      </c>
      <c r="F23" s="180"/>
      <c r="G23" s="180"/>
      <c r="H23" s="180"/>
      <c r="I23" s="180"/>
      <c r="J23" s="180"/>
      <c r="K23" s="176"/>
      <c r="L23" s="178"/>
    </row>
    <row r="24" spans="1:12" x14ac:dyDescent="0.15">
      <c r="A24" s="179" t="s">
        <v>307</v>
      </c>
      <c r="B24" s="180" t="s">
        <v>270</v>
      </c>
      <c r="C24" s="180" t="s">
        <v>276</v>
      </c>
      <c r="D24" s="180" t="s">
        <v>308</v>
      </c>
      <c r="E24" s="180" t="s">
        <v>283</v>
      </c>
      <c r="F24" s="180"/>
      <c r="G24" s="180"/>
      <c r="H24" s="180"/>
      <c r="I24" s="180"/>
      <c r="J24" s="180"/>
      <c r="K24" s="176"/>
      <c r="L24" s="178"/>
    </row>
    <row r="25" spans="1:12" x14ac:dyDescent="0.15">
      <c r="A25" s="179" t="s">
        <v>309</v>
      </c>
      <c r="B25" s="180" t="s">
        <v>270</v>
      </c>
      <c r="C25" s="180" t="s">
        <v>310</v>
      </c>
      <c r="D25" s="180" t="s">
        <v>311</v>
      </c>
      <c r="E25" s="180" t="s">
        <v>283</v>
      </c>
      <c r="F25" s="180"/>
      <c r="G25" s="180"/>
      <c r="H25" s="180"/>
      <c r="I25" s="180"/>
      <c r="J25" s="180"/>
      <c r="K25" s="176"/>
      <c r="L25" s="178"/>
    </row>
    <row r="26" spans="1:12" x14ac:dyDescent="0.15">
      <c r="A26" s="179" t="s">
        <v>312</v>
      </c>
      <c r="B26" s="180" t="s">
        <v>270</v>
      </c>
      <c r="C26" s="180" t="s">
        <v>313</v>
      </c>
      <c r="D26" s="180" t="s">
        <v>314</v>
      </c>
      <c r="E26" s="180" t="s">
        <v>315</v>
      </c>
      <c r="F26" s="180" t="s">
        <v>316</v>
      </c>
      <c r="G26" s="180" t="s">
        <v>278</v>
      </c>
      <c r="H26" s="180" t="s">
        <v>283</v>
      </c>
      <c r="I26" s="180"/>
      <c r="J26" s="180"/>
      <c r="K26" s="176"/>
      <c r="L26" s="178"/>
    </row>
    <row r="27" spans="1:12" x14ac:dyDescent="0.15">
      <c r="A27" s="179" t="s">
        <v>317</v>
      </c>
      <c r="B27" s="180" t="s">
        <v>270</v>
      </c>
      <c r="C27" s="180" t="s">
        <v>313</v>
      </c>
      <c r="D27" s="180" t="s">
        <v>318</v>
      </c>
      <c r="E27" s="180" t="s">
        <v>278</v>
      </c>
      <c r="F27" s="180" t="s">
        <v>314</v>
      </c>
      <c r="G27" s="180" t="s">
        <v>315</v>
      </c>
      <c r="H27" s="180" t="s">
        <v>316</v>
      </c>
      <c r="I27" s="180" t="s">
        <v>283</v>
      </c>
      <c r="J27" s="180"/>
      <c r="K27" s="176"/>
      <c r="L27" s="178"/>
    </row>
    <row r="28" spans="1:12" x14ac:dyDescent="0.15">
      <c r="A28" s="179" t="s">
        <v>319</v>
      </c>
      <c r="B28" s="180" t="s">
        <v>270</v>
      </c>
      <c r="C28" s="180" t="s">
        <v>313</v>
      </c>
      <c r="D28" s="180" t="s">
        <v>318</v>
      </c>
      <c r="E28" s="180" t="s">
        <v>314</v>
      </c>
      <c r="F28" s="180" t="s">
        <v>315</v>
      </c>
      <c r="G28" s="180" t="s">
        <v>320</v>
      </c>
      <c r="H28" s="180" t="s">
        <v>321</v>
      </c>
      <c r="I28" s="180" t="s">
        <v>316</v>
      </c>
      <c r="J28" s="180" t="s">
        <v>278</v>
      </c>
      <c r="K28" s="180" t="s">
        <v>283</v>
      </c>
      <c r="L28" s="178"/>
    </row>
    <row r="29" spans="1:12" x14ac:dyDescent="0.15">
      <c r="A29" s="179" t="s">
        <v>322</v>
      </c>
      <c r="B29" s="180" t="s">
        <v>270</v>
      </c>
      <c r="C29" s="180" t="s">
        <v>313</v>
      </c>
      <c r="D29" s="180" t="s">
        <v>323</v>
      </c>
      <c r="E29" s="180"/>
      <c r="F29" s="180"/>
      <c r="G29" s="180"/>
      <c r="H29" s="180"/>
      <c r="I29" s="180"/>
      <c r="J29" s="180"/>
      <c r="K29" s="180"/>
      <c r="L29" s="178"/>
    </row>
    <row r="30" spans="1:12" x14ac:dyDescent="0.15">
      <c r="A30" s="179" t="s">
        <v>324</v>
      </c>
      <c r="B30" s="180" t="s">
        <v>270</v>
      </c>
      <c r="C30" s="180" t="s">
        <v>313</v>
      </c>
      <c r="D30" s="180" t="s">
        <v>323</v>
      </c>
      <c r="E30" s="180"/>
      <c r="F30" s="180"/>
      <c r="G30" s="180"/>
      <c r="H30" s="180"/>
      <c r="I30" s="180"/>
      <c r="J30" s="180"/>
      <c r="K30" s="180"/>
      <c r="L30" s="178"/>
    </row>
    <row r="31" spans="1:12" x14ac:dyDescent="0.15">
      <c r="A31" s="179" t="s">
        <v>325</v>
      </c>
      <c r="B31" s="180" t="s">
        <v>270</v>
      </c>
      <c r="C31" s="180" t="s">
        <v>313</v>
      </c>
      <c r="D31" s="180" t="s">
        <v>277</v>
      </c>
      <c r="E31" s="180" t="s">
        <v>278</v>
      </c>
      <c r="F31" s="180" t="s">
        <v>314</v>
      </c>
      <c r="G31" s="180" t="s">
        <v>315</v>
      </c>
      <c r="H31" s="180" t="s">
        <v>320</v>
      </c>
      <c r="I31" s="180" t="s">
        <v>321</v>
      </c>
      <c r="J31" s="180" t="s">
        <v>326</v>
      </c>
      <c r="K31" s="180" t="s">
        <v>283</v>
      </c>
      <c r="L31" s="178"/>
    </row>
    <row r="32" spans="1:12" ht="27" x14ac:dyDescent="0.15">
      <c r="A32" s="182" t="s">
        <v>327</v>
      </c>
      <c r="B32" s="183" t="s">
        <v>313</v>
      </c>
      <c r="C32" s="183" t="s">
        <v>277</v>
      </c>
      <c r="D32" s="183" t="s">
        <v>278</v>
      </c>
      <c r="E32" s="183" t="s">
        <v>314</v>
      </c>
      <c r="F32" s="183" t="s">
        <v>315</v>
      </c>
      <c r="G32" s="183" t="s">
        <v>326</v>
      </c>
      <c r="H32" s="184" t="s">
        <v>328</v>
      </c>
      <c r="I32" s="183" t="s">
        <v>329</v>
      </c>
      <c r="J32" s="183" t="s">
        <v>283</v>
      </c>
      <c r="K32" s="185"/>
      <c r="L32" s="186"/>
    </row>
    <row r="33" spans="1:28" x14ac:dyDescent="0.15">
      <c r="A33" s="187" t="s">
        <v>330</v>
      </c>
      <c r="B33" s="188" t="s">
        <v>331</v>
      </c>
      <c r="C33" s="188" t="s">
        <v>332</v>
      </c>
      <c r="D33" s="188" t="s">
        <v>333</v>
      </c>
      <c r="E33" s="188" t="s">
        <v>489</v>
      </c>
      <c r="F33" s="188" t="s">
        <v>490</v>
      </c>
      <c r="G33" s="188" t="s">
        <v>335</v>
      </c>
      <c r="H33" s="188" t="s">
        <v>336</v>
      </c>
      <c r="I33" s="188" t="s">
        <v>337</v>
      </c>
      <c r="J33" s="188" t="s">
        <v>338</v>
      </c>
      <c r="K33" s="188" t="s">
        <v>339</v>
      </c>
      <c r="L33" s="189" t="s">
        <v>340</v>
      </c>
      <c r="M33" s="356" t="s">
        <v>341</v>
      </c>
      <c r="N33" s="357" t="s">
        <v>491</v>
      </c>
      <c r="O33" s="357" t="s">
        <v>492</v>
      </c>
      <c r="P33" s="357" t="s">
        <v>493</v>
      </c>
      <c r="Q33" s="357" t="s">
        <v>494</v>
      </c>
      <c r="R33" s="357" t="s">
        <v>495</v>
      </c>
      <c r="S33" s="357" t="s">
        <v>496</v>
      </c>
      <c r="T33" s="357" t="s">
        <v>497</v>
      </c>
      <c r="U33" s="357" t="s">
        <v>498</v>
      </c>
      <c r="V33" s="357" t="s">
        <v>499</v>
      </c>
      <c r="W33" s="358" t="s">
        <v>500</v>
      </c>
      <c r="X33" s="358" t="s">
        <v>501</v>
      </c>
      <c r="Y33" s="358" t="s">
        <v>502</v>
      </c>
      <c r="Z33" s="358" t="s">
        <v>503</v>
      </c>
      <c r="AA33" s="358" t="s">
        <v>504</v>
      </c>
      <c r="AB33" s="359" t="s">
        <v>505</v>
      </c>
    </row>
  </sheetData>
  <sheetProtection password="CF57" sheet="1" objects="1" scenarios="1"/>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80" zoomScaleNormal="90" zoomScaleSheetLayoutView="80" workbookViewId="0">
      <selection activeCell="AN3" sqref="AN3:AQ3"/>
    </sheetView>
  </sheetViews>
  <sheetFormatPr defaultColWidth="8.25" defaultRowHeight="21" customHeight="1" x14ac:dyDescent="0.15"/>
  <cols>
    <col min="1" max="1" width="2.625" style="387" customWidth="1"/>
    <col min="2" max="2" width="17.25" style="394" customWidth="1"/>
    <col min="3" max="3" width="7.5" style="387" bestFit="1" customWidth="1"/>
    <col min="4" max="4" width="3.25" style="387" customWidth="1"/>
    <col min="5" max="7" width="7.625" style="387" customWidth="1"/>
    <col min="8" max="8" width="5.25" style="387" customWidth="1"/>
    <col min="9" max="39" width="2.625" style="387" customWidth="1"/>
    <col min="40" max="41" width="7.625" style="387" customWidth="1"/>
    <col min="42" max="43" width="7.875" style="387" customWidth="1"/>
    <col min="44" max="45" width="7.625" style="387" customWidth="1"/>
    <col min="46" max="46" width="8.25" style="388"/>
    <col min="47" max="48" width="10.5" style="378" hidden="1" customWidth="1"/>
    <col min="49" max="49" width="3.125" style="378" customWidth="1"/>
    <col min="50" max="16384" width="8.25" style="378"/>
  </cols>
  <sheetData>
    <row r="1" spans="1:48" s="98" customFormat="1" ht="15" customHeight="1" x14ac:dyDescent="0.15">
      <c r="B1" s="474" t="s">
        <v>429</v>
      </c>
      <c r="C1" s="474"/>
      <c r="D1" s="474"/>
      <c r="E1" s="474"/>
      <c r="F1" s="474"/>
      <c r="G1" s="474"/>
      <c r="H1" s="474"/>
      <c r="I1" s="474"/>
      <c r="J1" s="474"/>
      <c r="K1" s="474"/>
      <c r="L1" s="474"/>
      <c r="O1" s="99"/>
      <c r="AA1" s="99"/>
      <c r="AI1" s="99"/>
    </row>
    <row r="2" spans="1:48" s="139" customFormat="1" ht="18" customHeight="1" x14ac:dyDescent="0.15">
      <c r="A2" s="360" t="s">
        <v>438</v>
      </c>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3"/>
      <c r="AB2" s="133"/>
      <c r="AC2" s="134"/>
      <c r="AD2" s="134"/>
      <c r="AE2" s="134"/>
      <c r="AF2" s="134"/>
      <c r="AG2" s="135"/>
      <c r="AH2" s="135"/>
      <c r="AI2" s="135"/>
      <c r="AJ2" s="135"/>
      <c r="AK2" s="135"/>
      <c r="AL2" s="136" t="s">
        <v>187</v>
      </c>
      <c r="AM2" s="136"/>
      <c r="AN2" s="577" t="s">
        <v>509</v>
      </c>
      <c r="AO2" s="578"/>
      <c r="AP2" s="578"/>
      <c r="AQ2" s="579"/>
      <c r="AR2" s="137"/>
      <c r="AS2" s="137"/>
      <c r="AT2" s="138"/>
    </row>
    <row r="3" spans="1:48" s="139" customFormat="1" ht="18" customHeight="1" x14ac:dyDescent="0.15">
      <c r="A3" s="140" t="s">
        <v>188</v>
      </c>
      <c r="B3" s="141"/>
      <c r="C3" s="141"/>
      <c r="D3" s="141"/>
      <c r="E3" s="141"/>
      <c r="F3" s="141"/>
      <c r="G3" s="141"/>
      <c r="H3" s="141"/>
      <c r="I3" s="141"/>
      <c r="J3" s="141"/>
      <c r="K3" s="141"/>
      <c r="L3" s="141"/>
      <c r="M3" s="141"/>
      <c r="N3" s="142"/>
      <c r="O3" s="142"/>
      <c r="P3" s="580">
        <v>2025</v>
      </c>
      <c r="Q3" s="580"/>
      <c r="R3" s="580"/>
      <c r="S3" s="580"/>
      <c r="T3" s="581" t="s">
        <v>0</v>
      </c>
      <c r="U3" s="581"/>
      <c r="V3" s="580">
        <f>【共通】!P9-3</f>
        <v>-3</v>
      </c>
      <c r="W3" s="580"/>
      <c r="X3" s="581" t="s">
        <v>189</v>
      </c>
      <c r="Y3" s="581"/>
      <c r="Z3" s="141"/>
      <c r="AA3" s="141"/>
      <c r="AB3" s="141"/>
      <c r="AC3" s="134"/>
      <c r="AD3" s="134"/>
      <c r="AE3" s="143"/>
      <c r="AF3" s="136"/>
      <c r="AG3" s="141"/>
      <c r="AH3" s="141"/>
      <c r="AI3" s="141"/>
      <c r="AJ3" s="141"/>
      <c r="AK3" s="141"/>
      <c r="AL3" s="136" t="s">
        <v>190</v>
      </c>
      <c r="AM3" s="136"/>
      <c r="AN3" s="582"/>
      <c r="AO3" s="583"/>
      <c r="AP3" s="583"/>
      <c r="AQ3" s="584"/>
      <c r="AR3" s="137"/>
      <c r="AS3" s="137"/>
      <c r="AT3" s="138"/>
    </row>
    <row r="4" spans="1:48" s="139" customFormat="1" ht="18" customHeight="1" x14ac:dyDescent="0.15">
      <c r="A4" s="144"/>
      <c r="B4" s="141"/>
      <c r="C4" s="144"/>
      <c r="D4" s="144"/>
      <c r="E4" s="144"/>
      <c r="F4" s="144"/>
      <c r="G4" s="144"/>
      <c r="H4" s="144"/>
      <c r="I4" s="144"/>
      <c r="J4" s="144"/>
      <c r="K4" s="144"/>
      <c r="L4" s="144"/>
      <c r="M4" s="144"/>
      <c r="N4" s="144"/>
      <c r="O4" s="144"/>
      <c r="P4" s="144"/>
      <c r="Q4" s="144"/>
      <c r="R4" s="144"/>
      <c r="S4" s="144"/>
      <c r="T4" s="144"/>
      <c r="U4" s="144"/>
      <c r="V4" s="144"/>
      <c r="W4" s="144"/>
      <c r="X4" s="144"/>
      <c r="Y4" s="144"/>
      <c r="Z4" s="144"/>
      <c r="AA4" s="143"/>
      <c r="AB4" s="145"/>
      <c r="AC4" s="145"/>
      <c r="AD4" s="145"/>
      <c r="AE4" s="134"/>
      <c r="AF4" s="145"/>
      <c r="AG4" s="145"/>
      <c r="AH4" s="145"/>
      <c r="AI4" s="145"/>
      <c r="AJ4" s="145"/>
      <c r="AK4" s="145"/>
      <c r="AL4" s="146" t="s">
        <v>191</v>
      </c>
      <c r="AM4" s="136"/>
      <c r="AN4" s="569" t="str">
        <f>IF(AN5="","予定/実績の別を選択",IF(AN5="予定","４週","暦月"))</f>
        <v>暦月</v>
      </c>
      <c r="AO4" s="570"/>
      <c r="AP4" s="570"/>
      <c r="AQ4" s="571"/>
      <c r="AR4" s="137"/>
      <c r="AS4" s="137"/>
      <c r="AT4" s="138"/>
    </row>
    <row r="5" spans="1:48" s="139" customFormat="1" ht="18" customHeight="1" x14ac:dyDescent="0.15">
      <c r="A5" s="144"/>
      <c r="B5" s="141"/>
      <c r="C5" s="144"/>
      <c r="D5" s="144"/>
      <c r="E5" s="144"/>
      <c r="F5" s="144"/>
      <c r="G5" s="144"/>
      <c r="H5" s="144"/>
      <c r="I5" s="144"/>
      <c r="J5" s="144"/>
      <c r="K5" s="144"/>
      <c r="L5" s="144"/>
      <c r="M5" s="144"/>
      <c r="N5" s="144"/>
      <c r="O5" s="144"/>
      <c r="P5" s="144"/>
      <c r="Q5" s="144"/>
      <c r="R5" s="144"/>
      <c r="S5" s="144"/>
      <c r="T5" s="144"/>
      <c r="U5" s="144"/>
      <c r="V5" s="144"/>
      <c r="W5" s="144"/>
      <c r="X5" s="144"/>
      <c r="Y5" s="144"/>
      <c r="Z5" s="144"/>
      <c r="AA5" s="143"/>
      <c r="AB5" s="145"/>
      <c r="AC5" s="145"/>
      <c r="AD5" s="145"/>
      <c r="AE5" s="134"/>
      <c r="AF5" s="145"/>
      <c r="AG5" s="145"/>
      <c r="AH5" s="145"/>
      <c r="AI5" s="145"/>
      <c r="AJ5" s="145"/>
      <c r="AK5" s="145"/>
      <c r="AL5" s="146" t="s">
        <v>192</v>
      </c>
      <c r="AM5" s="136"/>
      <c r="AN5" s="572" t="s">
        <v>342</v>
      </c>
      <c r="AO5" s="573"/>
      <c r="AP5" s="573"/>
      <c r="AQ5" s="574"/>
      <c r="AR5" s="137"/>
      <c r="AS5" s="137"/>
      <c r="AT5" s="138"/>
      <c r="AU5" s="147"/>
      <c r="AV5" s="147"/>
    </row>
    <row r="6" spans="1:48" s="157" customFormat="1" ht="6.75" customHeight="1" x14ac:dyDescent="0.15">
      <c r="A6" s="148"/>
      <c r="B6" s="141"/>
      <c r="C6" s="148"/>
      <c r="D6" s="148"/>
      <c r="E6" s="148"/>
      <c r="F6" s="148"/>
      <c r="G6" s="148"/>
      <c r="H6" s="148"/>
      <c r="I6" s="148"/>
      <c r="J6" s="148"/>
      <c r="K6" s="148"/>
      <c r="L6" s="148"/>
      <c r="M6" s="148"/>
      <c r="N6" s="148"/>
      <c r="O6" s="148"/>
      <c r="P6" s="148"/>
      <c r="Q6" s="148"/>
      <c r="R6" s="148"/>
      <c r="S6" s="148"/>
      <c r="T6" s="148"/>
      <c r="U6" s="148"/>
      <c r="V6" s="148"/>
      <c r="W6" s="148"/>
      <c r="X6" s="148"/>
      <c r="Y6" s="148"/>
      <c r="Z6" s="148"/>
      <c r="AA6" s="149"/>
      <c r="AB6" s="150"/>
      <c r="AC6" s="150"/>
      <c r="AD6" s="150"/>
      <c r="AE6" s="151"/>
      <c r="AF6" s="150"/>
      <c r="AG6" s="150"/>
      <c r="AH6" s="150"/>
      <c r="AI6" s="150"/>
      <c r="AJ6" s="150"/>
      <c r="AK6" s="150"/>
      <c r="AL6" s="152"/>
      <c r="AM6" s="153"/>
      <c r="AN6" s="142"/>
      <c r="AO6" s="142"/>
      <c r="AP6" s="142"/>
      <c r="AQ6" s="142"/>
      <c r="AR6" s="154"/>
      <c r="AS6" s="154"/>
      <c r="AT6" s="155"/>
      <c r="AU6" s="156"/>
      <c r="AV6" s="156"/>
    </row>
    <row r="7" spans="1:48" s="139" customFormat="1" ht="18" customHeight="1" x14ac:dyDescent="0.15">
      <c r="A7" s="144"/>
      <c r="B7" s="141"/>
      <c r="C7" s="144"/>
      <c r="D7" s="144"/>
      <c r="E7" s="144"/>
      <c r="F7" s="144"/>
      <c r="G7" s="144"/>
      <c r="H7" s="144"/>
      <c r="I7" s="144"/>
      <c r="J7" s="144"/>
      <c r="K7" s="144"/>
      <c r="L7" s="144"/>
      <c r="M7" s="144"/>
      <c r="N7" s="144"/>
      <c r="O7" s="144"/>
      <c r="P7" s="144"/>
      <c r="Q7" s="144"/>
      <c r="R7" s="144"/>
      <c r="S7" s="144"/>
      <c r="T7" s="144"/>
      <c r="U7" s="144"/>
      <c r="V7" s="144"/>
      <c r="W7" s="143"/>
      <c r="X7" s="144"/>
      <c r="Y7" s="144"/>
      <c r="Z7" s="144"/>
      <c r="AA7" s="143"/>
      <c r="AB7" s="145"/>
      <c r="AC7" s="145"/>
      <c r="AD7" s="145"/>
      <c r="AE7" s="134"/>
      <c r="AF7" s="145"/>
      <c r="AG7" s="145"/>
      <c r="AH7" s="145"/>
      <c r="AI7" s="145"/>
      <c r="AJ7" s="146" t="s">
        <v>193</v>
      </c>
      <c r="AK7" s="575"/>
      <c r="AL7" s="575"/>
      <c r="AM7" s="575"/>
      <c r="AN7" s="145" t="s">
        <v>194</v>
      </c>
      <c r="AO7" s="361"/>
      <c r="AP7" s="145" t="s">
        <v>195</v>
      </c>
      <c r="AQ7" s="134"/>
      <c r="AR7" s="137"/>
      <c r="AS7" s="137"/>
      <c r="AT7" s="138"/>
      <c r="AU7" s="147"/>
      <c r="AV7" s="147"/>
    </row>
    <row r="8" spans="1:48" s="157" customFormat="1" ht="7.5" customHeight="1" x14ac:dyDescent="0.15">
      <c r="A8" s="148"/>
      <c r="B8" s="141"/>
      <c r="C8" s="148"/>
      <c r="D8" s="148"/>
      <c r="E8" s="148"/>
      <c r="F8" s="148"/>
      <c r="G8" s="148"/>
      <c r="H8" s="148"/>
      <c r="I8" s="148"/>
      <c r="J8" s="148"/>
      <c r="K8" s="148"/>
      <c r="L8" s="148"/>
      <c r="M8" s="148"/>
      <c r="N8" s="148"/>
      <c r="O8" s="148"/>
      <c r="P8" s="148"/>
      <c r="Q8" s="148"/>
      <c r="R8" s="148"/>
      <c r="S8" s="148"/>
      <c r="T8" s="148"/>
      <c r="U8" s="148"/>
      <c r="V8" s="148"/>
      <c r="W8" s="149"/>
      <c r="X8" s="148"/>
      <c r="Y8" s="148"/>
      <c r="Z8" s="148"/>
      <c r="AA8" s="149"/>
      <c r="AB8" s="150"/>
      <c r="AC8" s="150"/>
      <c r="AD8" s="150"/>
      <c r="AE8" s="151"/>
      <c r="AF8" s="150"/>
      <c r="AG8" s="150"/>
      <c r="AH8" s="150"/>
      <c r="AI8" s="150"/>
      <c r="AJ8" s="152"/>
      <c r="AK8" s="150"/>
      <c r="AL8" s="150"/>
      <c r="AM8" s="150"/>
      <c r="AN8" s="150"/>
      <c r="AO8" s="150"/>
      <c r="AP8" s="150"/>
      <c r="AQ8" s="151"/>
      <c r="AR8" s="154"/>
      <c r="AS8" s="154"/>
      <c r="AT8" s="155"/>
      <c r="AU8" s="156"/>
      <c r="AV8" s="156"/>
    </row>
    <row r="9" spans="1:48" s="139" customFormat="1" ht="18" customHeight="1" x14ac:dyDescent="0.15">
      <c r="A9" s="144"/>
      <c r="B9" s="144"/>
      <c r="C9" s="144"/>
      <c r="D9" s="144"/>
      <c r="E9" s="144"/>
      <c r="F9" s="144"/>
      <c r="G9" s="144"/>
      <c r="H9" s="144"/>
      <c r="I9" s="144"/>
      <c r="J9" s="144"/>
      <c r="K9" s="144"/>
      <c r="L9" s="144"/>
      <c r="M9" s="144"/>
      <c r="N9" s="144"/>
      <c r="O9" s="144"/>
      <c r="P9" s="144"/>
      <c r="Q9" s="144"/>
      <c r="R9" s="144"/>
      <c r="S9" s="144"/>
      <c r="T9" s="144"/>
      <c r="U9" s="144"/>
      <c r="V9" s="144"/>
      <c r="W9" s="143"/>
      <c r="X9" s="144"/>
      <c r="Y9" s="144"/>
      <c r="Z9" s="144"/>
      <c r="AA9" s="143"/>
      <c r="AB9" s="145"/>
      <c r="AC9" s="145"/>
      <c r="AD9" s="145"/>
      <c r="AE9" s="134"/>
      <c r="AF9" s="145"/>
      <c r="AG9" s="145"/>
      <c r="AH9" s="145"/>
      <c r="AI9" s="145"/>
      <c r="AJ9" s="146" t="s">
        <v>196</v>
      </c>
      <c r="AK9" s="575"/>
      <c r="AL9" s="575"/>
      <c r="AM9" s="575"/>
      <c r="AN9" s="145" t="s">
        <v>194</v>
      </c>
      <c r="AO9" s="361"/>
      <c r="AP9" s="145" t="s">
        <v>195</v>
      </c>
      <c r="AQ9" s="134"/>
      <c r="AR9" s="137"/>
      <c r="AS9" s="137"/>
      <c r="AT9" s="138"/>
      <c r="AU9" s="147"/>
      <c r="AV9" s="147"/>
    </row>
    <row r="10" spans="1:48" s="157" customFormat="1" ht="5.25" customHeight="1" x14ac:dyDescent="0.15">
      <c r="A10" s="148"/>
      <c r="B10" s="148"/>
      <c r="C10" s="148"/>
      <c r="D10" s="148"/>
      <c r="E10" s="148"/>
      <c r="F10" s="148"/>
      <c r="G10" s="148"/>
      <c r="H10" s="148"/>
      <c r="I10" s="148"/>
      <c r="J10" s="148"/>
      <c r="K10" s="148"/>
      <c r="L10" s="148"/>
      <c r="M10" s="148"/>
      <c r="N10" s="148"/>
      <c r="O10" s="148"/>
      <c r="P10" s="148"/>
      <c r="Q10" s="148"/>
      <c r="R10" s="148"/>
      <c r="S10" s="148"/>
      <c r="T10" s="148"/>
      <c r="U10" s="148"/>
      <c r="V10" s="148"/>
      <c r="W10" s="149"/>
      <c r="X10" s="148"/>
      <c r="Y10" s="148"/>
      <c r="Z10" s="148"/>
      <c r="AA10" s="149"/>
      <c r="AB10" s="150"/>
      <c r="AC10" s="150"/>
      <c r="AD10" s="150"/>
      <c r="AE10" s="151"/>
      <c r="AF10" s="150"/>
      <c r="AG10" s="150"/>
      <c r="AH10" s="150"/>
      <c r="AI10" s="150"/>
      <c r="AJ10" s="152"/>
      <c r="AK10" s="150"/>
      <c r="AL10" s="150"/>
      <c r="AM10" s="150"/>
      <c r="AN10" s="150"/>
      <c r="AO10" s="150"/>
      <c r="AP10" s="150"/>
      <c r="AQ10" s="151"/>
      <c r="AR10" s="154"/>
      <c r="AS10" s="154"/>
      <c r="AT10" s="155"/>
      <c r="AU10" s="156"/>
      <c r="AV10" s="156"/>
    </row>
    <row r="11" spans="1:48" s="157" customFormat="1" ht="21" customHeight="1" x14ac:dyDescent="0.15">
      <c r="A11" s="148"/>
      <c r="B11" s="148"/>
      <c r="C11" s="148"/>
      <c r="D11" s="148"/>
      <c r="E11" s="576" t="str">
        <f>IF(E17="","",IF(E16&lt;E17,"ＮＧ",""))</f>
        <v/>
      </c>
      <c r="F11" s="576"/>
      <c r="G11" s="576" t="str">
        <f>IF(G17="","",IF(G12="職業指導員",IF((G16+J16)&lt;(G17+J17),"ＮＧ",""),IF(G16&lt;G17,"ＮＧ","")))</f>
        <v/>
      </c>
      <c r="H11" s="576"/>
      <c r="I11" s="576"/>
      <c r="J11" s="576" t="str">
        <f>IF(J17="","",IF(J12="職業指導員",IF((J16+P16)&lt;(J17+P17),"ＮＧ",""),IF(J16&lt;J17,"ＮＧ","")))</f>
        <v/>
      </c>
      <c r="K11" s="576"/>
      <c r="L11" s="576"/>
      <c r="M11" s="576"/>
      <c r="N11" s="576"/>
      <c r="O11" s="576"/>
      <c r="P11" s="576" t="str">
        <f>IF(P17="","",IF(P16&lt;P17,"ＮＧ",""))</f>
        <v/>
      </c>
      <c r="Q11" s="576"/>
      <c r="R11" s="576"/>
      <c r="S11" s="576"/>
      <c r="T11" s="576"/>
      <c r="U11" s="576"/>
      <c r="V11" s="576" t="str">
        <f>IF(V17="","",IF(V16&lt;V17,"ＮＧ",""))</f>
        <v/>
      </c>
      <c r="W11" s="576"/>
      <c r="X11" s="576"/>
      <c r="Y11" s="576"/>
      <c r="Z11" s="576"/>
      <c r="AA11" s="576"/>
      <c r="AB11" s="565" t="str">
        <f>IF(AB17="","",IF(AB16&lt;AB17,"ＮＧ",""))</f>
        <v/>
      </c>
      <c r="AC11" s="565"/>
      <c r="AD11" s="565"/>
      <c r="AE11" s="565"/>
      <c r="AF11" s="565"/>
      <c r="AG11" s="565"/>
      <c r="AH11" s="565" t="str">
        <f>IF(AH17="","",IF(AH16&lt;AH17,"ＮＧ",""))</f>
        <v/>
      </c>
      <c r="AI11" s="565"/>
      <c r="AJ11" s="565"/>
      <c r="AK11" s="565"/>
      <c r="AL11" s="565"/>
      <c r="AM11" s="565"/>
      <c r="AN11" s="565" t="str">
        <f>IF(AN17="","",IF(AN16&lt;AN17,"ＮＧ",""))</f>
        <v/>
      </c>
      <c r="AO11" s="565"/>
      <c r="AP11" s="565" t="str">
        <f>IF(AP17="","",IF(AP16&lt;AP17,"ＮＧ",""))</f>
        <v/>
      </c>
      <c r="AQ11" s="565"/>
      <c r="AR11" s="566" t="str">
        <f>IF(AR17="","",IF(AR16&lt;AR17,"ＮＧ",""))</f>
        <v/>
      </c>
      <c r="AS11" s="566"/>
      <c r="AT11" s="155"/>
      <c r="AU11" s="156"/>
      <c r="AV11" s="156"/>
    </row>
    <row r="12" spans="1:48" s="160" customFormat="1" ht="21" customHeight="1" x14ac:dyDescent="0.15">
      <c r="A12" s="158"/>
      <c r="B12" s="567"/>
      <c r="C12" s="537" t="s">
        <v>197</v>
      </c>
      <c r="D12" s="539"/>
      <c r="E12" s="529" t="str">
        <f>IFERROR(IF(VLOOKUP($AN$2,'選択肢 '!$A:$L,3,FALSE)="","---",(VLOOKUP($AN$2,'選択肢 '!$A:$L,3,FALSE))),"サービス種別未選択")</f>
        <v>サービス管理責任者</v>
      </c>
      <c r="F12" s="529"/>
      <c r="G12" s="529" t="str">
        <f>IFERROR(IF(VLOOKUP($AN$2,'選択肢 '!$A:$L,4,FALSE)="","---",(VLOOKUP($AN$2,'選択肢 '!$A:$L,4,FALSE))),"サービス種別"&amp;CHAR(10)&amp;"未選択")</f>
        <v>医師</v>
      </c>
      <c r="H12" s="529"/>
      <c r="I12" s="529"/>
      <c r="J12" s="554" t="str">
        <f>IFERROR(IF(VLOOKUP($AN$2,'選択肢 '!$A:$L,5,FALSE)="","---",(VLOOKUP($AN$2,'選択肢 '!$A:$L,5,FALSE))),"サービス種別未選択")</f>
        <v>看護職員</v>
      </c>
      <c r="K12" s="555"/>
      <c r="L12" s="555"/>
      <c r="M12" s="555"/>
      <c r="N12" s="555"/>
      <c r="O12" s="556"/>
      <c r="P12" s="554" t="str">
        <f>IFERROR(IF(VLOOKUP($AN$2,'選択肢 '!$A:$L,6,FALSE)="","---",(VLOOKUP($AN$2,'選択肢 '!$A:$L,6,FALSE))),"サービス種別未選択")</f>
        <v>理学療法士</v>
      </c>
      <c r="Q12" s="555"/>
      <c r="R12" s="555"/>
      <c r="S12" s="555"/>
      <c r="T12" s="555"/>
      <c r="U12" s="556"/>
      <c r="V12" s="554" t="str">
        <f>IFERROR(IF(VLOOKUP($AN$2,'選択肢 '!$A:$L,7,FALSE)="","---",(VLOOKUP($AN$2,'選択肢 '!$A:$L,7,FALSE))),"サービス種別未選択")</f>
        <v>作業療法士</v>
      </c>
      <c r="W12" s="555"/>
      <c r="X12" s="555"/>
      <c r="Y12" s="555"/>
      <c r="Z12" s="555"/>
      <c r="AA12" s="556"/>
      <c r="AB12" s="554" t="str">
        <f>IFERROR(IF(VLOOKUP($AN$2,'選択肢 '!$A:$L,8,FALSE)="","---",(VLOOKUP($AN$2,'選択肢 '!$A:$L,8,FALSE))),"サービス種別未選択")</f>
        <v>言語聴覚士</v>
      </c>
      <c r="AC12" s="555"/>
      <c r="AD12" s="555"/>
      <c r="AE12" s="555"/>
      <c r="AF12" s="555"/>
      <c r="AG12" s="556"/>
      <c r="AH12" s="554" t="str">
        <f>IFERROR(IF(VLOOKUP($AN$2,'選択肢 '!$A:$L,9,FALSE)="","---",(VLOOKUP($AN$2,'選択肢 '!$A:$L,9,FALSE))),"サービス種別未選択")</f>
        <v>生活支援員</v>
      </c>
      <c r="AI12" s="555"/>
      <c r="AJ12" s="555"/>
      <c r="AK12" s="555"/>
      <c r="AL12" s="555"/>
      <c r="AM12" s="556"/>
      <c r="AN12" s="526" t="str">
        <f>IFERROR(IF(VLOOKUP($AN$2,'選択肢 '!$A:$L,10,FALSE)="","---",(VLOOKUP($AN$2,'選択肢 '!$A:$L,10,FALSE))),"サービス種別未選択")</f>
        <v>その他職員</v>
      </c>
      <c r="AO12" s="528"/>
      <c r="AP12" s="529" t="str">
        <f>IFERROR(IF(VLOOKUP($AN$2,'選択肢 '!$A:$L,11,FALSE)="","---",(VLOOKUP($AN$2,'選択肢 '!$A:$L,11,FALSE))),"サービス種別未選択")</f>
        <v>---</v>
      </c>
      <c r="AQ12" s="529"/>
      <c r="AR12" s="529" t="str">
        <f>IFERROR(IF(VLOOKUP($AN$2,'選択肢 '!$A:$L,12,FALSE)="","---",(VLOOKUP($AN$2,'選択肢 '!$A:$L,12,FALSE))),"サービス種別未選択")</f>
        <v>---</v>
      </c>
      <c r="AS12" s="529"/>
      <c r="AT12" s="159"/>
    </row>
    <row r="13" spans="1:48" s="160" customFormat="1" ht="24.95" customHeight="1" x14ac:dyDescent="0.15">
      <c r="A13" s="161"/>
      <c r="B13" s="568"/>
      <c r="C13" s="543"/>
      <c r="D13" s="545"/>
      <c r="E13" s="334" t="s">
        <v>198</v>
      </c>
      <c r="F13" s="334" t="s">
        <v>199</v>
      </c>
      <c r="G13" s="333" t="s">
        <v>200</v>
      </c>
      <c r="H13" s="564" t="s">
        <v>201</v>
      </c>
      <c r="I13" s="564"/>
      <c r="J13" s="560" t="s">
        <v>202</v>
      </c>
      <c r="K13" s="561"/>
      <c r="L13" s="562"/>
      <c r="M13" s="560" t="s">
        <v>203</v>
      </c>
      <c r="N13" s="561"/>
      <c r="O13" s="562"/>
      <c r="P13" s="560" t="s">
        <v>202</v>
      </c>
      <c r="Q13" s="561"/>
      <c r="R13" s="562"/>
      <c r="S13" s="560" t="s">
        <v>203</v>
      </c>
      <c r="T13" s="561"/>
      <c r="U13" s="562"/>
      <c r="V13" s="560" t="s">
        <v>202</v>
      </c>
      <c r="W13" s="561"/>
      <c r="X13" s="562"/>
      <c r="Y13" s="560" t="s">
        <v>203</v>
      </c>
      <c r="Z13" s="561"/>
      <c r="AA13" s="562"/>
      <c r="AB13" s="560" t="s">
        <v>202</v>
      </c>
      <c r="AC13" s="561"/>
      <c r="AD13" s="562"/>
      <c r="AE13" s="560" t="s">
        <v>203</v>
      </c>
      <c r="AF13" s="561"/>
      <c r="AG13" s="562"/>
      <c r="AH13" s="560" t="s">
        <v>202</v>
      </c>
      <c r="AI13" s="561"/>
      <c r="AJ13" s="562"/>
      <c r="AK13" s="560" t="s">
        <v>203</v>
      </c>
      <c r="AL13" s="561"/>
      <c r="AM13" s="562"/>
      <c r="AN13" s="334" t="s">
        <v>198</v>
      </c>
      <c r="AO13" s="334" t="s">
        <v>199</v>
      </c>
      <c r="AP13" s="334" t="s">
        <v>198</v>
      </c>
      <c r="AQ13" s="334" t="s">
        <v>199</v>
      </c>
      <c r="AR13" s="334" t="s">
        <v>198</v>
      </c>
      <c r="AS13" s="334" t="s">
        <v>199</v>
      </c>
      <c r="AT13" s="159"/>
    </row>
    <row r="14" spans="1:48" s="160" customFormat="1" ht="18" customHeight="1" x14ac:dyDescent="0.15">
      <c r="A14" s="161"/>
      <c r="B14" s="323" t="s">
        <v>204</v>
      </c>
      <c r="C14" s="526">
        <f>SUM(E14:AS14)</f>
        <v>0</v>
      </c>
      <c r="D14" s="528"/>
      <c r="E14" s="334">
        <f>COUNTIFS($B:$B,$E$12,$C:$C,"(A)常/専")</f>
        <v>0</v>
      </c>
      <c r="F14" s="334">
        <f>COUNTIFS($B:$B,$E$12,$C:$C,"(B)常/兼")</f>
        <v>0</v>
      </c>
      <c r="G14" s="334">
        <f>COUNTIFS($B:$B,$G$12,$C:$C,"(A)常/専")</f>
        <v>0</v>
      </c>
      <c r="H14" s="564">
        <f>COUNTIFS($B:$B,$G$12,$C:$C,"(B)常/兼")</f>
        <v>0</v>
      </c>
      <c r="I14" s="564"/>
      <c r="J14" s="560">
        <f>COUNTIFS($B:$B,$J$12,$C:$C,"(A)常/専")</f>
        <v>0</v>
      </c>
      <c r="K14" s="561"/>
      <c r="L14" s="562"/>
      <c r="M14" s="560">
        <f>COUNTIFS($B:$B,$J$12,$C:$C,"(B)常/兼")</f>
        <v>0</v>
      </c>
      <c r="N14" s="561"/>
      <c r="O14" s="562"/>
      <c r="P14" s="560">
        <f>COUNTIFS($B:$B,$P$12,$C:$C,"(A)常/専")</f>
        <v>0</v>
      </c>
      <c r="Q14" s="561"/>
      <c r="R14" s="562"/>
      <c r="S14" s="560">
        <f>COUNTIFS($B:$B,$P$12,$C:$C,"(B)常/兼")</f>
        <v>0</v>
      </c>
      <c r="T14" s="561"/>
      <c r="U14" s="562"/>
      <c r="V14" s="560">
        <f>COUNTIFS($B:$B,$V$12,$C:$C,"(A)常/専")</f>
        <v>0</v>
      </c>
      <c r="W14" s="561"/>
      <c r="X14" s="562"/>
      <c r="Y14" s="560">
        <f>COUNTIFS($B:$B,$V$12,$C:$C,"(B)常/兼")</f>
        <v>0</v>
      </c>
      <c r="Z14" s="561"/>
      <c r="AA14" s="562"/>
      <c r="AB14" s="560">
        <f>COUNTIFS($B:$B,$AB$12,$C:$C,"(A)常/専")</f>
        <v>0</v>
      </c>
      <c r="AC14" s="561"/>
      <c r="AD14" s="562"/>
      <c r="AE14" s="560">
        <f>COUNTIFS($B:$B,$AB$12,$C:$C,"(B)常/兼")</f>
        <v>0</v>
      </c>
      <c r="AF14" s="561"/>
      <c r="AG14" s="562"/>
      <c r="AH14" s="560">
        <f>COUNTIFS($B:$B,$AH$12,$C:$C,"(A)常/専")</f>
        <v>0</v>
      </c>
      <c r="AI14" s="561"/>
      <c r="AJ14" s="562"/>
      <c r="AK14" s="560">
        <f>COUNTIFS($B:$B,$AH$12,$C:$C,"(B)常/兼")</f>
        <v>0</v>
      </c>
      <c r="AL14" s="561"/>
      <c r="AM14" s="562"/>
      <c r="AN14" s="334">
        <f>COUNTIFS($B:$B,$AN$12,$C:$C,"(A)常/専")</f>
        <v>0</v>
      </c>
      <c r="AO14" s="334">
        <f>COUNTIFS($B:$B,$AN$12,$C:$C,"(B)常/兼")</f>
        <v>0</v>
      </c>
      <c r="AP14" s="334">
        <f>COUNTIFS($B:$B,$AP$12,$C:$C,"(A)常/専")</f>
        <v>0</v>
      </c>
      <c r="AQ14" s="334">
        <f>COUNTIFS($B:$B,$AP$12,$C:$C,"(B)常/兼")</f>
        <v>0</v>
      </c>
      <c r="AR14" s="334">
        <f>COUNTIFS($B:$B,$AR$12,$C:$C,"(A)常/専")</f>
        <v>0</v>
      </c>
      <c r="AS14" s="334">
        <f>COUNTIFS($B:$B,$AR$12,$C:$C,"(B)常/兼")</f>
        <v>0</v>
      </c>
      <c r="AT14" s="159"/>
    </row>
    <row r="15" spans="1:48" s="160" customFormat="1" ht="18" customHeight="1" x14ac:dyDescent="0.15">
      <c r="A15" s="161"/>
      <c r="B15" s="323" t="s">
        <v>205</v>
      </c>
      <c r="C15" s="526">
        <f>SUM(E15:AS15)</f>
        <v>0</v>
      </c>
      <c r="D15" s="528"/>
      <c r="E15" s="334">
        <f>COUNTIFS($B:$B,$E$12,$C:$C,"(C)非/専")</f>
        <v>0</v>
      </c>
      <c r="F15" s="334">
        <f>COUNTIFS($B:$B,$E$12,$C:$C,"(D)非/兼")</f>
        <v>0</v>
      </c>
      <c r="G15" s="334">
        <f>COUNTIFS($B:$B,$G$12,$C:$C,"(C)非/専")</f>
        <v>0</v>
      </c>
      <c r="H15" s="564">
        <f>COUNTIFS($B:$B,$G$12,$C:$C,"(D)非/兼")</f>
        <v>0</v>
      </c>
      <c r="I15" s="564"/>
      <c r="J15" s="560">
        <f>COUNTIFS($B:$B,$J$12,$C:$C,"(C)非/専")</f>
        <v>0</v>
      </c>
      <c r="K15" s="561"/>
      <c r="L15" s="562"/>
      <c r="M15" s="560">
        <f>COUNTIFS($B:$B,$J$12,$C:$C,"(D)非/兼")</f>
        <v>0</v>
      </c>
      <c r="N15" s="561"/>
      <c r="O15" s="562"/>
      <c r="P15" s="560">
        <f>COUNTIFS($B:$B,$P$12,$C:$C,"(C)非/専")</f>
        <v>0</v>
      </c>
      <c r="Q15" s="561"/>
      <c r="R15" s="562"/>
      <c r="S15" s="560">
        <f>COUNTIFS($B:$B,$P$12,$C:$C,"(D)非/兼")</f>
        <v>0</v>
      </c>
      <c r="T15" s="561"/>
      <c r="U15" s="562"/>
      <c r="V15" s="560">
        <f>COUNTIFS($B:$B,$V$12,$C:$C,"(C)非/専")</f>
        <v>0</v>
      </c>
      <c r="W15" s="561"/>
      <c r="X15" s="562"/>
      <c r="Y15" s="560">
        <f>COUNTIFS($B:$B,$V$12,$C:$C,"(D)非/兼")</f>
        <v>0</v>
      </c>
      <c r="Z15" s="561"/>
      <c r="AA15" s="562"/>
      <c r="AB15" s="560">
        <f>COUNTIFS($B:$B,$AB$12,$C:$C,"(C)非/専")</f>
        <v>0</v>
      </c>
      <c r="AC15" s="561"/>
      <c r="AD15" s="562"/>
      <c r="AE15" s="560">
        <f>COUNTIFS($B:$B,$AB$12,$C:$C,"(D)非/兼")</f>
        <v>0</v>
      </c>
      <c r="AF15" s="561"/>
      <c r="AG15" s="562"/>
      <c r="AH15" s="560">
        <f>COUNTIFS($B:$B,$AH$12,$C:$C,"(C)非/専")</f>
        <v>0</v>
      </c>
      <c r="AI15" s="561"/>
      <c r="AJ15" s="562"/>
      <c r="AK15" s="560">
        <f>COUNTIFS($B:$B,$AH$12,$C:$C,"(D)非/兼")</f>
        <v>0</v>
      </c>
      <c r="AL15" s="561"/>
      <c r="AM15" s="562"/>
      <c r="AN15" s="334">
        <f>COUNTIFS($B:$B,$AN$12,$C:$C,"(C)非/専")</f>
        <v>0</v>
      </c>
      <c r="AO15" s="334">
        <f>COUNTIFS($B:$B,$AN$12,$C:$C,"(D)非/兼")</f>
        <v>0</v>
      </c>
      <c r="AP15" s="334">
        <f>COUNTIFS($B:$B,$AP$12,$C:$C,"(C)非/専")</f>
        <v>0</v>
      </c>
      <c r="AQ15" s="334">
        <f>COUNTIFS($B:$B,$AP$12,$C:$C,"(D)非/兼")</f>
        <v>0</v>
      </c>
      <c r="AR15" s="334">
        <f>COUNTIFS($B:$B,$AR$12,$C:$C,"(C)非/専")</f>
        <v>0</v>
      </c>
      <c r="AS15" s="334">
        <f>COUNTIFS($B:$B,$AR$12,$C:$C,"(D)非/兼")</f>
        <v>0</v>
      </c>
      <c r="AT15" s="159"/>
    </row>
    <row r="16" spans="1:48" s="160" customFormat="1" ht="18" customHeight="1" x14ac:dyDescent="0.15">
      <c r="A16" s="161"/>
      <c r="B16" s="323" t="s">
        <v>206</v>
      </c>
      <c r="C16" s="526">
        <f>SUM(E16:AS16)-(SUMIFS($AR:$AR,$B:$B,"サービス管理責任者")+SUMIFS($AR:$AR,$B:$B,"医師")+SUMIFS($AR:$AR,$B:$B,"その他職員"))</f>
        <v>0</v>
      </c>
      <c r="D16" s="528"/>
      <c r="E16" s="554">
        <f>ROUND(SUMIF($B:$B,E12,$AR:$AR),2)</f>
        <v>0</v>
      </c>
      <c r="F16" s="556"/>
      <c r="G16" s="563">
        <f>ROUND(SUMIF($B:$B,G12,$AR:$AR),2)</f>
        <v>0</v>
      </c>
      <c r="H16" s="563"/>
      <c r="I16" s="563"/>
      <c r="J16" s="554">
        <f>ROUND(SUMIF($B:$B,J12,$AR:$AR),2)</f>
        <v>0</v>
      </c>
      <c r="K16" s="555"/>
      <c r="L16" s="555"/>
      <c r="M16" s="555"/>
      <c r="N16" s="555"/>
      <c r="O16" s="556"/>
      <c r="P16" s="554">
        <f>ROUND(SUMIF($B:$B,P12,$AR:$AR),2)</f>
        <v>0</v>
      </c>
      <c r="Q16" s="555"/>
      <c r="R16" s="555"/>
      <c r="S16" s="555"/>
      <c r="T16" s="555"/>
      <c r="U16" s="556"/>
      <c r="V16" s="554">
        <f>ROUND(SUMIF($B:$B,V12,$AR:$AR),2)</f>
        <v>0</v>
      </c>
      <c r="W16" s="555"/>
      <c r="X16" s="555"/>
      <c r="Y16" s="555"/>
      <c r="Z16" s="555"/>
      <c r="AA16" s="556"/>
      <c r="AB16" s="554">
        <f>ROUND(SUMIF($B:$B,AB12,$AR:$AR),2)</f>
        <v>0</v>
      </c>
      <c r="AC16" s="555"/>
      <c r="AD16" s="555"/>
      <c r="AE16" s="555"/>
      <c r="AF16" s="555"/>
      <c r="AG16" s="556"/>
      <c r="AH16" s="554">
        <f>ROUND(SUMIF($B:$B,AH12,$AR:$AR),2)</f>
        <v>0</v>
      </c>
      <c r="AI16" s="555"/>
      <c r="AJ16" s="555"/>
      <c r="AK16" s="555"/>
      <c r="AL16" s="555"/>
      <c r="AM16" s="556"/>
      <c r="AN16" s="554">
        <f>ROUND(SUMIF($B:$B,AN12,$AR:$AR),2)</f>
        <v>0</v>
      </c>
      <c r="AO16" s="556"/>
      <c r="AP16" s="554">
        <f>ROUND(SUMIF($B:$B,AP12,$AR:$AR),2)</f>
        <v>0</v>
      </c>
      <c r="AQ16" s="556"/>
      <c r="AR16" s="554">
        <f>ROUND(SUMIF($B:$B,AR12,$AR:$AR),2)</f>
        <v>0</v>
      </c>
      <c r="AS16" s="556"/>
      <c r="AT16" s="159"/>
    </row>
    <row r="17" spans="1:48" s="160" customFormat="1" ht="18" customHeight="1" x14ac:dyDescent="0.15">
      <c r="A17" s="161"/>
      <c r="B17" s="323" t="s">
        <v>506</v>
      </c>
      <c r="C17" s="557"/>
      <c r="D17" s="558"/>
      <c r="E17" s="549"/>
      <c r="F17" s="551"/>
      <c r="G17" s="559"/>
      <c r="H17" s="559"/>
      <c r="I17" s="559"/>
      <c r="J17" s="549"/>
      <c r="K17" s="550"/>
      <c r="L17" s="550"/>
      <c r="M17" s="550"/>
      <c r="N17" s="550"/>
      <c r="O17" s="551"/>
      <c r="P17" s="549"/>
      <c r="Q17" s="550"/>
      <c r="R17" s="550"/>
      <c r="S17" s="550"/>
      <c r="T17" s="550"/>
      <c r="U17" s="551"/>
      <c r="V17" s="549"/>
      <c r="W17" s="550"/>
      <c r="X17" s="550"/>
      <c r="Y17" s="550"/>
      <c r="Z17" s="550"/>
      <c r="AA17" s="551"/>
      <c r="AB17" s="549"/>
      <c r="AC17" s="550"/>
      <c r="AD17" s="550"/>
      <c r="AE17" s="550"/>
      <c r="AF17" s="550"/>
      <c r="AG17" s="551"/>
      <c r="AH17" s="549"/>
      <c r="AI17" s="550"/>
      <c r="AJ17" s="550"/>
      <c r="AK17" s="550"/>
      <c r="AL17" s="550"/>
      <c r="AM17" s="551"/>
      <c r="AN17" s="549"/>
      <c r="AO17" s="551"/>
      <c r="AP17" s="549"/>
      <c r="AQ17" s="551"/>
      <c r="AR17" s="549"/>
      <c r="AS17" s="551"/>
      <c r="AT17" s="159"/>
    </row>
    <row r="18" spans="1:48" s="160" customFormat="1" ht="7.5" customHeight="1" x14ac:dyDescent="0.15">
      <c r="A18" s="161"/>
      <c r="B18" s="552" t="s">
        <v>207</v>
      </c>
      <c r="C18" s="552"/>
      <c r="D18" s="552"/>
      <c r="E18" s="552"/>
      <c r="F18" s="552"/>
      <c r="G18" s="552"/>
      <c r="H18" s="552"/>
      <c r="I18" s="324"/>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59"/>
    </row>
    <row r="19" spans="1:48" s="139" customFormat="1" ht="30" customHeight="1" x14ac:dyDescent="0.15">
      <c r="A19" s="140"/>
      <c r="B19" s="553"/>
      <c r="C19" s="553"/>
      <c r="D19" s="553"/>
      <c r="E19" s="553"/>
      <c r="F19" s="553"/>
      <c r="G19" s="553"/>
      <c r="H19" s="553"/>
      <c r="I19" s="362" t="str">
        <f t="shared" ref="I19:AM19" si="0">IFERROR(IF(SUMIF($H:$H,"夜間　　",I:I)&gt;0,"🌙"&amp;CHAR(10)&amp;COUNTIFS($H:$H,"夜間　　",I:I,"&gt;0"),""),"")</f>
        <v/>
      </c>
      <c r="J19" s="362" t="str">
        <f t="shared" si="0"/>
        <v/>
      </c>
      <c r="K19" s="362" t="str">
        <f t="shared" si="0"/>
        <v/>
      </c>
      <c r="L19" s="362" t="str">
        <f t="shared" si="0"/>
        <v/>
      </c>
      <c r="M19" s="362" t="str">
        <f t="shared" si="0"/>
        <v/>
      </c>
      <c r="N19" s="362" t="str">
        <f t="shared" si="0"/>
        <v/>
      </c>
      <c r="O19" s="362" t="str">
        <f t="shared" si="0"/>
        <v/>
      </c>
      <c r="P19" s="362" t="str">
        <f t="shared" si="0"/>
        <v/>
      </c>
      <c r="Q19" s="362" t="str">
        <f t="shared" si="0"/>
        <v/>
      </c>
      <c r="R19" s="362" t="str">
        <f t="shared" si="0"/>
        <v/>
      </c>
      <c r="S19" s="362" t="str">
        <f t="shared" si="0"/>
        <v/>
      </c>
      <c r="T19" s="362" t="str">
        <f t="shared" si="0"/>
        <v/>
      </c>
      <c r="U19" s="362" t="str">
        <f t="shared" si="0"/>
        <v/>
      </c>
      <c r="V19" s="362" t="str">
        <f t="shared" si="0"/>
        <v/>
      </c>
      <c r="W19" s="362" t="str">
        <f t="shared" si="0"/>
        <v/>
      </c>
      <c r="X19" s="362" t="str">
        <f t="shared" si="0"/>
        <v/>
      </c>
      <c r="Y19" s="362" t="str">
        <f t="shared" si="0"/>
        <v/>
      </c>
      <c r="Z19" s="362" t="str">
        <f t="shared" si="0"/>
        <v/>
      </c>
      <c r="AA19" s="362" t="str">
        <f t="shared" si="0"/>
        <v/>
      </c>
      <c r="AB19" s="362" t="str">
        <f t="shared" si="0"/>
        <v/>
      </c>
      <c r="AC19" s="362" t="str">
        <f t="shared" si="0"/>
        <v/>
      </c>
      <c r="AD19" s="362" t="str">
        <f t="shared" si="0"/>
        <v/>
      </c>
      <c r="AE19" s="362" t="str">
        <f t="shared" si="0"/>
        <v/>
      </c>
      <c r="AF19" s="362" t="str">
        <f t="shared" si="0"/>
        <v/>
      </c>
      <c r="AG19" s="362" t="str">
        <f t="shared" si="0"/>
        <v/>
      </c>
      <c r="AH19" s="362" t="str">
        <f t="shared" si="0"/>
        <v/>
      </c>
      <c r="AI19" s="362" t="str">
        <f t="shared" si="0"/>
        <v/>
      </c>
      <c r="AJ19" s="362" t="str">
        <f t="shared" si="0"/>
        <v/>
      </c>
      <c r="AK19" s="362" t="str">
        <f t="shared" si="0"/>
        <v/>
      </c>
      <c r="AL19" s="362" t="str">
        <f t="shared" si="0"/>
        <v/>
      </c>
      <c r="AM19" s="362" t="str">
        <f t="shared" si="0"/>
        <v/>
      </c>
      <c r="AN19" s="158" t="s">
        <v>208</v>
      </c>
      <c r="AO19" s="163"/>
      <c r="AP19" s="140"/>
      <c r="AQ19" s="134"/>
      <c r="AR19" s="163"/>
      <c r="AS19" s="163"/>
      <c r="AT19" s="138"/>
    </row>
    <row r="20" spans="1:48" s="139" customFormat="1" ht="15" customHeight="1" x14ac:dyDescent="0.15">
      <c r="A20" s="530" t="s">
        <v>209</v>
      </c>
      <c r="B20" s="529" t="s">
        <v>210</v>
      </c>
      <c r="C20" s="531" t="s">
        <v>211</v>
      </c>
      <c r="D20" s="532"/>
      <c r="E20" s="529" t="s">
        <v>212</v>
      </c>
      <c r="F20" s="537" t="s">
        <v>213</v>
      </c>
      <c r="G20" s="538"/>
      <c r="H20" s="539"/>
      <c r="I20" s="546" t="s">
        <v>439</v>
      </c>
      <c r="J20" s="547"/>
      <c r="K20" s="547"/>
      <c r="L20" s="547"/>
      <c r="M20" s="547"/>
      <c r="N20" s="547"/>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18" t="s">
        <v>214</v>
      </c>
      <c r="AO20" s="519" t="s">
        <v>215</v>
      </c>
      <c r="AP20" s="520" t="s">
        <v>507</v>
      </c>
      <c r="AQ20" s="521"/>
      <c r="AR20" s="519" t="s">
        <v>216</v>
      </c>
      <c r="AS20" s="519"/>
      <c r="AT20" s="138"/>
    </row>
    <row r="21" spans="1:48" s="139" customFormat="1" ht="15" customHeight="1" x14ac:dyDescent="0.15">
      <c r="A21" s="530"/>
      <c r="B21" s="529"/>
      <c r="C21" s="533"/>
      <c r="D21" s="534"/>
      <c r="E21" s="529"/>
      <c r="F21" s="540"/>
      <c r="G21" s="541"/>
      <c r="H21" s="542"/>
      <c r="I21" s="526" t="s">
        <v>217</v>
      </c>
      <c r="J21" s="527"/>
      <c r="K21" s="527"/>
      <c r="L21" s="527"/>
      <c r="M21" s="527"/>
      <c r="N21" s="527"/>
      <c r="O21" s="528"/>
      <c r="P21" s="529" t="s">
        <v>218</v>
      </c>
      <c r="Q21" s="529"/>
      <c r="R21" s="529"/>
      <c r="S21" s="529"/>
      <c r="T21" s="529"/>
      <c r="U21" s="529"/>
      <c r="V21" s="529"/>
      <c r="W21" s="529" t="s">
        <v>219</v>
      </c>
      <c r="X21" s="529"/>
      <c r="Y21" s="529"/>
      <c r="Z21" s="529"/>
      <c r="AA21" s="529"/>
      <c r="AB21" s="529"/>
      <c r="AC21" s="529"/>
      <c r="AD21" s="529" t="s">
        <v>220</v>
      </c>
      <c r="AE21" s="529"/>
      <c r="AF21" s="529"/>
      <c r="AG21" s="529"/>
      <c r="AH21" s="529"/>
      <c r="AI21" s="529"/>
      <c r="AJ21" s="529"/>
      <c r="AK21" s="529" t="str">
        <f>IF(AN4="暦月","第５週","")</f>
        <v>第５週</v>
      </c>
      <c r="AL21" s="529"/>
      <c r="AM21" s="529"/>
      <c r="AN21" s="518"/>
      <c r="AO21" s="519"/>
      <c r="AP21" s="522"/>
      <c r="AQ21" s="523"/>
      <c r="AR21" s="519"/>
      <c r="AS21" s="519"/>
      <c r="AT21" s="138"/>
    </row>
    <row r="22" spans="1:48" s="139" customFormat="1" ht="15" customHeight="1" x14ac:dyDescent="0.15">
      <c r="A22" s="530"/>
      <c r="B22" s="529"/>
      <c r="C22" s="533"/>
      <c r="D22" s="534"/>
      <c r="E22" s="529"/>
      <c r="F22" s="540"/>
      <c r="G22" s="541"/>
      <c r="H22" s="542"/>
      <c r="I22" s="164">
        <f>DATE($P$3,$V$3,1)</f>
        <v>45536</v>
      </c>
      <c r="J22" s="164">
        <f>DATE($P$3,$V$3,2)</f>
        <v>45537</v>
      </c>
      <c r="K22" s="164">
        <f>DATE($P$3,$V$3,3)</f>
        <v>45538</v>
      </c>
      <c r="L22" s="164">
        <f>DATE($P$3,$V$3,4)</f>
        <v>45539</v>
      </c>
      <c r="M22" s="164">
        <f>DATE($P$3,$V$3,5)</f>
        <v>45540</v>
      </c>
      <c r="N22" s="164">
        <f>DATE($P$3,$V$3,6)</f>
        <v>45541</v>
      </c>
      <c r="O22" s="164">
        <f>DATE($P$3,$V$3,7)</f>
        <v>45542</v>
      </c>
      <c r="P22" s="164">
        <f>DATE($P$3,$V$3,8)</f>
        <v>45543</v>
      </c>
      <c r="Q22" s="164">
        <f>DATE($P$3,$V$3,9)</f>
        <v>45544</v>
      </c>
      <c r="R22" s="164">
        <f>DATE($P$3,$V$3,10)</f>
        <v>45545</v>
      </c>
      <c r="S22" s="164">
        <f>DATE($P$3,$V$3,11)</f>
        <v>45546</v>
      </c>
      <c r="T22" s="164">
        <f>DATE($P$3,$V$3,12)</f>
        <v>45547</v>
      </c>
      <c r="U22" s="164">
        <f>DATE($P$3,$V$3,13)</f>
        <v>45548</v>
      </c>
      <c r="V22" s="164">
        <f>DATE($P$3,$V$3,14)</f>
        <v>45549</v>
      </c>
      <c r="W22" s="164">
        <f>DATE($P$3,$V$3,15)</f>
        <v>45550</v>
      </c>
      <c r="X22" s="164">
        <f>DATE($P$3,$V$3,16)</f>
        <v>45551</v>
      </c>
      <c r="Y22" s="164">
        <f>DATE($P$3,$V$3,17)</f>
        <v>45552</v>
      </c>
      <c r="Z22" s="164">
        <f>DATE($P$3,$V$3,18)</f>
        <v>45553</v>
      </c>
      <c r="AA22" s="164">
        <f>DATE($P$3,$V$3,19)</f>
        <v>45554</v>
      </c>
      <c r="AB22" s="164">
        <f>DATE($P$3,$V$3,20)</f>
        <v>45555</v>
      </c>
      <c r="AC22" s="164">
        <f>DATE($P$3,$V$3,21)</f>
        <v>45556</v>
      </c>
      <c r="AD22" s="164">
        <f>DATE($P$3,$V$3,22)</f>
        <v>45557</v>
      </c>
      <c r="AE22" s="164">
        <f>DATE($P$3,$V$3,23)</f>
        <v>45558</v>
      </c>
      <c r="AF22" s="164">
        <f>DATE($P$3,$V$3,24)</f>
        <v>45559</v>
      </c>
      <c r="AG22" s="164">
        <f>DATE($P$3,$V$3,25)</f>
        <v>45560</v>
      </c>
      <c r="AH22" s="164">
        <f>DATE($P$3,$V$3,26)</f>
        <v>45561</v>
      </c>
      <c r="AI22" s="164">
        <f>DATE($P$3,$V$3,27)</f>
        <v>45562</v>
      </c>
      <c r="AJ22" s="164">
        <f>DATE($P$3,$V$3,28)</f>
        <v>45563</v>
      </c>
      <c r="AK22" s="164">
        <f>IF(AN4="暦月",IF(DAY(EOMONTH(I22,0))&lt;29,"",DATE($P$3,$V$3,29)),"")</f>
        <v>45564</v>
      </c>
      <c r="AL22" s="164">
        <f>IF(AN4="暦月",IF(DAY(EOMONTH(I22,0))&lt;30,"",DATE($P$3,$V$3,30)),"")</f>
        <v>45565</v>
      </c>
      <c r="AM22" s="164" t="str">
        <f>IF(AN4="暦月",IF(DAY(EOMONTH(I22,0))&lt;31,"",DATE($P$3,$V$3,31)),"")</f>
        <v/>
      </c>
      <c r="AN22" s="518"/>
      <c r="AO22" s="519"/>
      <c r="AP22" s="522"/>
      <c r="AQ22" s="523"/>
      <c r="AR22" s="519"/>
      <c r="AS22" s="519"/>
      <c r="AT22" s="138"/>
    </row>
    <row r="23" spans="1:48" s="139" customFormat="1" ht="15" customHeight="1" x14ac:dyDescent="0.15">
      <c r="A23" s="530"/>
      <c r="B23" s="529"/>
      <c r="C23" s="535"/>
      <c r="D23" s="536"/>
      <c r="E23" s="529"/>
      <c r="F23" s="543"/>
      <c r="G23" s="544"/>
      <c r="H23" s="545"/>
      <c r="I23" s="165">
        <f>DATE($P$3,$V$3,1)</f>
        <v>45536</v>
      </c>
      <c r="J23" s="165">
        <f>DATE($P$3,$V$3,2)</f>
        <v>45537</v>
      </c>
      <c r="K23" s="165">
        <f>DATE($P$3,$V$3,3)</f>
        <v>45538</v>
      </c>
      <c r="L23" s="165">
        <f>DATE($P$3,$V$3,4)</f>
        <v>45539</v>
      </c>
      <c r="M23" s="165">
        <f>DATE($P$3,$V$3,5)</f>
        <v>45540</v>
      </c>
      <c r="N23" s="165">
        <f>DATE($P$3,$V$3,6)</f>
        <v>45541</v>
      </c>
      <c r="O23" s="165">
        <f>DATE($P$3,$V$3,7)</f>
        <v>45542</v>
      </c>
      <c r="P23" s="165">
        <f>DATE($P$3,$V$3,8)</f>
        <v>45543</v>
      </c>
      <c r="Q23" s="165">
        <f>DATE($P$3,$V$3,9)</f>
        <v>45544</v>
      </c>
      <c r="R23" s="165">
        <f>DATE($P$3,$V$3,10)</f>
        <v>45545</v>
      </c>
      <c r="S23" s="165">
        <f>DATE($P$3,$V$3,11)</f>
        <v>45546</v>
      </c>
      <c r="T23" s="165">
        <f>DATE($P$3,$V$3,12)</f>
        <v>45547</v>
      </c>
      <c r="U23" s="165">
        <f>DATE($P$3,$V$3,13)</f>
        <v>45548</v>
      </c>
      <c r="V23" s="165">
        <f>DATE($P$3,$V$3,14)</f>
        <v>45549</v>
      </c>
      <c r="W23" s="165">
        <f>DATE($P$3,$V$3,15)</f>
        <v>45550</v>
      </c>
      <c r="X23" s="165">
        <f>DATE($P$3,$V$3,16)</f>
        <v>45551</v>
      </c>
      <c r="Y23" s="165">
        <f>DATE($P$3,$V$3,17)</f>
        <v>45552</v>
      </c>
      <c r="Z23" s="165">
        <f>DATE($P$3,$V$3,18)</f>
        <v>45553</v>
      </c>
      <c r="AA23" s="165">
        <f>DATE($P$3,$V$3,19)</f>
        <v>45554</v>
      </c>
      <c r="AB23" s="165">
        <f>DATE($P$3,$V$3,20)</f>
        <v>45555</v>
      </c>
      <c r="AC23" s="165">
        <f>DATE($P$3,$V$3,21)</f>
        <v>45556</v>
      </c>
      <c r="AD23" s="165">
        <f>DATE($P$3,$V$3,22)</f>
        <v>45557</v>
      </c>
      <c r="AE23" s="165">
        <f>DATE($P$3,$V$3,23)</f>
        <v>45558</v>
      </c>
      <c r="AF23" s="165">
        <f>DATE($P$3,$V$3,24)</f>
        <v>45559</v>
      </c>
      <c r="AG23" s="165">
        <f>DATE($P$3,$V$3,25)</f>
        <v>45560</v>
      </c>
      <c r="AH23" s="165">
        <f>DATE($P$3,$V$3,26)</f>
        <v>45561</v>
      </c>
      <c r="AI23" s="165">
        <f>DATE($P$3,$V$3,27)</f>
        <v>45562</v>
      </c>
      <c r="AJ23" s="165">
        <f>DATE($P$3,$V$3,28)</f>
        <v>45563</v>
      </c>
      <c r="AK23" s="165">
        <f>IF(AN4="暦月",IF(DAY(EOMONTH(I23,0))&lt;29,"",DATE($P$3,$V$3,29)),"")</f>
        <v>45564</v>
      </c>
      <c r="AL23" s="165">
        <f>IF(AN4="暦月",IF(DAY(EOMONTH(I23,0))&lt;30,"",DATE($P$3,$V$3,30)),"")</f>
        <v>45565</v>
      </c>
      <c r="AM23" s="165" t="str">
        <f>IF(AN4="暦月",IF(DAY(EOMONTH(I23,0))&lt;31,"",DATE($P$3,$V$3,31)),"")</f>
        <v/>
      </c>
      <c r="AN23" s="518"/>
      <c r="AO23" s="519"/>
      <c r="AP23" s="524"/>
      <c r="AQ23" s="525"/>
      <c r="AR23" s="519"/>
      <c r="AS23" s="519"/>
      <c r="AT23" s="138"/>
      <c r="AU23" s="516" t="s">
        <v>206</v>
      </c>
      <c r="AV23" s="517"/>
    </row>
    <row r="24" spans="1:48" s="137" customFormat="1" ht="12" customHeight="1" x14ac:dyDescent="0.15">
      <c r="A24" s="495">
        <v>1</v>
      </c>
      <c r="B24" s="498"/>
      <c r="C24" s="513"/>
      <c r="D24" s="504" t="s">
        <v>95</v>
      </c>
      <c r="E24" s="363"/>
      <c r="F24" s="507"/>
      <c r="G24" s="508"/>
      <c r="H24" s="166" t="s">
        <v>221</v>
      </c>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482">
        <f>IF(LEFT($AN$2,6)="共同生活援助",SUM(I25:AM25),SUM(I25:AM26))</f>
        <v>0</v>
      </c>
      <c r="AO24" s="485">
        <f>IF($AN$4="４週",AN24/4,AN24/(DAY(EOMONTH($I$22,0))/7))</f>
        <v>0</v>
      </c>
      <c r="AP24" s="488"/>
      <c r="AQ24" s="489"/>
      <c r="AR24" s="485" t="str">
        <f>IF($AN$4="４週",AU25,AV25)</f>
        <v/>
      </c>
      <c r="AS24" s="485"/>
      <c r="AT24" s="494"/>
      <c r="AU24" s="326" t="s">
        <v>508</v>
      </c>
      <c r="AV24" s="326" t="s">
        <v>222</v>
      </c>
    </row>
    <row r="25" spans="1:48" s="137" customFormat="1" ht="12" customHeight="1" x14ac:dyDescent="0.15">
      <c r="A25" s="496"/>
      <c r="B25" s="499"/>
      <c r="C25" s="514"/>
      <c r="D25" s="505"/>
      <c r="E25" s="364"/>
      <c r="F25" s="509"/>
      <c r="G25" s="510"/>
      <c r="H25" s="167" t="s">
        <v>223</v>
      </c>
      <c r="I25" s="365" t="str">
        <f>IFERROR(VLOOKUP(I24,'P1-1'!$B:$AP,41,FALSE),"")</f>
        <v/>
      </c>
      <c r="J25" s="365" t="str">
        <f>IFERROR(VLOOKUP(J24,'P1-1'!$B:$AP,41,FALSE),"")</f>
        <v/>
      </c>
      <c r="K25" s="365" t="str">
        <f>IFERROR(VLOOKUP(K24,'P1-1'!$B:$AP,41,FALSE),"")</f>
        <v/>
      </c>
      <c r="L25" s="365" t="str">
        <f>IFERROR(VLOOKUP(L24,'P1-1'!$B:$AP,41,FALSE),"")</f>
        <v/>
      </c>
      <c r="M25" s="365" t="str">
        <f>IFERROR(VLOOKUP(M24,'P1-1'!$B:$AP,41,FALSE),"")</f>
        <v/>
      </c>
      <c r="N25" s="365" t="str">
        <f>IFERROR(VLOOKUP(N24,'P1-1'!$B:$AP,41,FALSE),"")</f>
        <v/>
      </c>
      <c r="O25" s="365" t="str">
        <f>IFERROR(VLOOKUP(O24,'P1-1'!$B:$AP,41,FALSE),"")</f>
        <v/>
      </c>
      <c r="P25" s="365" t="str">
        <f>IFERROR(VLOOKUP(P24,'P1-1'!$B:$AP,41,FALSE),"")</f>
        <v/>
      </c>
      <c r="Q25" s="365" t="str">
        <f>IFERROR(VLOOKUP(Q24,'P1-1'!$B:$AP,41,FALSE),"")</f>
        <v/>
      </c>
      <c r="R25" s="365" t="str">
        <f>IFERROR(VLOOKUP(R24,'P1-1'!$B:$AP,41,FALSE),"")</f>
        <v/>
      </c>
      <c r="S25" s="365" t="str">
        <f>IFERROR(VLOOKUP(S24,'P1-1'!$B:$AP,41,FALSE),"")</f>
        <v/>
      </c>
      <c r="T25" s="365" t="str">
        <f>IFERROR(VLOOKUP(T24,'P1-1'!$B:$AP,41,FALSE),"")</f>
        <v/>
      </c>
      <c r="U25" s="365" t="str">
        <f>IFERROR(VLOOKUP(U24,'P1-1'!$B:$AP,41,FALSE),"")</f>
        <v/>
      </c>
      <c r="V25" s="365" t="str">
        <f>IFERROR(VLOOKUP(V24,'P1-1'!$B:$AP,41,FALSE),"")</f>
        <v/>
      </c>
      <c r="W25" s="365" t="str">
        <f>IFERROR(VLOOKUP(W24,'P1-1'!$B:$AP,41,FALSE),"")</f>
        <v/>
      </c>
      <c r="X25" s="365" t="str">
        <f>IFERROR(VLOOKUP(X24,'P1-1'!$B:$AP,41,FALSE),"")</f>
        <v/>
      </c>
      <c r="Y25" s="365" t="str">
        <f>IFERROR(VLOOKUP(Y24,'P1-1'!$B:$AP,41,FALSE),"")</f>
        <v/>
      </c>
      <c r="Z25" s="365" t="str">
        <f>IFERROR(VLOOKUP(Z24,'P1-1'!$B:$AP,41,FALSE),"")</f>
        <v/>
      </c>
      <c r="AA25" s="365" t="str">
        <f>IFERROR(VLOOKUP(AA24,'P1-1'!$B:$AP,41,FALSE),"")</f>
        <v/>
      </c>
      <c r="AB25" s="365" t="str">
        <f>IFERROR(VLOOKUP(AB24,'P1-1'!$B:$AP,41,FALSE),"")</f>
        <v/>
      </c>
      <c r="AC25" s="365" t="str">
        <f>IFERROR(VLOOKUP(AC24,'P1-1'!$B:$AP,41,FALSE),"")</f>
        <v/>
      </c>
      <c r="AD25" s="365" t="str">
        <f>IFERROR(VLOOKUP(AD24,'P1-1'!$B:$AP,41,FALSE),"")</f>
        <v/>
      </c>
      <c r="AE25" s="365" t="str">
        <f>IFERROR(VLOOKUP(AE24,'P1-1'!$B:$AP,41,FALSE),"")</f>
        <v/>
      </c>
      <c r="AF25" s="365" t="str">
        <f>IFERROR(VLOOKUP(AF24,'P1-1'!$B:$AP,41,FALSE),"")</f>
        <v/>
      </c>
      <c r="AG25" s="365" t="str">
        <f>IFERROR(VLOOKUP(AG24,'P1-1'!$B:$AP,41,FALSE),"")</f>
        <v/>
      </c>
      <c r="AH25" s="365" t="str">
        <f>IFERROR(VLOOKUP(AH24,'P1-1'!$B:$AP,41,FALSE),"")</f>
        <v/>
      </c>
      <c r="AI25" s="365" t="str">
        <f>IFERROR(VLOOKUP(AI24,'P1-1'!$B:$AP,41,FALSE),"")</f>
        <v/>
      </c>
      <c r="AJ25" s="365" t="str">
        <f>IFERROR(VLOOKUP(AJ24,'P1-1'!$B:$AP,41,FALSE),"")</f>
        <v/>
      </c>
      <c r="AK25" s="365" t="str">
        <f>IFERROR(VLOOKUP(AK24,'P1-1'!$B:$AP,41,FALSE),"")</f>
        <v/>
      </c>
      <c r="AL25" s="365" t="str">
        <f>IFERROR(VLOOKUP(AL24,'P1-1'!$B:$AP,41,FALSE),"")</f>
        <v/>
      </c>
      <c r="AM25" s="365" t="str">
        <f>IFERROR(VLOOKUP(AM24,'P1-1'!$B:$AP,41,FALSE),"")</f>
        <v/>
      </c>
      <c r="AN25" s="483"/>
      <c r="AO25" s="486"/>
      <c r="AP25" s="490"/>
      <c r="AQ25" s="491"/>
      <c r="AR25" s="486"/>
      <c r="AS25" s="486"/>
      <c r="AT25" s="494"/>
      <c r="AU25" s="327" t="str">
        <f>IFERROR(IF($D24="□",($AO24/$AK$7),($AO24/$AK$9)),"")</f>
        <v/>
      </c>
      <c r="AV25" s="327" t="str">
        <f>IFERROR(IF($D24="□",($AN24/$AO$7),($AN24/$AO$9)),"")</f>
        <v/>
      </c>
    </row>
    <row r="26" spans="1:48" s="137" customFormat="1" ht="12" customHeight="1" x14ac:dyDescent="0.15">
      <c r="A26" s="497"/>
      <c r="B26" s="500"/>
      <c r="C26" s="515"/>
      <c r="D26" s="506"/>
      <c r="E26" s="364"/>
      <c r="F26" s="511"/>
      <c r="G26" s="512"/>
      <c r="H26" s="169" t="s">
        <v>224</v>
      </c>
      <c r="I26" s="168" t="str">
        <f>IFERROR(VLOOKUP(I24,'P1-1'!$B:$AP,31,FALSE),"")</f>
        <v/>
      </c>
      <c r="J26" s="168" t="str">
        <f>IFERROR(VLOOKUP(J24,'P1-1'!$B:$AP,31,FALSE),"")</f>
        <v/>
      </c>
      <c r="K26" s="168" t="str">
        <f>IFERROR(VLOOKUP(K24,'P1-1'!$B:$AP,31,FALSE),"")</f>
        <v/>
      </c>
      <c r="L26" s="168" t="str">
        <f>IFERROR(VLOOKUP(L24,'P1-1'!$B:$AP,31,FALSE),"")</f>
        <v/>
      </c>
      <c r="M26" s="168" t="str">
        <f>IFERROR(VLOOKUP(M24,'P1-1'!$B:$AP,31,FALSE),"")</f>
        <v/>
      </c>
      <c r="N26" s="168" t="str">
        <f>IFERROR(VLOOKUP(N24,'P1-1'!$B:$AP,31,FALSE),"")</f>
        <v/>
      </c>
      <c r="O26" s="168" t="str">
        <f>IFERROR(VLOOKUP(O24,'P1-1'!$B:$AP,31,FALSE),"")</f>
        <v/>
      </c>
      <c r="P26" s="168" t="str">
        <f>IFERROR(VLOOKUP(P24,'P1-1'!$B:$AP,31,FALSE),"")</f>
        <v/>
      </c>
      <c r="Q26" s="168" t="str">
        <f>IFERROR(VLOOKUP(Q24,'P1-1'!$B:$AP,31,FALSE),"")</f>
        <v/>
      </c>
      <c r="R26" s="168" t="str">
        <f>IFERROR(VLOOKUP(R24,'P1-1'!$B:$AP,31,FALSE),"")</f>
        <v/>
      </c>
      <c r="S26" s="168" t="str">
        <f>IFERROR(VLOOKUP(S24,'P1-1'!$B:$AP,31,FALSE),"")</f>
        <v/>
      </c>
      <c r="T26" s="168" t="str">
        <f>IFERROR(VLOOKUP(T24,'P1-1'!$B:$AP,31,FALSE),"")</f>
        <v/>
      </c>
      <c r="U26" s="168" t="str">
        <f>IFERROR(VLOOKUP(U24,'P1-1'!$B:$AP,31,FALSE),"")</f>
        <v/>
      </c>
      <c r="V26" s="168" t="str">
        <f>IFERROR(VLOOKUP(V24,'P1-1'!$B:$AP,31,FALSE),"")</f>
        <v/>
      </c>
      <c r="W26" s="168" t="str">
        <f>IFERROR(VLOOKUP(W24,'P1-1'!$B:$AP,31,FALSE),"")</f>
        <v/>
      </c>
      <c r="X26" s="168" t="str">
        <f>IFERROR(VLOOKUP(X24,'P1-1'!$B:$AP,31,FALSE),"")</f>
        <v/>
      </c>
      <c r="Y26" s="168" t="str">
        <f>IFERROR(VLOOKUP(Y24,'P1-1'!$B:$AP,31,FALSE),"")</f>
        <v/>
      </c>
      <c r="Z26" s="168" t="str">
        <f>IFERROR(VLOOKUP(Z24,'P1-1'!$B:$AP,31,FALSE),"")</f>
        <v/>
      </c>
      <c r="AA26" s="168" t="str">
        <f>IFERROR(VLOOKUP(AA24,'P1-1'!$B:$AP,31,FALSE),"")</f>
        <v/>
      </c>
      <c r="AB26" s="168" t="str">
        <f>IFERROR(VLOOKUP(AB24,'P1-1'!$B:$AP,31,FALSE),"")</f>
        <v/>
      </c>
      <c r="AC26" s="168" t="str">
        <f>IFERROR(VLOOKUP(AC24,'P1-1'!$B:$AP,31,FALSE),"")</f>
        <v/>
      </c>
      <c r="AD26" s="168" t="str">
        <f>IFERROR(VLOOKUP(AD24,'P1-1'!$B:$AP,31,FALSE),"")</f>
        <v/>
      </c>
      <c r="AE26" s="168" t="str">
        <f>IFERROR(VLOOKUP(AE24,'P1-1'!$B:$AP,31,FALSE),"")</f>
        <v/>
      </c>
      <c r="AF26" s="168" t="str">
        <f>IFERROR(VLOOKUP(AF24,'P1-1'!$B:$AP,31,FALSE),"")</f>
        <v/>
      </c>
      <c r="AG26" s="168" t="str">
        <f>IFERROR(VLOOKUP(AG24,'P1-1'!$B:$AP,31,FALSE),"")</f>
        <v/>
      </c>
      <c r="AH26" s="168" t="str">
        <f>IFERROR(VLOOKUP(AH24,'P1-1'!$B:$AP,31,FALSE),"")</f>
        <v/>
      </c>
      <c r="AI26" s="168" t="str">
        <f>IFERROR(VLOOKUP(AI24,'P1-1'!$B:$AP,31,FALSE),"")</f>
        <v/>
      </c>
      <c r="AJ26" s="168" t="str">
        <f>IFERROR(VLOOKUP(AJ24,'P1-1'!$B:$AP,31,FALSE),"")</f>
        <v/>
      </c>
      <c r="AK26" s="168" t="str">
        <f>IFERROR(VLOOKUP(AK24,'P1-1'!$B:$AP,31,FALSE),"")</f>
        <v/>
      </c>
      <c r="AL26" s="168" t="str">
        <f>IFERROR(VLOOKUP(AL24,'P1-1'!$B:$AP,31,FALSE),"")</f>
        <v/>
      </c>
      <c r="AM26" s="168" t="str">
        <f>IFERROR(VLOOKUP(AM24,'P1-1'!$B:$AP,31,FALSE),"")</f>
        <v/>
      </c>
      <c r="AN26" s="484"/>
      <c r="AO26" s="487"/>
      <c r="AP26" s="492"/>
      <c r="AQ26" s="493"/>
      <c r="AR26" s="487"/>
      <c r="AS26" s="487"/>
      <c r="AT26" s="494"/>
      <c r="AU26" s="328"/>
      <c r="AV26" s="328"/>
    </row>
    <row r="27" spans="1:48" s="139" customFormat="1" ht="12" customHeight="1" x14ac:dyDescent="0.15">
      <c r="A27" s="495">
        <v>2</v>
      </c>
      <c r="B27" s="498"/>
      <c r="C27" s="513"/>
      <c r="D27" s="504" t="s">
        <v>95</v>
      </c>
      <c r="E27" s="363"/>
      <c r="F27" s="507"/>
      <c r="G27" s="508"/>
      <c r="H27" s="166" t="s">
        <v>221</v>
      </c>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482">
        <f t="shared" ref="AN27" si="1">IF(LEFT($AN$2,6)="共同生活援助",SUM(I28:AM28),SUM(I28:AM29))</f>
        <v>0</v>
      </c>
      <c r="AO27" s="485">
        <f>IF($AN$4="４週",AN27/4,AN27/(DAY(EOMONTH($I$22,0))/7))</f>
        <v>0</v>
      </c>
      <c r="AP27" s="488"/>
      <c r="AQ27" s="489"/>
      <c r="AR27" s="485" t="str">
        <f>IF($AN$4="４週",AU28,AV28)</f>
        <v/>
      </c>
      <c r="AS27" s="485"/>
      <c r="AT27" s="494"/>
      <c r="AU27" s="326" t="s">
        <v>508</v>
      </c>
      <c r="AV27" s="326" t="s">
        <v>222</v>
      </c>
    </row>
    <row r="28" spans="1:48" s="139" customFormat="1" ht="12" customHeight="1" x14ac:dyDescent="0.15">
      <c r="A28" s="496"/>
      <c r="B28" s="499"/>
      <c r="C28" s="514"/>
      <c r="D28" s="505"/>
      <c r="E28" s="364"/>
      <c r="F28" s="509"/>
      <c r="G28" s="510"/>
      <c r="H28" s="167" t="s">
        <v>223</v>
      </c>
      <c r="I28" s="168" t="str">
        <f>IFERROR(VLOOKUP(I27,'P1-1'!$B:$AP,41,FALSE),"")</f>
        <v/>
      </c>
      <c r="J28" s="168" t="str">
        <f>IFERROR(VLOOKUP(J27,'P1-1'!$B:$AP,41,FALSE),"")</f>
        <v/>
      </c>
      <c r="K28" s="168" t="str">
        <f>IFERROR(VLOOKUP(K27,'P1-1'!$B:$AP,41,FALSE),"")</f>
        <v/>
      </c>
      <c r="L28" s="168" t="str">
        <f>IFERROR(VLOOKUP(L27,'P1-1'!$B:$AP,41,FALSE),"")</f>
        <v/>
      </c>
      <c r="M28" s="168" t="str">
        <f>IFERROR(VLOOKUP(M27,'P1-1'!$B:$AP,41,FALSE),"")</f>
        <v/>
      </c>
      <c r="N28" s="168" t="str">
        <f>IFERROR(VLOOKUP(N27,'P1-1'!$B:$AP,41,FALSE),"")</f>
        <v/>
      </c>
      <c r="O28" s="168" t="str">
        <f>IFERROR(VLOOKUP(O27,'P1-1'!$B:$AP,41,FALSE),"")</f>
        <v/>
      </c>
      <c r="P28" s="168" t="str">
        <f>IFERROR(VLOOKUP(P27,'P1-1'!$B:$AP,41,FALSE),"")</f>
        <v/>
      </c>
      <c r="Q28" s="168" t="str">
        <f>IFERROR(VLOOKUP(Q27,'P1-1'!$B:$AP,41,FALSE),"")</f>
        <v/>
      </c>
      <c r="R28" s="168" t="str">
        <f>IFERROR(VLOOKUP(R27,'P1-1'!$B:$AP,41,FALSE),"")</f>
        <v/>
      </c>
      <c r="S28" s="168" t="str">
        <f>IFERROR(VLOOKUP(S27,'P1-1'!$B:$AP,41,FALSE),"")</f>
        <v/>
      </c>
      <c r="T28" s="168" t="str">
        <f>IFERROR(VLOOKUP(T27,'P1-1'!$B:$AP,41,FALSE),"")</f>
        <v/>
      </c>
      <c r="U28" s="168" t="str">
        <f>IFERROR(VLOOKUP(U27,'P1-1'!$B:$AP,41,FALSE),"")</f>
        <v/>
      </c>
      <c r="V28" s="168" t="str">
        <f>IFERROR(VLOOKUP(V27,'P1-1'!$B:$AP,41,FALSE),"")</f>
        <v/>
      </c>
      <c r="W28" s="168" t="str">
        <f>IFERROR(VLOOKUP(W27,'P1-1'!$B:$AP,41,FALSE),"")</f>
        <v/>
      </c>
      <c r="X28" s="168" t="str">
        <f>IFERROR(VLOOKUP(X27,'P1-1'!$B:$AP,41,FALSE),"")</f>
        <v/>
      </c>
      <c r="Y28" s="168" t="str">
        <f>IFERROR(VLOOKUP(Y27,'P1-1'!$B:$AP,41,FALSE),"")</f>
        <v/>
      </c>
      <c r="Z28" s="168" t="str">
        <f>IFERROR(VLOOKUP(Z27,'P1-1'!$B:$AP,41,FALSE),"")</f>
        <v/>
      </c>
      <c r="AA28" s="168" t="str">
        <f>IFERROR(VLOOKUP(AA27,'P1-1'!$B:$AP,41,FALSE),"")</f>
        <v/>
      </c>
      <c r="AB28" s="168" t="str">
        <f>IFERROR(VLOOKUP(AB27,'P1-1'!$B:$AP,41,FALSE),"")</f>
        <v/>
      </c>
      <c r="AC28" s="168" t="str">
        <f>IFERROR(VLOOKUP(AC27,'P1-1'!$B:$AP,41,FALSE),"")</f>
        <v/>
      </c>
      <c r="AD28" s="168" t="str">
        <f>IFERROR(VLOOKUP(AD27,'P1-1'!$B:$AP,41,FALSE),"")</f>
        <v/>
      </c>
      <c r="AE28" s="168" t="str">
        <f>IFERROR(VLOOKUP(AE27,'P1-1'!$B:$AP,41,FALSE),"")</f>
        <v/>
      </c>
      <c r="AF28" s="168" t="str">
        <f>IFERROR(VLOOKUP(AF27,'P1-1'!$B:$AP,41,FALSE),"")</f>
        <v/>
      </c>
      <c r="AG28" s="168" t="str">
        <f>IFERROR(VLOOKUP(AG27,'P1-1'!$B:$AP,41,FALSE),"")</f>
        <v/>
      </c>
      <c r="AH28" s="168" t="str">
        <f>IFERROR(VLOOKUP(AH27,'P1-1'!$B:$AP,41,FALSE),"")</f>
        <v/>
      </c>
      <c r="AI28" s="168" t="str">
        <f>IFERROR(VLOOKUP(AI27,'P1-1'!$B:$AP,41,FALSE),"")</f>
        <v/>
      </c>
      <c r="AJ28" s="168" t="str">
        <f>IFERROR(VLOOKUP(AJ27,'P1-1'!$B:$AP,41,FALSE),"")</f>
        <v/>
      </c>
      <c r="AK28" s="168" t="str">
        <f>IFERROR(VLOOKUP(AK27,'P1-1'!$B:$AP,41,FALSE),"")</f>
        <v/>
      </c>
      <c r="AL28" s="168" t="str">
        <f>IFERROR(VLOOKUP(AL27,'P1-1'!$B:$AP,41,FALSE),"")</f>
        <v/>
      </c>
      <c r="AM28" s="168" t="str">
        <f>IFERROR(VLOOKUP(AM27,'P1-1'!$B:$AP,41,FALSE),"")</f>
        <v/>
      </c>
      <c r="AN28" s="483"/>
      <c r="AO28" s="486"/>
      <c r="AP28" s="490"/>
      <c r="AQ28" s="491"/>
      <c r="AR28" s="486"/>
      <c r="AS28" s="486"/>
      <c r="AT28" s="494"/>
      <c r="AU28" s="327" t="str">
        <f t="shared" ref="AU28" si="2">IFERROR(IF($D27="□",($AO27/$AK$7),($AO27/$AK$9)),"")</f>
        <v/>
      </c>
      <c r="AV28" s="327" t="str">
        <f t="shared" ref="AV28" si="3">IFERROR(IF($D27="□",($AN27/$AO$7),($AN27/$AO$9)),"")</f>
        <v/>
      </c>
    </row>
    <row r="29" spans="1:48" s="139" customFormat="1" ht="12" customHeight="1" x14ac:dyDescent="0.15">
      <c r="A29" s="497"/>
      <c r="B29" s="500"/>
      <c r="C29" s="515"/>
      <c r="D29" s="506"/>
      <c r="E29" s="364"/>
      <c r="F29" s="511"/>
      <c r="G29" s="512"/>
      <c r="H29" s="169" t="s">
        <v>224</v>
      </c>
      <c r="I29" s="168" t="str">
        <f>IFERROR(VLOOKUP(I27,'P1-1'!$B:$AP,31,FALSE),"")</f>
        <v/>
      </c>
      <c r="J29" s="168" t="str">
        <f>IFERROR(VLOOKUP(J27,'P1-1'!$B:$AP,31,FALSE),"")</f>
        <v/>
      </c>
      <c r="K29" s="168" t="str">
        <f>IFERROR(VLOOKUP(K27,'P1-1'!$B:$AP,31,FALSE),"")</f>
        <v/>
      </c>
      <c r="L29" s="168" t="str">
        <f>IFERROR(VLOOKUP(L27,'P1-1'!$B:$AP,31,FALSE),"")</f>
        <v/>
      </c>
      <c r="M29" s="168" t="str">
        <f>IFERROR(VLOOKUP(M27,'P1-1'!$B:$AP,31,FALSE),"")</f>
        <v/>
      </c>
      <c r="N29" s="168" t="str">
        <f>IFERROR(VLOOKUP(N27,'P1-1'!$B:$AP,31,FALSE),"")</f>
        <v/>
      </c>
      <c r="O29" s="168" t="str">
        <f>IFERROR(VLOOKUP(O27,'P1-1'!$B:$AP,31,FALSE),"")</f>
        <v/>
      </c>
      <c r="P29" s="168" t="str">
        <f>IFERROR(VLOOKUP(P27,'P1-1'!$B:$AP,31,FALSE),"")</f>
        <v/>
      </c>
      <c r="Q29" s="168" t="str">
        <f>IFERROR(VLOOKUP(Q27,'P1-1'!$B:$AP,31,FALSE),"")</f>
        <v/>
      </c>
      <c r="R29" s="168" t="str">
        <f>IFERROR(VLOOKUP(R27,'P1-1'!$B:$AP,31,FALSE),"")</f>
        <v/>
      </c>
      <c r="S29" s="168" t="str">
        <f>IFERROR(VLOOKUP(S27,'P1-1'!$B:$AP,31,FALSE),"")</f>
        <v/>
      </c>
      <c r="T29" s="168" t="str">
        <f>IFERROR(VLOOKUP(T27,'P1-1'!$B:$AP,31,FALSE),"")</f>
        <v/>
      </c>
      <c r="U29" s="168" t="str">
        <f>IFERROR(VLOOKUP(U27,'P1-1'!$B:$AP,31,FALSE),"")</f>
        <v/>
      </c>
      <c r="V29" s="168" t="str">
        <f>IFERROR(VLOOKUP(V27,'P1-1'!$B:$AP,31,FALSE),"")</f>
        <v/>
      </c>
      <c r="W29" s="168" t="str">
        <f>IFERROR(VLOOKUP(W27,'P1-1'!$B:$AP,31,FALSE),"")</f>
        <v/>
      </c>
      <c r="X29" s="168" t="str">
        <f>IFERROR(VLOOKUP(X27,'P1-1'!$B:$AP,31,FALSE),"")</f>
        <v/>
      </c>
      <c r="Y29" s="168" t="str">
        <f>IFERROR(VLOOKUP(Y27,'P1-1'!$B:$AP,31,FALSE),"")</f>
        <v/>
      </c>
      <c r="Z29" s="168" t="str">
        <f>IFERROR(VLOOKUP(Z27,'P1-1'!$B:$AP,31,FALSE),"")</f>
        <v/>
      </c>
      <c r="AA29" s="168" t="str">
        <f>IFERROR(VLOOKUP(AA27,'P1-1'!$B:$AP,31,FALSE),"")</f>
        <v/>
      </c>
      <c r="AB29" s="168" t="str">
        <f>IFERROR(VLOOKUP(AB27,'P1-1'!$B:$AP,31,FALSE),"")</f>
        <v/>
      </c>
      <c r="AC29" s="168" t="str">
        <f>IFERROR(VLOOKUP(AC27,'P1-1'!$B:$AP,31,FALSE),"")</f>
        <v/>
      </c>
      <c r="AD29" s="168" t="str">
        <f>IFERROR(VLOOKUP(AD27,'P1-1'!$B:$AP,31,FALSE),"")</f>
        <v/>
      </c>
      <c r="AE29" s="168" t="str">
        <f>IFERROR(VLOOKUP(AE27,'P1-1'!$B:$AP,31,FALSE),"")</f>
        <v/>
      </c>
      <c r="AF29" s="168" t="str">
        <f>IFERROR(VLOOKUP(AF27,'P1-1'!$B:$AP,31,FALSE),"")</f>
        <v/>
      </c>
      <c r="AG29" s="168" t="str">
        <f>IFERROR(VLOOKUP(AG27,'P1-1'!$B:$AP,31,FALSE),"")</f>
        <v/>
      </c>
      <c r="AH29" s="168" t="str">
        <f>IFERROR(VLOOKUP(AH27,'P1-1'!$B:$AP,31,FALSE),"")</f>
        <v/>
      </c>
      <c r="AI29" s="168" t="str">
        <f>IFERROR(VLOOKUP(AI27,'P1-1'!$B:$AP,31,FALSE),"")</f>
        <v/>
      </c>
      <c r="AJ29" s="168" t="str">
        <f>IFERROR(VLOOKUP(AJ27,'P1-1'!$B:$AP,31,FALSE),"")</f>
        <v/>
      </c>
      <c r="AK29" s="168" t="str">
        <f>IFERROR(VLOOKUP(AK27,'P1-1'!$B:$AP,31,FALSE),"")</f>
        <v/>
      </c>
      <c r="AL29" s="168" t="str">
        <f>IFERROR(VLOOKUP(AL27,'P1-1'!$B:$AP,31,FALSE),"")</f>
        <v/>
      </c>
      <c r="AM29" s="168" t="str">
        <f>IFERROR(VLOOKUP(AM27,'P1-1'!$B:$AP,31,FALSE),"")</f>
        <v/>
      </c>
      <c r="AN29" s="484"/>
      <c r="AO29" s="487"/>
      <c r="AP29" s="492"/>
      <c r="AQ29" s="493"/>
      <c r="AR29" s="487"/>
      <c r="AS29" s="487"/>
      <c r="AT29" s="494"/>
      <c r="AU29" s="328"/>
      <c r="AV29" s="328"/>
    </row>
    <row r="30" spans="1:48" s="139" customFormat="1" ht="12" customHeight="1" x14ac:dyDescent="0.15">
      <c r="A30" s="495">
        <v>3</v>
      </c>
      <c r="B30" s="498"/>
      <c r="C30" s="513"/>
      <c r="D30" s="504" t="s">
        <v>95</v>
      </c>
      <c r="E30" s="363"/>
      <c r="F30" s="507"/>
      <c r="G30" s="508"/>
      <c r="H30" s="166" t="s">
        <v>221</v>
      </c>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482">
        <f t="shared" ref="AN30" si="4">IF(LEFT($AN$2,6)="共同生活援助",SUM(I31:AM31),SUM(I31:AM32))</f>
        <v>0</v>
      </c>
      <c r="AO30" s="485">
        <f>IF($AN$4="４週",AN30/4,AN30/(DAY(EOMONTH($I$22,0))/7))</f>
        <v>0</v>
      </c>
      <c r="AP30" s="488"/>
      <c r="AQ30" s="489"/>
      <c r="AR30" s="485" t="str">
        <f>IF($AN$4="４週",AU31,AV31)</f>
        <v/>
      </c>
      <c r="AS30" s="485"/>
      <c r="AT30" s="494"/>
      <c r="AU30" s="326" t="s">
        <v>508</v>
      </c>
      <c r="AV30" s="326" t="s">
        <v>222</v>
      </c>
    </row>
    <row r="31" spans="1:48" s="139" customFormat="1" ht="12" customHeight="1" x14ac:dyDescent="0.15">
      <c r="A31" s="496"/>
      <c r="B31" s="499"/>
      <c r="C31" s="514"/>
      <c r="D31" s="505"/>
      <c r="E31" s="364"/>
      <c r="F31" s="509"/>
      <c r="G31" s="510"/>
      <c r="H31" s="167" t="s">
        <v>223</v>
      </c>
      <c r="I31" s="168" t="str">
        <f>IFERROR(VLOOKUP(I30,'P1-1'!$B:$AP,41,FALSE),"")</f>
        <v/>
      </c>
      <c r="J31" s="168" t="str">
        <f>IFERROR(VLOOKUP(J30,'P1-1'!$B:$AP,41,FALSE),"")</f>
        <v/>
      </c>
      <c r="K31" s="168" t="str">
        <f>IFERROR(VLOOKUP(K30,'P1-1'!$B:$AP,41,FALSE),"")</f>
        <v/>
      </c>
      <c r="L31" s="168" t="str">
        <f>IFERROR(VLOOKUP(L30,'P1-1'!$B:$AP,41,FALSE),"")</f>
        <v/>
      </c>
      <c r="M31" s="168" t="str">
        <f>IFERROR(VLOOKUP(M30,'P1-1'!$B:$AP,41,FALSE),"")</f>
        <v/>
      </c>
      <c r="N31" s="168" t="str">
        <f>IFERROR(VLOOKUP(N30,'P1-1'!$B:$AP,41,FALSE),"")</f>
        <v/>
      </c>
      <c r="O31" s="168" t="str">
        <f>IFERROR(VLOOKUP(O30,'P1-1'!$B:$AP,41,FALSE),"")</f>
        <v/>
      </c>
      <c r="P31" s="168" t="str">
        <f>IFERROR(VLOOKUP(P30,'P1-1'!$B:$AP,41,FALSE),"")</f>
        <v/>
      </c>
      <c r="Q31" s="168" t="str">
        <f>IFERROR(VLOOKUP(Q30,'P1-1'!$B:$AP,41,FALSE),"")</f>
        <v/>
      </c>
      <c r="R31" s="168" t="str">
        <f>IFERROR(VLOOKUP(R30,'P1-1'!$B:$AP,41,FALSE),"")</f>
        <v/>
      </c>
      <c r="S31" s="168" t="str">
        <f>IFERROR(VLOOKUP(S30,'P1-1'!$B:$AP,41,FALSE),"")</f>
        <v/>
      </c>
      <c r="T31" s="168" t="str">
        <f>IFERROR(VLOOKUP(T30,'P1-1'!$B:$AP,41,FALSE),"")</f>
        <v/>
      </c>
      <c r="U31" s="168" t="str">
        <f>IFERROR(VLOOKUP(U30,'P1-1'!$B:$AP,41,FALSE),"")</f>
        <v/>
      </c>
      <c r="V31" s="168" t="str">
        <f>IFERROR(VLOOKUP(V30,'P1-1'!$B:$AP,41,FALSE),"")</f>
        <v/>
      </c>
      <c r="W31" s="168" t="str">
        <f>IFERROR(VLOOKUP(W30,'P1-1'!$B:$AP,41,FALSE),"")</f>
        <v/>
      </c>
      <c r="X31" s="168" t="str">
        <f>IFERROR(VLOOKUP(X30,'P1-1'!$B:$AP,41,FALSE),"")</f>
        <v/>
      </c>
      <c r="Y31" s="168" t="str">
        <f>IFERROR(VLOOKUP(Y30,'P1-1'!$B:$AP,41,FALSE),"")</f>
        <v/>
      </c>
      <c r="Z31" s="168" t="str">
        <f>IFERROR(VLOOKUP(Z30,'P1-1'!$B:$AP,41,FALSE),"")</f>
        <v/>
      </c>
      <c r="AA31" s="168" t="str">
        <f>IFERROR(VLOOKUP(AA30,'P1-1'!$B:$AP,41,FALSE),"")</f>
        <v/>
      </c>
      <c r="AB31" s="168" t="str">
        <f>IFERROR(VLOOKUP(AB30,'P1-1'!$B:$AP,41,FALSE),"")</f>
        <v/>
      </c>
      <c r="AC31" s="168" t="str">
        <f>IFERROR(VLOOKUP(AC30,'P1-1'!$B:$AP,41,FALSE),"")</f>
        <v/>
      </c>
      <c r="AD31" s="168" t="str">
        <f>IFERROR(VLOOKUP(AD30,'P1-1'!$B:$AP,41,FALSE),"")</f>
        <v/>
      </c>
      <c r="AE31" s="168" t="str">
        <f>IFERROR(VLOOKUP(AE30,'P1-1'!$B:$AP,41,FALSE),"")</f>
        <v/>
      </c>
      <c r="AF31" s="168" t="str">
        <f>IFERROR(VLOOKUP(AF30,'P1-1'!$B:$AP,41,FALSE),"")</f>
        <v/>
      </c>
      <c r="AG31" s="168" t="str">
        <f>IFERROR(VLOOKUP(AG30,'P1-1'!$B:$AP,41,FALSE),"")</f>
        <v/>
      </c>
      <c r="AH31" s="168" t="str">
        <f>IFERROR(VLOOKUP(AH30,'P1-1'!$B:$AP,41,FALSE),"")</f>
        <v/>
      </c>
      <c r="AI31" s="168" t="str">
        <f>IFERROR(VLOOKUP(AI30,'P1-1'!$B:$AP,41,FALSE),"")</f>
        <v/>
      </c>
      <c r="AJ31" s="168" t="str">
        <f>IFERROR(VLOOKUP(AJ30,'P1-1'!$B:$AP,41,FALSE),"")</f>
        <v/>
      </c>
      <c r="AK31" s="168" t="str">
        <f>IFERROR(VLOOKUP(AK30,'P1-1'!$B:$AP,41,FALSE),"")</f>
        <v/>
      </c>
      <c r="AL31" s="168" t="str">
        <f>IFERROR(VLOOKUP(AL30,'P1-1'!$B:$AP,41,FALSE),"")</f>
        <v/>
      </c>
      <c r="AM31" s="168" t="str">
        <f>IFERROR(VLOOKUP(AM30,'P1-1'!$B:$AP,41,FALSE),"")</f>
        <v/>
      </c>
      <c r="AN31" s="483"/>
      <c r="AO31" s="486"/>
      <c r="AP31" s="490"/>
      <c r="AQ31" s="491"/>
      <c r="AR31" s="486"/>
      <c r="AS31" s="486"/>
      <c r="AT31" s="494"/>
      <c r="AU31" s="327" t="str">
        <f t="shared" ref="AU31" si="5">IFERROR(IF($D30="□",($AO30/$AK$7),($AO30/$AK$9)),"")</f>
        <v/>
      </c>
      <c r="AV31" s="327" t="str">
        <f t="shared" ref="AV31" si="6">IFERROR(IF($D30="□",($AN30/$AO$7),($AN30/$AO$9)),"")</f>
        <v/>
      </c>
    </row>
    <row r="32" spans="1:48" s="139" customFormat="1" ht="12" customHeight="1" x14ac:dyDescent="0.15">
      <c r="A32" s="497"/>
      <c r="B32" s="500"/>
      <c r="C32" s="515"/>
      <c r="D32" s="506"/>
      <c r="E32" s="364"/>
      <c r="F32" s="511"/>
      <c r="G32" s="512"/>
      <c r="H32" s="169" t="s">
        <v>224</v>
      </c>
      <c r="I32" s="168" t="str">
        <f>IFERROR(VLOOKUP(I30,'P1-1'!$B:$AP,31,FALSE),"")</f>
        <v/>
      </c>
      <c r="J32" s="168" t="str">
        <f>IFERROR(VLOOKUP(J30,'P1-1'!$B:$AP,31,FALSE),"")</f>
        <v/>
      </c>
      <c r="K32" s="168" t="str">
        <f>IFERROR(VLOOKUP(K30,'P1-1'!$B:$AP,31,FALSE),"")</f>
        <v/>
      </c>
      <c r="L32" s="168" t="str">
        <f>IFERROR(VLOOKUP(L30,'P1-1'!$B:$AP,31,FALSE),"")</f>
        <v/>
      </c>
      <c r="M32" s="168" t="str">
        <f>IFERROR(VLOOKUP(M30,'P1-1'!$B:$AP,31,FALSE),"")</f>
        <v/>
      </c>
      <c r="N32" s="168" t="str">
        <f>IFERROR(VLOOKUP(N30,'P1-1'!$B:$AP,31,FALSE),"")</f>
        <v/>
      </c>
      <c r="O32" s="168" t="str">
        <f>IFERROR(VLOOKUP(O30,'P1-1'!$B:$AP,31,FALSE),"")</f>
        <v/>
      </c>
      <c r="P32" s="168" t="str">
        <f>IFERROR(VLOOKUP(P30,'P1-1'!$B:$AP,31,FALSE),"")</f>
        <v/>
      </c>
      <c r="Q32" s="168" t="str">
        <f>IFERROR(VLOOKUP(Q30,'P1-1'!$B:$AP,31,FALSE),"")</f>
        <v/>
      </c>
      <c r="R32" s="168" t="str">
        <f>IFERROR(VLOOKUP(R30,'P1-1'!$B:$AP,31,FALSE),"")</f>
        <v/>
      </c>
      <c r="S32" s="168" t="str">
        <f>IFERROR(VLOOKUP(S30,'P1-1'!$B:$AP,31,FALSE),"")</f>
        <v/>
      </c>
      <c r="T32" s="168" t="str">
        <f>IFERROR(VLOOKUP(T30,'P1-1'!$B:$AP,31,FALSE),"")</f>
        <v/>
      </c>
      <c r="U32" s="168" t="str">
        <f>IFERROR(VLOOKUP(U30,'P1-1'!$B:$AP,31,FALSE),"")</f>
        <v/>
      </c>
      <c r="V32" s="168" t="str">
        <f>IFERROR(VLOOKUP(V30,'P1-1'!$B:$AP,31,FALSE),"")</f>
        <v/>
      </c>
      <c r="W32" s="168" t="str">
        <f>IFERROR(VLOOKUP(W30,'P1-1'!$B:$AP,31,FALSE),"")</f>
        <v/>
      </c>
      <c r="X32" s="168" t="str">
        <f>IFERROR(VLOOKUP(X30,'P1-1'!$B:$AP,31,FALSE),"")</f>
        <v/>
      </c>
      <c r="Y32" s="168" t="str">
        <f>IFERROR(VLOOKUP(Y30,'P1-1'!$B:$AP,31,FALSE),"")</f>
        <v/>
      </c>
      <c r="Z32" s="168" t="str">
        <f>IFERROR(VLOOKUP(Z30,'P1-1'!$B:$AP,31,FALSE),"")</f>
        <v/>
      </c>
      <c r="AA32" s="168" t="str">
        <f>IFERROR(VLOOKUP(AA30,'P1-1'!$B:$AP,31,FALSE),"")</f>
        <v/>
      </c>
      <c r="AB32" s="168" t="str">
        <f>IFERROR(VLOOKUP(AB30,'P1-1'!$B:$AP,31,FALSE),"")</f>
        <v/>
      </c>
      <c r="AC32" s="168" t="str">
        <f>IFERROR(VLOOKUP(AC30,'P1-1'!$B:$AP,31,FALSE),"")</f>
        <v/>
      </c>
      <c r="AD32" s="168" t="str">
        <f>IFERROR(VLOOKUP(AD30,'P1-1'!$B:$AP,31,FALSE),"")</f>
        <v/>
      </c>
      <c r="AE32" s="168" t="str">
        <f>IFERROR(VLOOKUP(AE30,'P1-1'!$B:$AP,31,FALSE),"")</f>
        <v/>
      </c>
      <c r="AF32" s="168" t="str">
        <f>IFERROR(VLOOKUP(AF30,'P1-1'!$B:$AP,31,FALSE),"")</f>
        <v/>
      </c>
      <c r="AG32" s="168" t="str">
        <f>IFERROR(VLOOKUP(AG30,'P1-1'!$B:$AP,31,FALSE),"")</f>
        <v/>
      </c>
      <c r="AH32" s="168" t="str">
        <f>IFERROR(VLOOKUP(AH30,'P1-1'!$B:$AP,31,FALSE),"")</f>
        <v/>
      </c>
      <c r="AI32" s="168" t="str">
        <f>IFERROR(VLOOKUP(AI30,'P1-1'!$B:$AP,31,FALSE),"")</f>
        <v/>
      </c>
      <c r="AJ32" s="168" t="str">
        <f>IFERROR(VLOOKUP(AJ30,'P1-1'!$B:$AP,31,FALSE),"")</f>
        <v/>
      </c>
      <c r="AK32" s="168" t="str">
        <f>IFERROR(VLOOKUP(AK30,'P1-1'!$B:$AP,31,FALSE),"")</f>
        <v/>
      </c>
      <c r="AL32" s="168" t="str">
        <f>IFERROR(VLOOKUP(AL30,'P1-1'!$B:$AP,31,FALSE),"")</f>
        <v/>
      </c>
      <c r="AM32" s="168" t="str">
        <f>IFERROR(VLOOKUP(AM30,'P1-1'!$B:$AP,31,FALSE),"")</f>
        <v/>
      </c>
      <c r="AN32" s="484"/>
      <c r="AO32" s="487"/>
      <c r="AP32" s="492"/>
      <c r="AQ32" s="493"/>
      <c r="AR32" s="487"/>
      <c r="AS32" s="487"/>
      <c r="AT32" s="494"/>
      <c r="AU32" s="328"/>
      <c r="AV32" s="328"/>
    </row>
    <row r="33" spans="1:48" s="139" customFormat="1" ht="12" customHeight="1" x14ac:dyDescent="0.15">
      <c r="A33" s="495">
        <v>4</v>
      </c>
      <c r="B33" s="498"/>
      <c r="C33" s="513"/>
      <c r="D33" s="504" t="s">
        <v>95</v>
      </c>
      <c r="E33" s="363"/>
      <c r="F33" s="507"/>
      <c r="G33" s="508"/>
      <c r="H33" s="166" t="s">
        <v>221</v>
      </c>
      <c r="I33" s="325"/>
      <c r="J33" s="325"/>
      <c r="K33" s="325"/>
      <c r="L33" s="325"/>
      <c r="M33" s="325"/>
      <c r="N33" s="325"/>
      <c r="O33" s="325"/>
      <c r="P33" s="325"/>
      <c r="Q33" s="325"/>
      <c r="R33" s="325"/>
      <c r="S33" s="325"/>
      <c r="T33" s="325"/>
      <c r="U33" s="325"/>
      <c r="V33" s="325"/>
      <c r="W33" s="325"/>
      <c r="X33" s="325"/>
      <c r="Y33" s="325"/>
      <c r="Z33" s="325"/>
      <c r="AA33" s="325"/>
      <c r="AB33" s="325"/>
      <c r="AC33" s="325"/>
      <c r="AD33" s="325"/>
      <c r="AE33" s="325"/>
      <c r="AF33" s="325"/>
      <c r="AG33" s="325"/>
      <c r="AH33" s="325"/>
      <c r="AI33" s="325"/>
      <c r="AJ33" s="325"/>
      <c r="AK33" s="325"/>
      <c r="AL33" s="325"/>
      <c r="AM33" s="325"/>
      <c r="AN33" s="482">
        <f t="shared" ref="AN33" si="7">IF(LEFT($AN$2,6)="共同生活援助",SUM(I34:AM34),SUM(I34:AM35))</f>
        <v>0</v>
      </c>
      <c r="AO33" s="485">
        <f>IF($AN$4="４週",AN33/4,AN33/(DAY(EOMONTH($I$22,0))/7))</f>
        <v>0</v>
      </c>
      <c r="AP33" s="488"/>
      <c r="AQ33" s="489"/>
      <c r="AR33" s="485" t="str">
        <f t="shared" ref="AR33" si="8">IF($AN$4="４週",AU34,AV34)</f>
        <v/>
      </c>
      <c r="AS33" s="485"/>
      <c r="AT33" s="494"/>
      <c r="AU33" s="326" t="s">
        <v>508</v>
      </c>
      <c r="AV33" s="326" t="s">
        <v>222</v>
      </c>
    </row>
    <row r="34" spans="1:48" s="139" customFormat="1" ht="12" customHeight="1" x14ac:dyDescent="0.15">
      <c r="A34" s="496"/>
      <c r="B34" s="499"/>
      <c r="C34" s="514"/>
      <c r="D34" s="505"/>
      <c r="E34" s="364"/>
      <c r="F34" s="509"/>
      <c r="G34" s="510"/>
      <c r="H34" s="167" t="s">
        <v>223</v>
      </c>
      <c r="I34" s="168" t="str">
        <f>IFERROR(VLOOKUP(I33,'P1-1'!$B:$AP,41,FALSE),"")</f>
        <v/>
      </c>
      <c r="J34" s="170" t="str">
        <f>IFERROR(VLOOKUP(J33,'P1-1'!$B:$AP,41,FALSE),"")</f>
        <v/>
      </c>
      <c r="K34" s="168" t="str">
        <f>IFERROR(VLOOKUP(K33,'P1-1'!$B:$AP,41,FALSE),"")</f>
        <v/>
      </c>
      <c r="L34" s="168" t="str">
        <f>IFERROR(VLOOKUP(L33,'P1-1'!$B:$AP,41,FALSE),"")</f>
        <v/>
      </c>
      <c r="M34" s="168" t="str">
        <f>IFERROR(VLOOKUP(M33,'P1-1'!$B:$AP,41,FALSE),"")</f>
        <v/>
      </c>
      <c r="N34" s="168" t="str">
        <f>IFERROR(VLOOKUP(N33,'P1-1'!$B:$AP,41,FALSE),"")</f>
        <v/>
      </c>
      <c r="O34" s="168" t="str">
        <f>IFERROR(VLOOKUP(O33,'P1-1'!$B:$AP,41,FALSE),"")</f>
        <v/>
      </c>
      <c r="P34" s="168" t="str">
        <f>IFERROR(VLOOKUP(P33,'P1-1'!$B:$AP,41,FALSE),"")</f>
        <v/>
      </c>
      <c r="Q34" s="168" t="str">
        <f>IFERROR(VLOOKUP(Q33,'P1-1'!$B:$AP,41,FALSE),"")</f>
        <v/>
      </c>
      <c r="R34" s="168" t="str">
        <f>IFERROR(VLOOKUP(R33,'P1-1'!$B:$AP,41,FALSE),"")</f>
        <v/>
      </c>
      <c r="S34" s="168" t="str">
        <f>IFERROR(VLOOKUP(S33,'P1-1'!$B:$AP,41,FALSE),"")</f>
        <v/>
      </c>
      <c r="T34" s="168" t="str">
        <f>IFERROR(VLOOKUP(T33,'P1-1'!$B:$AP,41,FALSE),"")</f>
        <v/>
      </c>
      <c r="U34" s="168" t="str">
        <f>IFERROR(VLOOKUP(U33,'P1-1'!$B:$AP,41,FALSE),"")</f>
        <v/>
      </c>
      <c r="V34" s="168" t="str">
        <f>IFERROR(VLOOKUP(V33,'P1-1'!$B:$AP,41,FALSE),"")</f>
        <v/>
      </c>
      <c r="W34" s="168" t="str">
        <f>IFERROR(VLOOKUP(W33,'P1-1'!$B:$AP,41,FALSE),"")</f>
        <v/>
      </c>
      <c r="X34" s="168" t="str">
        <f>IFERROR(VLOOKUP(X33,'P1-1'!$B:$AP,41,FALSE),"")</f>
        <v/>
      </c>
      <c r="Y34" s="168" t="str">
        <f>IFERROR(VLOOKUP(Y33,'P1-1'!$B:$AP,41,FALSE),"")</f>
        <v/>
      </c>
      <c r="Z34" s="168" t="str">
        <f>IFERROR(VLOOKUP(Z33,'P1-1'!$B:$AP,41,FALSE),"")</f>
        <v/>
      </c>
      <c r="AA34" s="168" t="str">
        <f>IFERROR(VLOOKUP(AA33,'P1-1'!$B:$AP,41,FALSE),"")</f>
        <v/>
      </c>
      <c r="AB34" s="168" t="str">
        <f>IFERROR(VLOOKUP(AB33,'P1-1'!$B:$AP,41,FALSE),"")</f>
        <v/>
      </c>
      <c r="AC34" s="168" t="str">
        <f>IFERROR(VLOOKUP(AC33,'P1-1'!$B:$AP,41,FALSE),"")</f>
        <v/>
      </c>
      <c r="AD34" s="168" t="str">
        <f>IFERROR(VLOOKUP(AD33,'P1-1'!$B:$AP,41,FALSE),"")</f>
        <v/>
      </c>
      <c r="AE34" s="168" t="str">
        <f>IFERROR(VLOOKUP(AE33,'P1-1'!$B:$AP,41,FALSE),"")</f>
        <v/>
      </c>
      <c r="AF34" s="168" t="str">
        <f>IFERROR(VLOOKUP(AF33,'P1-1'!$B:$AP,41,FALSE),"")</f>
        <v/>
      </c>
      <c r="AG34" s="168" t="str">
        <f>IFERROR(VLOOKUP(AG33,'P1-1'!$B:$AP,41,FALSE),"")</f>
        <v/>
      </c>
      <c r="AH34" s="168" t="str">
        <f>IFERROR(VLOOKUP(AH33,'P1-1'!$B:$AP,41,FALSE),"")</f>
        <v/>
      </c>
      <c r="AI34" s="168" t="str">
        <f>IFERROR(VLOOKUP(AI33,'P1-1'!$B:$AP,41,FALSE),"")</f>
        <v/>
      </c>
      <c r="AJ34" s="168" t="str">
        <f>IFERROR(VLOOKUP(AJ33,'P1-1'!$B:$AP,41,FALSE),"")</f>
        <v/>
      </c>
      <c r="AK34" s="168" t="str">
        <f>IFERROR(VLOOKUP(AK33,'P1-1'!$B:$AP,41,FALSE),"")</f>
        <v/>
      </c>
      <c r="AL34" s="168" t="str">
        <f>IFERROR(VLOOKUP(AL33,'P1-1'!$B:$AP,41,FALSE),"")</f>
        <v/>
      </c>
      <c r="AM34" s="168" t="str">
        <f>IFERROR(VLOOKUP(AM33,'P1-1'!$B:$AP,41,FALSE),"")</f>
        <v/>
      </c>
      <c r="AN34" s="483"/>
      <c r="AO34" s="486"/>
      <c r="AP34" s="490"/>
      <c r="AQ34" s="491"/>
      <c r="AR34" s="486"/>
      <c r="AS34" s="486"/>
      <c r="AT34" s="494"/>
      <c r="AU34" s="327" t="str">
        <f t="shared" ref="AU34" si="9">IFERROR(IF($D33="□",($AO33/$AK$7),($AO33/$AK$9)),"")</f>
        <v/>
      </c>
      <c r="AV34" s="327" t="str">
        <f t="shared" ref="AV34" si="10">IFERROR(IF($D33="□",($AN33/$AO$7),($AN33/$AO$9)),"")</f>
        <v/>
      </c>
    </row>
    <row r="35" spans="1:48" s="139" customFormat="1" ht="12" customHeight="1" x14ac:dyDescent="0.15">
      <c r="A35" s="497"/>
      <c r="B35" s="500"/>
      <c r="C35" s="515"/>
      <c r="D35" s="506"/>
      <c r="E35" s="364"/>
      <c r="F35" s="511"/>
      <c r="G35" s="512"/>
      <c r="H35" s="169" t="s">
        <v>224</v>
      </c>
      <c r="I35" s="168" t="str">
        <f>IFERROR(VLOOKUP(I33,'P1-1'!$B:$AP,31,FALSE),"")</f>
        <v/>
      </c>
      <c r="J35" s="168" t="str">
        <f>IFERROR(VLOOKUP(J33,'P1-1'!$B:$AP,31,FALSE),"")</f>
        <v/>
      </c>
      <c r="K35" s="168" t="str">
        <f>IFERROR(VLOOKUP(K33,'P1-1'!$B:$AP,31,FALSE),"")</f>
        <v/>
      </c>
      <c r="L35" s="168" t="str">
        <f>IFERROR(VLOOKUP(L33,'P1-1'!$B:$AP,31,FALSE),"")</f>
        <v/>
      </c>
      <c r="M35" s="168" t="str">
        <f>IFERROR(VLOOKUP(M33,'P1-1'!$B:$AP,31,FALSE),"")</f>
        <v/>
      </c>
      <c r="N35" s="168" t="str">
        <f>IFERROR(VLOOKUP(N33,'P1-1'!$B:$AP,31,FALSE),"")</f>
        <v/>
      </c>
      <c r="O35" s="168" t="str">
        <f>IFERROR(VLOOKUP(O33,'P1-1'!$B:$AP,31,FALSE),"")</f>
        <v/>
      </c>
      <c r="P35" s="168" t="str">
        <f>IFERROR(VLOOKUP(P33,'P1-1'!$B:$AP,31,FALSE),"")</f>
        <v/>
      </c>
      <c r="Q35" s="168" t="str">
        <f>IFERROR(VLOOKUP(Q33,'P1-1'!$B:$AP,31,FALSE),"")</f>
        <v/>
      </c>
      <c r="R35" s="168" t="str">
        <f>IFERROR(VLOOKUP(R33,'P1-1'!$B:$AP,31,FALSE),"")</f>
        <v/>
      </c>
      <c r="S35" s="168" t="str">
        <f>IFERROR(VLOOKUP(S33,'P1-1'!$B:$AP,31,FALSE),"")</f>
        <v/>
      </c>
      <c r="T35" s="168" t="str">
        <f>IFERROR(VLOOKUP(T33,'P1-1'!$B:$AP,31,FALSE),"")</f>
        <v/>
      </c>
      <c r="U35" s="168" t="str">
        <f>IFERROR(VLOOKUP(U33,'P1-1'!$B:$AP,31,FALSE),"")</f>
        <v/>
      </c>
      <c r="V35" s="168" t="str">
        <f>IFERROR(VLOOKUP(V33,'P1-1'!$B:$AP,31,FALSE),"")</f>
        <v/>
      </c>
      <c r="W35" s="168" t="str">
        <f>IFERROR(VLOOKUP(W33,'P1-1'!$B:$AP,31,FALSE),"")</f>
        <v/>
      </c>
      <c r="X35" s="168" t="str">
        <f>IFERROR(VLOOKUP(X33,'P1-1'!$B:$AP,31,FALSE),"")</f>
        <v/>
      </c>
      <c r="Y35" s="168" t="str">
        <f>IFERROR(VLOOKUP(Y33,'P1-1'!$B:$AP,31,FALSE),"")</f>
        <v/>
      </c>
      <c r="Z35" s="168" t="str">
        <f>IFERROR(VLOOKUP(Z33,'P1-1'!$B:$AP,31,FALSE),"")</f>
        <v/>
      </c>
      <c r="AA35" s="168" t="str">
        <f>IFERROR(VLOOKUP(AA33,'P1-1'!$B:$AP,31,FALSE),"")</f>
        <v/>
      </c>
      <c r="AB35" s="168" t="str">
        <f>IFERROR(VLOOKUP(AB33,'P1-1'!$B:$AP,31,FALSE),"")</f>
        <v/>
      </c>
      <c r="AC35" s="168" t="str">
        <f>IFERROR(VLOOKUP(AC33,'P1-1'!$B:$AP,31,FALSE),"")</f>
        <v/>
      </c>
      <c r="AD35" s="168" t="str">
        <f>IFERROR(VLOOKUP(AD33,'P1-1'!$B:$AP,31,FALSE),"")</f>
        <v/>
      </c>
      <c r="AE35" s="168" t="str">
        <f>IFERROR(VLOOKUP(AE33,'P1-1'!$B:$AP,31,FALSE),"")</f>
        <v/>
      </c>
      <c r="AF35" s="168" t="str">
        <f>IFERROR(VLOOKUP(AF33,'P1-1'!$B:$AP,31,FALSE),"")</f>
        <v/>
      </c>
      <c r="AG35" s="168" t="str">
        <f>IFERROR(VLOOKUP(AG33,'P1-1'!$B:$AP,31,FALSE),"")</f>
        <v/>
      </c>
      <c r="AH35" s="168" t="str">
        <f>IFERROR(VLOOKUP(AH33,'P1-1'!$B:$AP,31,FALSE),"")</f>
        <v/>
      </c>
      <c r="AI35" s="168" t="str">
        <f>IFERROR(VLOOKUP(AI33,'P1-1'!$B:$AP,31,FALSE),"")</f>
        <v/>
      </c>
      <c r="AJ35" s="168" t="str">
        <f>IFERROR(VLOOKUP(AJ33,'P1-1'!$B:$AP,31,FALSE),"")</f>
        <v/>
      </c>
      <c r="AK35" s="168" t="str">
        <f>IFERROR(VLOOKUP(AK33,'P1-1'!$B:$AP,31,FALSE),"")</f>
        <v/>
      </c>
      <c r="AL35" s="168" t="str">
        <f>IFERROR(VLOOKUP(AL33,'P1-1'!$B:$AP,31,FALSE),"")</f>
        <v/>
      </c>
      <c r="AM35" s="168" t="str">
        <f>IFERROR(VLOOKUP(AM33,'P1-1'!$B:$AP,31,FALSE),"")</f>
        <v/>
      </c>
      <c r="AN35" s="484"/>
      <c r="AO35" s="487"/>
      <c r="AP35" s="492"/>
      <c r="AQ35" s="493"/>
      <c r="AR35" s="487"/>
      <c r="AS35" s="487"/>
      <c r="AT35" s="494"/>
      <c r="AU35" s="328"/>
      <c r="AV35" s="328"/>
    </row>
    <row r="36" spans="1:48" s="139" customFormat="1" ht="12" customHeight="1" x14ac:dyDescent="0.15">
      <c r="A36" s="495">
        <v>5</v>
      </c>
      <c r="B36" s="498"/>
      <c r="C36" s="513"/>
      <c r="D36" s="504" t="s">
        <v>95</v>
      </c>
      <c r="E36" s="363"/>
      <c r="F36" s="507"/>
      <c r="G36" s="508"/>
      <c r="H36" s="166" t="s">
        <v>221</v>
      </c>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5"/>
      <c r="AF36" s="325"/>
      <c r="AG36" s="325"/>
      <c r="AH36" s="325"/>
      <c r="AI36" s="325"/>
      <c r="AJ36" s="325"/>
      <c r="AK36" s="325"/>
      <c r="AL36" s="325"/>
      <c r="AM36" s="325"/>
      <c r="AN36" s="482">
        <f t="shared" ref="AN36" si="11">IF(LEFT($AN$2,6)="共同生活援助",SUM(I37:AM37),SUM(I37:AM38))</f>
        <v>0</v>
      </c>
      <c r="AO36" s="485">
        <f>IF($AN$4="４週",AN36/4,AN36/(DAY(EOMONTH($I$22,0))/7))</f>
        <v>0</v>
      </c>
      <c r="AP36" s="488"/>
      <c r="AQ36" s="489"/>
      <c r="AR36" s="485" t="str">
        <f t="shared" ref="AR36" si="12">IF($AN$4="４週",AU37,AV37)</f>
        <v/>
      </c>
      <c r="AS36" s="485"/>
      <c r="AT36" s="494"/>
      <c r="AU36" s="326" t="s">
        <v>508</v>
      </c>
      <c r="AV36" s="326" t="s">
        <v>222</v>
      </c>
    </row>
    <row r="37" spans="1:48" s="139" customFormat="1" ht="12" customHeight="1" x14ac:dyDescent="0.15">
      <c r="A37" s="496"/>
      <c r="B37" s="499"/>
      <c r="C37" s="514"/>
      <c r="D37" s="505"/>
      <c r="E37" s="364"/>
      <c r="F37" s="509"/>
      <c r="G37" s="510"/>
      <c r="H37" s="167" t="s">
        <v>223</v>
      </c>
      <c r="I37" s="168" t="str">
        <f>IFERROR(VLOOKUP(I36,'P1-1'!$B:$AP,41,FALSE),"")</f>
        <v/>
      </c>
      <c r="J37" s="168" t="str">
        <f>IFERROR(VLOOKUP(J36,'P1-1'!$B:$AP,41,FALSE),"")</f>
        <v/>
      </c>
      <c r="K37" s="168" t="str">
        <f>IFERROR(VLOOKUP(K36,'P1-1'!$B:$AP,41,FALSE),"")</f>
        <v/>
      </c>
      <c r="L37" s="168" t="str">
        <f>IFERROR(VLOOKUP(L36,'P1-1'!$B:$AP,41,FALSE),"")</f>
        <v/>
      </c>
      <c r="M37" s="168" t="str">
        <f>IFERROR(VLOOKUP(M36,'P1-1'!$B:$AP,41,FALSE),"")</f>
        <v/>
      </c>
      <c r="N37" s="168" t="str">
        <f>IFERROR(VLOOKUP(N36,'P1-1'!$B:$AP,41,FALSE),"")</f>
        <v/>
      </c>
      <c r="O37" s="168" t="str">
        <f>IFERROR(VLOOKUP(O36,'P1-1'!$B:$AP,41,FALSE),"")</f>
        <v/>
      </c>
      <c r="P37" s="168" t="str">
        <f>IFERROR(VLOOKUP(P36,'P1-1'!$B:$AP,41,FALSE),"")</f>
        <v/>
      </c>
      <c r="Q37" s="168" t="str">
        <f>IFERROR(VLOOKUP(Q36,'P1-1'!$B:$AP,41,FALSE),"")</f>
        <v/>
      </c>
      <c r="R37" s="168" t="str">
        <f>IFERROR(VLOOKUP(R36,'P1-1'!$B:$AP,41,FALSE),"")</f>
        <v/>
      </c>
      <c r="S37" s="168" t="str">
        <f>IFERROR(VLOOKUP(S36,'P1-1'!$B:$AP,41,FALSE),"")</f>
        <v/>
      </c>
      <c r="T37" s="168" t="str">
        <f>IFERROR(VLOOKUP(T36,'P1-1'!$B:$AP,41,FALSE),"")</f>
        <v/>
      </c>
      <c r="U37" s="168" t="str">
        <f>IFERROR(VLOOKUP(U36,'P1-1'!$B:$AP,41,FALSE),"")</f>
        <v/>
      </c>
      <c r="V37" s="168" t="str">
        <f>IFERROR(VLOOKUP(V36,'P1-1'!$B:$AP,41,FALSE),"")</f>
        <v/>
      </c>
      <c r="W37" s="168" t="str">
        <f>IFERROR(VLOOKUP(W36,'P1-1'!$B:$AP,41,FALSE),"")</f>
        <v/>
      </c>
      <c r="X37" s="168" t="str">
        <f>IFERROR(VLOOKUP(X36,'P1-1'!$B:$AP,41,FALSE),"")</f>
        <v/>
      </c>
      <c r="Y37" s="168" t="str">
        <f>IFERROR(VLOOKUP(Y36,'P1-1'!$B:$AP,41,FALSE),"")</f>
        <v/>
      </c>
      <c r="Z37" s="168" t="str">
        <f>IFERROR(VLOOKUP(Z36,'P1-1'!$B:$AP,41,FALSE),"")</f>
        <v/>
      </c>
      <c r="AA37" s="168" t="str">
        <f>IFERROR(VLOOKUP(AA36,'P1-1'!$B:$AP,41,FALSE),"")</f>
        <v/>
      </c>
      <c r="AB37" s="168" t="str">
        <f>IFERROR(VLOOKUP(AB36,'P1-1'!$B:$AP,41,FALSE),"")</f>
        <v/>
      </c>
      <c r="AC37" s="168" t="str">
        <f>IFERROR(VLOOKUP(AC36,'P1-1'!$B:$AP,41,FALSE),"")</f>
        <v/>
      </c>
      <c r="AD37" s="168" t="str">
        <f>IFERROR(VLOOKUP(AD36,'P1-1'!$B:$AP,41,FALSE),"")</f>
        <v/>
      </c>
      <c r="AE37" s="168" t="str">
        <f>IFERROR(VLOOKUP(AE36,'P1-1'!$B:$AP,41,FALSE),"")</f>
        <v/>
      </c>
      <c r="AF37" s="168" t="str">
        <f>IFERROR(VLOOKUP(AF36,'P1-1'!$B:$AP,41,FALSE),"")</f>
        <v/>
      </c>
      <c r="AG37" s="168" t="str">
        <f>IFERROR(VLOOKUP(AG36,'P1-1'!$B:$AP,41,FALSE),"")</f>
        <v/>
      </c>
      <c r="AH37" s="168" t="str">
        <f>IFERROR(VLOOKUP(AH36,'P1-1'!$B:$AP,41,FALSE),"")</f>
        <v/>
      </c>
      <c r="AI37" s="168" t="str">
        <f>IFERROR(VLOOKUP(AI36,'P1-1'!$B:$AP,41,FALSE),"")</f>
        <v/>
      </c>
      <c r="AJ37" s="168" t="str">
        <f>IFERROR(VLOOKUP(AJ36,'P1-1'!$B:$AP,41,FALSE),"")</f>
        <v/>
      </c>
      <c r="AK37" s="168" t="str">
        <f>IFERROR(VLOOKUP(AK36,'P1-1'!$B:$AP,41,FALSE),"")</f>
        <v/>
      </c>
      <c r="AL37" s="168" t="str">
        <f>IFERROR(VLOOKUP(AL36,'P1-1'!$B:$AP,41,FALSE),"")</f>
        <v/>
      </c>
      <c r="AM37" s="168" t="str">
        <f>IFERROR(VLOOKUP(AM36,'P1-1'!$B:$AP,41,FALSE),"")</f>
        <v/>
      </c>
      <c r="AN37" s="483"/>
      <c r="AO37" s="486"/>
      <c r="AP37" s="490"/>
      <c r="AQ37" s="491"/>
      <c r="AR37" s="486"/>
      <c r="AS37" s="486"/>
      <c r="AT37" s="494"/>
      <c r="AU37" s="327" t="str">
        <f t="shared" ref="AU37" si="13">IFERROR(IF($D36="□",($AO36/$AK$7),($AO36/$AK$9)),"")</f>
        <v/>
      </c>
      <c r="AV37" s="327" t="str">
        <f t="shared" ref="AV37" si="14">IFERROR(IF($D36="□",($AN36/$AO$7),($AN36/$AO$9)),"")</f>
        <v/>
      </c>
    </row>
    <row r="38" spans="1:48" s="139" customFormat="1" ht="12" customHeight="1" x14ac:dyDescent="0.15">
      <c r="A38" s="497"/>
      <c r="B38" s="500"/>
      <c r="C38" s="515"/>
      <c r="D38" s="506"/>
      <c r="E38" s="364"/>
      <c r="F38" s="511"/>
      <c r="G38" s="512"/>
      <c r="H38" s="169" t="s">
        <v>224</v>
      </c>
      <c r="I38" s="168" t="str">
        <f>IFERROR(VLOOKUP(I36,'P1-1'!$B:$AP,31,FALSE),"")</f>
        <v/>
      </c>
      <c r="J38" s="168" t="str">
        <f>IFERROR(VLOOKUP(J36,'P1-1'!$B:$AP,31,FALSE),"")</f>
        <v/>
      </c>
      <c r="K38" s="168" t="str">
        <f>IFERROR(VLOOKUP(K36,'P1-1'!$B:$AP,31,FALSE),"")</f>
        <v/>
      </c>
      <c r="L38" s="168" t="str">
        <f>IFERROR(VLOOKUP(L36,'P1-1'!$B:$AP,31,FALSE),"")</f>
        <v/>
      </c>
      <c r="M38" s="168" t="str">
        <f>IFERROR(VLOOKUP(M36,'P1-1'!$B:$AP,31,FALSE),"")</f>
        <v/>
      </c>
      <c r="N38" s="168" t="str">
        <f>IFERROR(VLOOKUP(N36,'P1-1'!$B:$AP,31,FALSE),"")</f>
        <v/>
      </c>
      <c r="O38" s="168" t="str">
        <f>IFERROR(VLOOKUP(O36,'P1-1'!$B:$AP,31,FALSE),"")</f>
        <v/>
      </c>
      <c r="P38" s="168" t="str">
        <f>IFERROR(VLOOKUP(P36,'P1-1'!$B:$AP,31,FALSE),"")</f>
        <v/>
      </c>
      <c r="Q38" s="168" t="str">
        <f>IFERROR(VLOOKUP(Q36,'P1-1'!$B:$AP,31,FALSE),"")</f>
        <v/>
      </c>
      <c r="R38" s="168" t="str">
        <f>IFERROR(VLOOKUP(R36,'P1-1'!$B:$AP,31,FALSE),"")</f>
        <v/>
      </c>
      <c r="S38" s="168" t="str">
        <f>IFERROR(VLOOKUP(S36,'P1-1'!$B:$AP,31,FALSE),"")</f>
        <v/>
      </c>
      <c r="T38" s="168" t="str">
        <f>IFERROR(VLOOKUP(T36,'P1-1'!$B:$AP,31,FALSE),"")</f>
        <v/>
      </c>
      <c r="U38" s="168" t="str">
        <f>IFERROR(VLOOKUP(U36,'P1-1'!$B:$AP,31,FALSE),"")</f>
        <v/>
      </c>
      <c r="V38" s="168" t="str">
        <f>IFERROR(VLOOKUP(V36,'P1-1'!$B:$AP,31,FALSE),"")</f>
        <v/>
      </c>
      <c r="W38" s="168" t="str">
        <f>IFERROR(VLOOKUP(W36,'P1-1'!$B:$AP,31,FALSE),"")</f>
        <v/>
      </c>
      <c r="X38" s="168" t="str">
        <f>IFERROR(VLOOKUP(X36,'P1-1'!$B:$AP,31,FALSE),"")</f>
        <v/>
      </c>
      <c r="Y38" s="168" t="str">
        <f>IFERROR(VLOOKUP(Y36,'P1-1'!$B:$AP,31,FALSE),"")</f>
        <v/>
      </c>
      <c r="Z38" s="168" t="str">
        <f>IFERROR(VLOOKUP(Z36,'P1-1'!$B:$AP,31,FALSE),"")</f>
        <v/>
      </c>
      <c r="AA38" s="168" t="str">
        <f>IFERROR(VLOOKUP(AA36,'P1-1'!$B:$AP,31,FALSE),"")</f>
        <v/>
      </c>
      <c r="AB38" s="168" t="str">
        <f>IFERROR(VLOOKUP(AB36,'P1-1'!$B:$AP,31,FALSE),"")</f>
        <v/>
      </c>
      <c r="AC38" s="168" t="str">
        <f>IFERROR(VLOOKUP(AC36,'P1-1'!$B:$AP,31,FALSE),"")</f>
        <v/>
      </c>
      <c r="AD38" s="168" t="str">
        <f>IFERROR(VLOOKUP(AD36,'P1-1'!$B:$AP,31,FALSE),"")</f>
        <v/>
      </c>
      <c r="AE38" s="168" t="str">
        <f>IFERROR(VLOOKUP(AE36,'P1-1'!$B:$AP,31,FALSE),"")</f>
        <v/>
      </c>
      <c r="AF38" s="168" t="str">
        <f>IFERROR(VLOOKUP(AF36,'P1-1'!$B:$AP,31,FALSE),"")</f>
        <v/>
      </c>
      <c r="AG38" s="168" t="str">
        <f>IFERROR(VLOOKUP(AG36,'P1-1'!$B:$AP,31,FALSE),"")</f>
        <v/>
      </c>
      <c r="AH38" s="168" t="str">
        <f>IFERROR(VLOOKUP(AH36,'P1-1'!$B:$AP,31,FALSE),"")</f>
        <v/>
      </c>
      <c r="AI38" s="168" t="str">
        <f>IFERROR(VLOOKUP(AI36,'P1-1'!$B:$AP,31,FALSE),"")</f>
        <v/>
      </c>
      <c r="AJ38" s="168" t="str">
        <f>IFERROR(VLOOKUP(AJ36,'P1-1'!$B:$AP,31,FALSE),"")</f>
        <v/>
      </c>
      <c r="AK38" s="168" t="str">
        <f>IFERROR(VLOOKUP(AK36,'P1-1'!$B:$AP,31,FALSE),"")</f>
        <v/>
      </c>
      <c r="AL38" s="168" t="str">
        <f>IFERROR(VLOOKUP(AL36,'P1-1'!$B:$AP,31,FALSE),"")</f>
        <v/>
      </c>
      <c r="AM38" s="168" t="str">
        <f>IFERROR(VLOOKUP(AM36,'P1-1'!$B:$AP,31,FALSE),"")</f>
        <v/>
      </c>
      <c r="AN38" s="484"/>
      <c r="AO38" s="487"/>
      <c r="AP38" s="492"/>
      <c r="AQ38" s="493"/>
      <c r="AR38" s="487"/>
      <c r="AS38" s="487"/>
      <c r="AT38" s="494"/>
      <c r="AU38" s="328"/>
      <c r="AV38" s="328"/>
    </row>
    <row r="39" spans="1:48" s="139" customFormat="1" ht="12" customHeight="1" x14ac:dyDescent="0.15">
      <c r="A39" s="495">
        <v>6</v>
      </c>
      <c r="B39" s="498"/>
      <c r="C39" s="513"/>
      <c r="D39" s="504" t="s">
        <v>95</v>
      </c>
      <c r="E39" s="363"/>
      <c r="F39" s="507"/>
      <c r="G39" s="508"/>
      <c r="H39" s="166" t="s">
        <v>221</v>
      </c>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5"/>
      <c r="AG39" s="325"/>
      <c r="AH39" s="325"/>
      <c r="AI39" s="325"/>
      <c r="AJ39" s="325"/>
      <c r="AK39" s="325"/>
      <c r="AL39" s="325"/>
      <c r="AM39" s="325"/>
      <c r="AN39" s="482">
        <f t="shared" ref="AN39" si="15">IF(LEFT($AN$2,6)="共同生活援助",SUM(I40:AM40),SUM(I40:AM41))</f>
        <v>0</v>
      </c>
      <c r="AO39" s="485">
        <f>IF($AN$4="４週",AN39/4,AN39/(DAY(EOMONTH($I$22,0))/7))</f>
        <v>0</v>
      </c>
      <c r="AP39" s="488"/>
      <c r="AQ39" s="489"/>
      <c r="AR39" s="485" t="str">
        <f t="shared" ref="AR39" si="16">IF($AN$4="４週",AU40,AV40)</f>
        <v/>
      </c>
      <c r="AS39" s="485"/>
      <c r="AT39" s="494"/>
      <c r="AU39" s="326" t="s">
        <v>508</v>
      </c>
      <c r="AV39" s="326" t="s">
        <v>222</v>
      </c>
    </row>
    <row r="40" spans="1:48" s="139" customFormat="1" ht="12" customHeight="1" x14ac:dyDescent="0.15">
      <c r="A40" s="496"/>
      <c r="B40" s="499"/>
      <c r="C40" s="514"/>
      <c r="D40" s="505"/>
      <c r="E40" s="364"/>
      <c r="F40" s="509"/>
      <c r="G40" s="510"/>
      <c r="H40" s="167" t="s">
        <v>223</v>
      </c>
      <c r="I40" s="168" t="str">
        <f>IFERROR(VLOOKUP(I39,'P1-1'!$B:$AP,41,FALSE),"")</f>
        <v/>
      </c>
      <c r="J40" s="168" t="str">
        <f>IFERROR(VLOOKUP(J39,'P1-1'!$B:$AP,41,FALSE),"")</f>
        <v/>
      </c>
      <c r="K40" s="168" t="str">
        <f>IFERROR(VLOOKUP(K39,'P1-1'!$B:$AP,41,FALSE),"")</f>
        <v/>
      </c>
      <c r="L40" s="168" t="str">
        <f>IFERROR(VLOOKUP(L39,'P1-1'!$B:$AP,41,FALSE),"")</f>
        <v/>
      </c>
      <c r="M40" s="168" t="str">
        <f>IFERROR(VLOOKUP(M39,'P1-1'!$B:$AP,41,FALSE),"")</f>
        <v/>
      </c>
      <c r="N40" s="168" t="str">
        <f>IFERROR(VLOOKUP(N39,'P1-1'!$B:$AP,41,FALSE),"")</f>
        <v/>
      </c>
      <c r="O40" s="168" t="str">
        <f>IFERROR(VLOOKUP(O39,'P1-1'!$B:$AP,41,FALSE),"")</f>
        <v/>
      </c>
      <c r="P40" s="168" t="str">
        <f>IFERROR(VLOOKUP(P39,'P1-1'!$B:$AP,41,FALSE),"")</f>
        <v/>
      </c>
      <c r="Q40" s="168" t="str">
        <f>IFERROR(VLOOKUP(Q39,'P1-1'!$B:$AP,41,FALSE),"")</f>
        <v/>
      </c>
      <c r="R40" s="168" t="str">
        <f>IFERROR(VLOOKUP(R39,'P1-1'!$B:$AP,41,FALSE),"")</f>
        <v/>
      </c>
      <c r="S40" s="168" t="str">
        <f>IFERROR(VLOOKUP(S39,'P1-1'!$B:$AP,41,FALSE),"")</f>
        <v/>
      </c>
      <c r="T40" s="168" t="str">
        <f>IFERROR(VLOOKUP(T39,'P1-1'!$B:$AP,41,FALSE),"")</f>
        <v/>
      </c>
      <c r="U40" s="168" t="str">
        <f>IFERROR(VLOOKUP(U39,'P1-1'!$B:$AP,41,FALSE),"")</f>
        <v/>
      </c>
      <c r="V40" s="168" t="str">
        <f>IFERROR(VLOOKUP(V39,'P1-1'!$B:$AP,41,FALSE),"")</f>
        <v/>
      </c>
      <c r="W40" s="168" t="str">
        <f>IFERROR(VLOOKUP(W39,'P1-1'!$B:$AP,41,FALSE),"")</f>
        <v/>
      </c>
      <c r="X40" s="168" t="str">
        <f>IFERROR(VLOOKUP(X39,'P1-1'!$B:$AP,41,FALSE),"")</f>
        <v/>
      </c>
      <c r="Y40" s="168" t="str">
        <f>IFERROR(VLOOKUP(Y39,'P1-1'!$B:$AP,41,FALSE),"")</f>
        <v/>
      </c>
      <c r="Z40" s="168" t="str">
        <f>IFERROR(VLOOKUP(Z39,'P1-1'!$B:$AP,41,FALSE),"")</f>
        <v/>
      </c>
      <c r="AA40" s="168" t="str">
        <f>IFERROR(VLOOKUP(AA39,'P1-1'!$B:$AP,41,FALSE),"")</f>
        <v/>
      </c>
      <c r="AB40" s="168" t="str">
        <f>IFERROR(VLOOKUP(AB39,'P1-1'!$B:$AP,41,FALSE),"")</f>
        <v/>
      </c>
      <c r="AC40" s="168" t="str">
        <f>IFERROR(VLOOKUP(AC39,'P1-1'!$B:$AP,41,FALSE),"")</f>
        <v/>
      </c>
      <c r="AD40" s="168" t="str">
        <f>IFERROR(VLOOKUP(AD39,'P1-1'!$B:$AP,41,FALSE),"")</f>
        <v/>
      </c>
      <c r="AE40" s="168" t="str">
        <f>IFERROR(VLOOKUP(AE39,'P1-1'!$B:$AP,41,FALSE),"")</f>
        <v/>
      </c>
      <c r="AF40" s="168" t="str">
        <f>IFERROR(VLOOKUP(AF39,'P1-1'!$B:$AP,41,FALSE),"")</f>
        <v/>
      </c>
      <c r="AG40" s="168" t="str">
        <f>IFERROR(VLOOKUP(AG39,'P1-1'!$B:$AP,41,FALSE),"")</f>
        <v/>
      </c>
      <c r="AH40" s="168" t="str">
        <f>IFERROR(VLOOKUP(AH39,'P1-1'!$B:$AP,41,FALSE),"")</f>
        <v/>
      </c>
      <c r="AI40" s="168" t="str">
        <f>IFERROR(VLOOKUP(AI39,'P1-1'!$B:$AP,41,FALSE),"")</f>
        <v/>
      </c>
      <c r="AJ40" s="168" t="str">
        <f>IFERROR(VLOOKUP(AJ39,'P1-1'!$B:$AP,41,FALSE),"")</f>
        <v/>
      </c>
      <c r="AK40" s="168" t="str">
        <f>IFERROR(VLOOKUP(AK39,'P1-1'!$B:$AP,41,FALSE),"")</f>
        <v/>
      </c>
      <c r="AL40" s="168" t="str">
        <f>IFERROR(VLOOKUP(AL39,'P1-1'!$B:$AP,41,FALSE),"")</f>
        <v/>
      </c>
      <c r="AM40" s="168" t="str">
        <f>IFERROR(VLOOKUP(AM39,'P1-1'!$B:$AP,41,FALSE),"")</f>
        <v/>
      </c>
      <c r="AN40" s="483"/>
      <c r="AO40" s="486"/>
      <c r="AP40" s="490"/>
      <c r="AQ40" s="491"/>
      <c r="AR40" s="486"/>
      <c r="AS40" s="486"/>
      <c r="AT40" s="494"/>
      <c r="AU40" s="327" t="str">
        <f t="shared" ref="AU40" si="17">IFERROR(IF($D39="□",($AO39/$AK$7),($AO39/$AK$9)),"")</f>
        <v/>
      </c>
      <c r="AV40" s="327" t="str">
        <f t="shared" ref="AV40" si="18">IFERROR(IF($D39="□",($AN39/$AO$7),($AN39/$AO$9)),"")</f>
        <v/>
      </c>
    </row>
    <row r="41" spans="1:48" s="139" customFormat="1" ht="12" customHeight="1" x14ac:dyDescent="0.15">
      <c r="A41" s="497"/>
      <c r="B41" s="500"/>
      <c r="C41" s="515"/>
      <c r="D41" s="506"/>
      <c r="E41" s="364"/>
      <c r="F41" s="511"/>
      <c r="G41" s="512"/>
      <c r="H41" s="169" t="s">
        <v>224</v>
      </c>
      <c r="I41" s="168" t="str">
        <f>IFERROR(VLOOKUP(I39,'P1-1'!$B:$AP,31,FALSE),"")</f>
        <v/>
      </c>
      <c r="J41" s="168" t="str">
        <f>IFERROR(VLOOKUP(J39,'P1-1'!$B:$AP,31,FALSE),"")</f>
        <v/>
      </c>
      <c r="K41" s="168" t="str">
        <f>IFERROR(VLOOKUP(K39,'P1-1'!$B:$AP,31,FALSE),"")</f>
        <v/>
      </c>
      <c r="L41" s="168" t="str">
        <f>IFERROR(VLOOKUP(L39,'P1-1'!$B:$AP,31,FALSE),"")</f>
        <v/>
      </c>
      <c r="M41" s="168" t="str">
        <f>IFERROR(VLOOKUP(M39,'P1-1'!$B:$AP,31,FALSE),"")</f>
        <v/>
      </c>
      <c r="N41" s="168" t="str">
        <f>IFERROR(VLOOKUP(N39,'P1-1'!$B:$AP,31,FALSE),"")</f>
        <v/>
      </c>
      <c r="O41" s="168" t="str">
        <f>IFERROR(VLOOKUP(O39,'P1-1'!$B:$AP,31,FALSE),"")</f>
        <v/>
      </c>
      <c r="P41" s="168" t="str">
        <f>IFERROR(VLOOKUP(P39,'P1-1'!$B:$AP,31,FALSE),"")</f>
        <v/>
      </c>
      <c r="Q41" s="168" t="str">
        <f>IFERROR(VLOOKUP(Q39,'P1-1'!$B:$AP,31,FALSE),"")</f>
        <v/>
      </c>
      <c r="R41" s="168" t="str">
        <f>IFERROR(VLOOKUP(R39,'P1-1'!$B:$AP,31,FALSE),"")</f>
        <v/>
      </c>
      <c r="S41" s="168" t="str">
        <f>IFERROR(VLOOKUP(S39,'P1-1'!$B:$AP,31,FALSE),"")</f>
        <v/>
      </c>
      <c r="T41" s="168" t="str">
        <f>IFERROR(VLOOKUP(T39,'P1-1'!$B:$AP,31,FALSE),"")</f>
        <v/>
      </c>
      <c r="U41" s="168" t="str">
        <f>IFERROR(VLOOKUP(U39,'P1-1'!$B:$AP,31,FALSE),"")</f>
        <v/>
      </c>
      <c r="V41" s="168" t="str">
        <f>IFERROR(VLOOKUP(V39,'P1-1'!$B:$AP,31,FALSE),"")</f>
        <v/>
      </c>
      <c r="W41" s="168" t="str">
        <f>IFERROR(VLOOKUP(W39,'P1-1'!$B:$AP,31,FALSE),"")</f>
        <v/>
      </c>
      <c r="X41" s="168" t="str">
        <f>IFERROR(VLOOKUP(X39,'P1-1'!$B:$AP,31,FALSE),"")</f>
        <v/>
      </c>
      <c r="Y41" s="168" t="str">
        <f>IFERROR(VLOOKUP(Y39,'P1-1'!$B:$AP,31,FALSE),"")</f>
        <v/>
      </c>
      <c r="Z41" s="168" t="str">
        <f>IFERROR(VLOOKUP(Z39,'P1-1'!$B:$AP,31,FALSE),"")</f>
        <v/>
      </c>
      <c r="AA41" s="168" t="str">
        <f>IFERROR(VLOOKUP(AA39,'P1-1'!$B:$AP,31,FALSE),"")</f>
        <v/>
      </c>
      <c r="AB41" s="168" t="str">
        <f>IFERROR(VLOOKUP(AB39,'P1-1'!$B:$AP,31,FALSE),"")</f>
        <v/>
      </c>
      <c r="AC41" s="168" t="str">
        <f>IFERROR(VLOOKUP(AC39,'P1-1'!$B:$AP,31,FALSE),"")</f>
        <v/>
      </c>
      <c r="AD41" s="168" t="str">
        <f>IFERROR(VLOOKUP(AD39,'P1-1'!$B:$AP,31,FALSE),"")</f>
        <v/>
      </c>
      <c r="AE41" s="168" t="str">
        <f>IFERROR(VLOOKUP(AE39,'P1-1'!$B:$AP,31,FALSE),"")</f>
        <v/>
      </c>
      <c r="AF41" s="168" t="str">
        <f>IFERROR(VLOOKUP(AF39,'P1-1'!$B:$AP,31,FALSE),"")</f>
        <v/>
      </c>
      <c r="AG41" s="168" t="str">
        <f>IFERROR(VLOOKUP(AG39,'P1-1'!$B:$AP,31,FALSE),"")</f>
        <v/>
      </c>
      <c r="AH41" s="168" t="str">
        <f>IFERROR(VLOOKUP(AH39,'P1-1'!$B:$AP,31,FALSE),"")</f>
        <v/>
      </c>
      <c r="AI41" s="168" t="str">
        <f>IFERROR(VLOOKUP(AI39,'P1-1'!$B:$AP,31,FALSE),"")</f>
        <v/>
      </c>
      <c r="AJ41" s="168" t="str">
        <f>IFERROR(VLOOKUP(AJ39,'P1-1'!$B:$AP,31,FALSE),"")</f>
        <v/>
      </c>
      <c r="AK41" s="168" t="str">
        <f>IFERROR(VLOOKUP(AK39,'P1-1'!$B:$AP,31,FALSE),"")</f>
        <v/>
      </c>
      <c r="AL41" s="168" t="str">
        <f>IFERROR(VLOOKUP(AL39,'P1-1'!$B:$AP,31,FALSE),"")</f>
        <v/>
      </c>
      <c r="AM41" s="168" t="str">
        <f>IFERROR(VLOOKUP(AM39,'P1-1'!$B:$AP,31,FALSE),"")</f>
        <v/>
      </c>
      <c r="AN41" s="484"/>
      <c r="AO41" s="487"/>
      <c r="AP41" s="492"/>
      <c r="AQ41" s="493"/>
      <c r="AR41" s="487"/>
      <c r="AS41" s="487"/>
      <c r="AT41" s="494"/>
      <c r="AU41" s="328"/>
      <c r="AV41" s="328"/>
    </row>
    <row r="42" spans="1:48" s="139" customFormat="1" ht="12" customHeight="1" x14ac:dyDescent="0.15">
      <c r="A42" s="495">
        <v>7</v>
      </c>
      <c r="B42" s="498"/>
      <c r="C42" s="513"/>
      <c r="D42" s="504" t="s">
        <v>95</v>
      </c>
      <c r="E42" s="363"/>
      <c r="F42" s="507"/>
      <c r="G42" s="508"/>
      <c r="H42" s="166" t="s">
        <v>221</v>
      </c>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482">
        <f t="shared" ref="AN42" si="19">IF(LEFT($AN$2,6)="共同生活援助",SUM(I43:AM43),SUM(I43:AM44))</f>
        <v>0</v>
      </c>
      <c r="AO42" s="485">
        <f>IF($AN$4="４週",AN42/4,AN42/(DAY(EOMONTH($I$22,0))/7))</f>
        <v>0</v>
      </c>
      <c r="AP42" s="488"/>
      <c r="AQ42" s="489"/>
      <c r="AR42" s="485" t="str">
        <f t="shared" ref="AR42" si="20">IF($AN$4="４週",AU43,AV43)</f>
        <v/>
      </c>
      <c r="AS42" s="485"/>
      <c r="AT42" s="494"/>
      <c r="AU42" s="326" t="s">
        <v>508</v>
      </c>
      <c r="AV42" s="326" t="s">
        <v>222</v>
      </c>
    </row>
    <row r="43" spans="1:48" s="139" customFormat="1" ht="12" customHeight="1" x14ac:dyDescent="0.15">
      <c r="A43" s="496"/>
      <c r="B43" s="499"/>
      <c r="C43" s="514"/>
      <c r="D43" s="505"/>
      <c r="E43" s="364"/>
      <c r="F43" s="509"/>
      <c r="G43" s="510"/>
      <c r="H43" s="167" t="s">
        <v>223</v>
      </c>
      <c r="I43" s="168" t="str">
        <f>IFERROR(VLOOKUP(I42,'P1-1'!$B:$AP,41,FALSE),"")</f>
        <v/>
      </c>
      <c r="J43" s="168" t="str">
        <f>IFERROR(VLOOKUP(J42,'P1-1'!$B:$AP,41,FALSE),"")</f>
        <v/>
      </c>
      <c r="K43" s="168" t="str">
        <f>IFERROR(VLOOKUP(K42,'P1-1'!$B:$AP,41,FALSE),"")</f>
        <v/>
      </c>
      <c r="L43" s="168" t="str">
        <f>IFERROR(VLOOKUP(L42,'P1-1'!$B:$AP,41,FALSE),"")</f>
        <v/>
      </c>
      <c r="M43" s="168" t="str">
        <f>IFERROR(VLOOKUP(M42,'P1-1'!$B:$AP,41,FALSE),"")</f>
        <v/>
      </c>
      <c r="N43" s="168" t="str">
        <f>IFERROR(VLOOKUP(N42,'P1-1'!$B:$AP,41,FALSE),"")</f>
        <v/>
      </c>
      <c r="O43" s="168" t="str">
        <f>IFERROR(VLOOKUP(O42,'P1-1'!$B:$AP,41,FALSE),"")</f>
        <v/>
      </c>
      <c r="P43" s="168" t="str">
        <f>IFERROR(VLOOKUP(P42,'P1-1'!$B:$AP,41,FALSE),"")</f>
        <v/>
      </c>
      <c r="Q43" s="168" t="str">
        <f>IFERROR(VLOOKUP(Q42,'P1-1'!$B:$AP,41,FALSE),"")</f>
        <v/>
      </c>
      <c r="R43" s="168" t="str">
        <f>IFERROR(VLOOKUP(R42,'P1-1'!$B:$AP,41,FALSE),"")</f>
        <v/>
      </c>
      <c r="S43" s="168" t="str">
        <f>IFERROR(VLOOKUP(S42,'P1-1'!$B:$AP,41,FALSE),"")</f>
        <v/>
      </c>
      <c r="T43" s="168" t="str">
        <f>IFERROR(VLOOKUP(T42,'P1-1'!$B:$AP,41,FALSE),"")</f>
        <v/>
      </c>
      <c r="U43" s="168" t="str">
        <f>IFERROR(VLOOKUP(U42,'P1-1'!$B:$AP,41,FALSE),"")</f>
        <v/>
      </c>
      <c r="V43" s="168" t="str">
        <f>IFERROR(VLOOKUP(V42,'P1-1'!$B:$AP,41,FALSE),"")</f>
        <v/>
      </c>
      <c r="W43" s="168" t="str">
        <f>IFERROR(VLOOKUP(W42,'P1-1'!$B:$AP,41,FALSE),"")</f>
        <v/>
      </c>
      <c r="X43" s="168" t="str">
        <f>IFERROR(VLOOKUP(X42,'P1-1'!$B:$AP,41,FALSE),"")</f>
        <v/>
      </c>
      <c r="Y43" s="168" t="str">
        <f>IFERROR(VLOOKUP(Y42,'P1-1'!$B:$AP,41,FALSE),"")</f>
        <v/>
      </c>
      <c r="Z43" s="168" t="str">
        <f>IFERROR(VLOOKUP(Z42,'P1-1'!$B:$AP,41,FALSE),"")</f>
        <v/>
      </c>
      <c r="AA43" s="168" t="str">
        <f>IFERROR(VLOOKUP(AA42,'P1-1'!$B:$AP,41,FALSE),"")</f>
        <v/>
      </c>
      <c r="AB43" s="168" t="str">
        <f>IFERROR(VLOOKUP(AB42,'P1-1'!$B:$AP,41,FALSE),"")</f>
        <v/>
      </c>
      <c r="AC43" s="168" t="str">
        <f>IFERROR(VLOOKUP(AC42,'P1-1'!$B:$AP,41,FALSE),"")</f>
        <v/>
      </c>
      <c r="AD43" s="168" t="str">
        <f>IFERROR(VLOOKUP(AD42,'P1-1'!$B:$AP,41,FALSE),"")</f>
        <v/>
      </c>
      <c r="AE43" s="168" t="str">
        <f>IFERROR(VLOOKUP(AE42,'P1-1'!$B:$AP,41,FALSE),"")</f>
        <v/>
      </c>
      <c r="AF43" s="168" t="str">
        <f>IFERROR(VLOOKUP(AF42,'P1-1'!$B:$AP,41,FALSE),"")</f>
        <v/>
      </c>
      <c r="AG43" s="168" t="str">
        <f>IFERROR(VLOOKUP(AG42,'P1-1'!$B:$AP,41,FALSE),"")</f>
        <v/>
      </c>
      <c r="AH43" s="168" t="str">
        <f>IFERROR(VLOOKUP(AH42,'P1-1'!$B:$AP,41,FALSE),"")</f>
        <v/>
      </c>
      <c r="AI43" s="168" t="str">
        <f>IFERROR(VLOOKUP(AI42,'P1-1'!$B:$AP,41,FALSE),"")</f>
        <v/>
      </c>
      <c r="AJ43" s="168" t="str">
        <f>IFERROR(VLOOKUP(AJ42,'P1-1'!$B:$AP,41,FALSE),"")</f>
        <v/>
      </c>
      <c r="AK43" s="168" t="str">
        <f>IFERROR(VLOOKUP(AK42,'P1-1'!$B:$AP,41,FALSE),"")</f>
        <v/>
      </c>
      <c r="AL43" s="168" t="str">
        <f>IFERROR(VLOOKUP(AL42,'P1-1'!$B:$AP,41,FALSE),"")</f>
        <v/>
      </c>
      <c r="AM43" s="168" t="str">
        <f>IFERROR(VLOOKUP(AM42,'P1-1'!$B:$AP,41,FALSE),"")</f>
        <v/>
      </c>
      <c r="AN43" s="483"/>
      <c r="AO43" s="486"/>
      <c r="AP43" s="490"/>
      <c r="AQ43" s="491"/>
      <c r="AR43" s="486"/>
      <c r="AS43" s="486"/>
      <c r="AT43" s="494"/>
      <c r="AU43" s="327" t="str">
        <f t="shared" ref="AU43" si="21">IFERROR(IF($D42="□",($AO42/$AK$7),($AO42/$AK$9)),"")</f>
        <v/>
      </c>
      <c r="AV43" s="327" t="str">
        <f t="shared" ref="AV43" si="22">IFERROR(IF($D42="□",($AN42/$AO$7),($AN42/$AO$9)),"")</f>
        <v/>
      </c>
    </row>
    <row r="44" spans="1:48" s="139" customFormat="1" ht="12" customHeight="1" x14ac:dyDescent="0.15">
      <c r="A44" s="497"/>
      <c r="B44" s="500"/>
      <c r="C44" s="515"/>
      <c r="D44" s="506"/>
      <c r="E44" s="364"/>
      <c r="F44" s="511"/>
      <c r="G44" s="512"/>
      <c r="H44" s="169" t="s">
        <v>224</v>
      </c>
      <c r="I44" s="168" t="str">
        <f>IFERROR(VLOOKUP(I42,'P1-1'!$B:$AP,31,FALSE),"")</f>
        <v/>
      </c>
      <c r="J44" s="168" t="str">
        <f>IFERROR(VLOOKUP(J42,'P1-1'!$B:$AP,31,FALSE),"")</f>
        <v/>
      </c>
      <c r="K44" s="168" t="str">
        <f>IFERROR(VLOOKUP(K42,'P1-1'!$B:$AP,31,FALSE),"")</f>
        <v/>
      </c>
      <c r="L44" s="168" t="str">
        <f>IFERROR(VLOOKUP(L42,'P1-1'!$B:$AP,31,FALSE),"")</f>
        <v/>
      </c>
      <c r="M44" s="168" t="str">
        <f>IFERROR(VLOOKUP(M42,'P1-1'!$B:$AP,31,FALSE),"")</f>
        <v/>
      </c>
      <c r="N44" s="168" t="str">
        <f>IFERROR(VLOOKUP(N42,'P1-1'!$B:$AP,31,FALSE),"")</f>
        <v/>
      </c>
      <c r="O44" s="168" t="str">
        <f>IFERROR(VLOOKUP(O42,'P1-1'!$B:$AP,31,FALSE),"")</f>
        <v/>
      </c>
      <c r="P44" s="168" t="str">
        <f>IFERROR(VLOOKUP(P42,'P1-1'!$B:$AP,31,FALSE),"")</f>
        <v/>
      </c>
      <c r="Q44" s="168" t="str">
        <f>IFERROR(VLOOKUP(Q42,'P1-1'!$B:$AP,31,FALSE),"")</f>
        <v/>
      </c>
      <c r="R44" s="168" t="str">
        <f>IFERROR(VLOOKUP(R42,'P1-1'!$B:$AP,31,FALSE),"")</f>
        <v/>
      </c>
      <c r="S44" s="168" t="str">
        <f>IFERROR(VLOOKUP(S42,'P1-1'!$B:$AP,31,FALSE),"")</f>
        <v/>
      </c>
      <c r="T44" s="168" t="str">
        <f>IFERROR(VLOOKUP(T42,'P1-1'!$B:$AP,31,FALSE),"")</f>
        <v/>
      </c>
      <c r="U44" s="168" t="str">
        <f>IFERROR(VLOOKUP(U42,'P1-1'!$B:$AP,31,FALSE),"")</f>
        <v/>
      </c>
      <c r="V44" s="168" t="str">
        <f>IFERROR(VLOOKUP(V42,'P1-1'!$B:$AP,31,FALSE),"")</f>
        <v/>
      </c>
      <c r="W44" s="168" t="str">
        <f>IFERROR(VLOOKUP(W42,'P1-1'!$B:$AP,31,FALSE),"")</f>
        <v/>
      </c>
      <c r="X44" s="168" t="str">
        <f>IFERROR(VLOOKUP(X42,'P1-1'!$B:$AP,31,FALSE),"")</f>
        <v/>
      </c>
      <c r="Y44" s="168" t="str">
        <f>IFERROR(VLOOKUP(Y42,'P1-1'!$B:$AP,31,FALSE),"")</f>
        <v/>
      </c>
      <c r="Z44" s="168" t="str">
        <f>IFERROR(VLOOKUP(Z42,'P1-1'!$B:$AP,31,FALSE),"")</f>
        <v/>
      </c>
      <c r="AA44" s="168" t="str">
        <f>IFERROR(VLOOKUP(AA42,'P1-1'!$B:$AP,31,FALSE),"")</f>
        <v/>
      </c>
      <c r="AB44" s="168" t="str">
        <f>IFERROR(VLOOKUP(AB42,'P1-1'!$B:$AP,31,FALSE),"")</f>
        <v/>
      </c>
      <c r="AC44" s="168" t="str">
        <f>IFERROR(VLOOKUP(AC42,'P1-1'!$B:$AP,31,FALSE),"")</f>
        <v/>
      </c>
      <c r="AD44" s="168" t="str">
        <f>IFERROR(VLOOKUP(AD42,'P1-1'!$B:$AP,31,FALSE),"")</f>
        <v/>
      </c>
      <c r="AE44" s="168" t="str">
        <f>IFERROR(VLOOKUP(AE42,'P1-1'!$B:$AP,31,FALSE),"")</f>
        <v/>
      </c>
      <c r="AF44" s="168" t="str">
        <f>IFERROR(VLOOKUP(AF42,'P1-1'!$B:$AP,31,FALSE),"")</f>
        <v/>
      </c>
      <c r="AG44" s="168" t="str">
        <f>IFERROR(VLOOKUP(AG42,'P1-1'!$B:$AP,31,FALSE),"")</f>
        <v/>
      </c>
      <c r="AH44" s="168" t="str">
        <f>IFERROR(VLOOKUP(AH42,'P1-1'!$B:$AP,31,FALSE),"")</f>
        <v/>
      </c>
      <c r="AI44" s="168" t="str">
        <f>IFERROR(VLOOKUP(AI42,'P1-1'!$B:$AP,31,FALSE),"")</f>
        <v/>
      </c>
      <c r="AJ44" s="168" t="str">
        <f>IFERROR(VLOOKUP(AJ42,'P1-1'!$B:$AP,31,FALSE),"")</f>
        <v/>
      </c>
      <c r="AK44" s="168" t="str">
        <f>IFERROR(VLOOKUP(AK42,'P1-1'!$B:$AP,31,FALSE),"")</f>
        <v/>
      </c>
      <c r="AL44" s="168" t="str">
        <f>IFERROR(VLOOKUP(AL42,'P1-1'!$B:$AP,31,FALSE),"")</f>
        <v/>
      </c>
      <c r="AM44" s="168" t="str">
        <f>IFERROR(VLOOKUP(AM42,'P1-1'!$B:$AP,31,FALSE),"")</f>
        <v/>
      </c>
      <c r="AN44" s="484"/>
      <c r="AO44" s="487"/>
      <c r="AP44" s="492"/>
      <c r="AQ44" s="493"/>
      <c r="AR44" s="487"/>
      <c r="AS44" s="487"/>
      <c r="AT44" s="494"/>
      <c r="AU44" s="328"/>
      <c r="AV44" s="328"/>
    </row>
    <row r="45" spans="1:48" s="139" customFormat="1" ht="12" customHeight="1" x14ac:dyDescent="0.15">
      <c r="A45" s="495">
        <v>8</v>
      </c>
      <c r="B45" s="498"/>
      <c r="C45" s="513"/>
      <c r="D45" s="504" t="s">
        <v>95</v>
      </c>
      <c r="E45" s="363"/>
      <c r="F45" s="507"/>
      <c r="G45" s="508"/>
      <c r="H45" s="166" t="s">
        <v>221</v>
      </c>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482">
        <f t="shared" ref="AN45" si="23">IF(LEFT($AN$2,6)="共同生活援助",SUM(I46:AM46),SUM(I46:AM47))</f>
        <v>0</v>
      </c>
      <c r="AO45" s="485">
        <f>IF($AN$4="４週",AN45/4,AN45/(DAY(EOMONTH($I$22,0))/7))</f>
        <v>0</v>
      </c>
      <c r="AP45" s="488"/>
      <c r="AQ45" s="489"/>
      <c r="AR45" s="485" t="str">
        <f t="shared" ref="AR45" si="24">IF($AN$4="４週",AU46,AV46)</f>
        <v/>
      </c>
      <c r="AS45" s="485"/>
      <c r="AT45" s="494"/>
      <c r="AU45" s="326" t="s">
        <v>508</v>
      </c>
      <c r="AV45" s="326" t="s">
        <v>222</v>
      </c>
    </row>
    <row r="46" spans="1:48" s="139" customFormat="1" ht="12" customHeight="1" x14ac:dyDescent="0.15">
      <c r="A46" s="496"/>
      <c r="B46" s="499"/>
      <c r="C46" s="514"/>
      <c r="D46" s="505"/>
      <c r="E46" s="364"/>
      <c r="F46" s="509"/>
      <c r="G46" s="510"/>
      <c r="H46" s="167" t="s">
        <v>223</v>
      </c>
      <c r="I46" s="168" t="str">
        <f>IFERROR(VLOOKUP(I45,'P1-1'!$B:$AP,41,FALSE),"")</f>
        <v/>
      </c>
      <c r="J46" s="168" t="str">
        <f>IFERROR(VLOOKUP(J45,'P1-1'!$B:$AP,41,FALSE),"")</f>
        <v/>
      </c>
      <c r="K46" s="168" t="str">
        <f>IFERROR(VLOOKUP(K45,'P1-1'!$B:$AP,41,FALSE),"")</f>
        <v/>
      </c>
      <c r="L46" s="168" t="str">
        <f>IFERROR(VLOOKUP(L45,'P1-1'!$B:$AP,41,FALSE),"")</f>
        <v/>
      </c>
      <c r="M46" s="168" t="str">
        <f>IFERROR(VLOOKUP(M45,'P1-1'!$B:$AP,41,FALSE),"")</f>
        <v/>
      </c>
      <c r="N46" s="168" t="str">
        <f>IFERROR(VLOOKUP(N45,'P1-1'!$B:$AP,41,FALSE),"")</f>
        <v/>
      </c>
      <c r="O46" s="168" t="str">
        <f>IFERROR(VLOOKUP(O45,'P1-1'!$B:$AP,41,FALSE),"")</f>
        <v/>
      </c>
      <c r="P46" s="168" t="str">
        <f>IFERROR(VLOOKUP(P45,'P1-1'!$B:$AP,41,FALSE),"")</f>
        <v/>
      </c>
      <c r="Q46" s="168" t="str">
        <f>IFERROR(VLOOKUP(Q45,'P1-1'!$B:$AP,41,FALSE),"")</f>
        <v/>
      </c>
      <c r="R46" s="168" t="str">
        <f>IFERROR(VLOOKUP(R45,'P1-1'!$B:$AP,41,FALSE),"")</f>
        <v/>
      </c>
      <c r="S46" s="168" t="str">
        <f>IFERROR(VLOOKUP(S45,'P1-1'!$B:$AP,41,FALSE),"")</f>
        <v/>
      </c>
      <c r="T46" s="168" t="str">
        <f>IFERROR(VLOOKUP(T45,'P1-1'!$B:$AP,41,FALSE),"")</f>
        <v/>
      </c>
      <c r="U46" s="168" t="str">
        <f>IFERROR(VLOOKUP(U45,'P1-1'!$B:$AP,41,FALSE),"")</f>
        <v/>
      </c>
      <c r="V46" s="168" t="str">
        <f>IFERROR(VLOOKUP(V45,'P1-1'!$B:$AP,41,FALSE),"")</f>
        <v/>
      </c>
      <c r="W46" s="168" t="str">
        <f>IFERROR(VLOOKUP(W45,'P1-1'!$B:$AP,41,FALSE),"")</f>
        <v/>
      </c>
      <c r="X46" s="168" t="str">
        <f>IFERROR(VLOOKUP(X45,'P1-1'!$B:$AP,41,FALSE),"")</f>
        <v/>
      </c>
      <c r="Y46" s="168" t="str">
        <f>IFERROR(VLOOKUP(Y45,'P1-1'!$B:$AP,41,FALSE),"")</f>
        <v/>
      </c>
      <c r="Z46" s="168" t="str">
        <f>IFERROR(VLOOKUP(Z45,'P1-1'!$B:$AP,41,FALSE),"")</f>
        <v/>
      </c>
      <c r="AA46" s="168" t="str">
        <f>IFERROR(VLOOKUP(AA45,'P1-1'!$B:$AP,41,FALSE),"")</f>
        <v/>
      </c>
      <c r="AB46" s="168" t="str">
        <f>IFERROR(VLOOKUP(AB45,'P1-1'!$B:$AP,41,FALSE),"")</f>
        <v/>
      </c>
      <c r="AC46" s="168" t="str">
        <f>IFERROR(VLOOKUP(AC45,'P1-1'!$B:$AP,41,FALSE),"")</f>
        <v/>
      </c>
      <c r="AD46" s="168" t="str">
        <f>IFERROR(VLOOKUP(AD45,'P1-1'!$B:$AP,41,FALSE),"")</f>
        <v/>
      </c>
      <c r="AE46" s="168" t="str">
        <f>IFERROR(VLOOKUP(AE45,'P1-1'!$B:$AP,41,FALSE),"")</f>
        <v/>
      </c>
      <c r="AF46" s="168" t="str">
        <f>IFERROR(VLOOKUP(AF45,'P1-1'!$B:$AP,41,FALSE),"")</f>
        <v/>
      </c>
      <c r="AG46" s="168" t="str">
        <f>IFERROR(VLOOKUP(AG45,'P1-1'!$B:$AP,41,FALSE),"")</f>
        <v/>
      </c>
      <c r="AH46" s="168" t="str">
        <f>IFERROR(VLOOKUP(AH45,'P1-1'!$B:$AP,41,FALSE),"")</f>
        <v/>
      </c>
      <c r="AI46" s="168" t="str">
        <f>IFERROR(VLOOKUP(AI45,'P1-1'!$B:$AP,41,FALSE),"")</f>
        <v/>
      </c>
      <c r="AJ46" s="168" t="str">
        <f>IFERROR(VLOOKUP(AJ45,'P1-1'!$B:$AP,41,FALSE),"")</f>
        <v/>
      </c>
      <c r="AK46" s="168" t="str">
        <f>IFERROR(VLOOKUP(AK45,'P1-1'!$B:$AP,41,FALSE),"")</f>
        <v/>
      </c>
      <c r="AL46" s="168" t="str">
        <f>IFERROR(VLOOKUP(AL45,'P1-1'!$B:$AP,41,FALSE),"")</f>
        <v/>
      </c>
      <c r="AM46" s="168" t="str">
        <f>IFERROR(VLOOKUP(AM45,'P1-1'!$B:$AP,41,FALSE),"")</f>
        <v/>
      </c>
      <c r="AN46" s="483"/>
      <c r="AO46" s="486"/>
      <c r="AP46" s="490"/>
      <c r="AQ46" s="491"/>
      <c r="AR46" s="486"/>
      <c r="AS46" s="486"/>
      <c r="AT46" s="494"/>
      <c r="AU46" s="327" t="str">
        <f t="shared" ref="AU46" si="25">IFERROR(IF($D45="□",($AO45/$AK$7),($AO45/$AK$9)),"")</f>
        <v/>
      </c>
      <c r="AV46" s="327" t="str">
        <f t="shared" ref="AV46" si="26">IFERROR(IF($D45="□",($AN45/$AO$7),($AN45/$AO$9)),"")</f>
        <v/>
      </c>
    </row>
    <row r="47" spans="1:48" s="139" customFormat="1" ht="12" customHeight="1" x14ac:dyDescent="0.15">
      <c r="A47" s="497"/>
      <c r="B47" s="500"/>
      <c r="C47" s="515"/>
      <c r="D47" s="506"/>
      <c r="E47" s="364"/>
      <c r="F47" s="511"/>
      <c r="G47" s="512"/>
      <c r="H47" s="169" t="s">
        <v>224</v>
      </c>
      <c r="I47" s="168" t="str">
        <f>IFERROR(VLOOKUP(I45,'P1-1'!$B:$AP,31,FALSE),"")</f>
        <v/>
      </c>
      <c r="J47" s="168" t="str">
        <f>IFERROR(VLOOKUP(J45,'P1-1'!$B:$AP,31,FALSE),"")</f>
        <v/>
      </c>
      <c r="K47" s="168" t="str">
        <f>IFERROR(VLOOKUP(K45,'P1-1'!$B:$AP,31,FALSE),"")</f>
        <v/>
      </c>
      <c r="L47" s="168" t="str">
        <f>IFERROR(VLOOKUP(L45,'P1-1'!$B:$AP,31,FALSE),"")</f>
        <v/>
      </c>
      <c r="M47" s="168" t="str">
        <f>IFERROR(VLOOKUP(M45,'P1-1'!$B:$AP,31,FALSE),"")</f>
        <v/>
      </c>
      <c r="N47" s="168" t="str">
        <f>IFERROR(VLOOKUP(N45,'P1-1'!$B:$AP,31,FALSE),"")</f>
        <v/>
      </c>
      <c r="O47" s="168" t="str">
        <f>IFERROR(VLOOKUP(O45,'P1-1'!$B:$AP,31,FALSE),"")</f>
        <v/>
      </c>
      <c r="P47" s="168" t="str">
        <f>IFERROR(VLOOKUP(P45,'P1-1'!$B:$AP,31,FALSE),"")</f>
        <v/>
      </c>
      <c r="Q47" s="168" t="str">
        <f>IFERROR(VLOOKUP(Q45,'P1-1'!$B:$AP,31,FALSE),"")</f>
        <v/>
      </c>
      <c r="R47" s="168" t="str">
        <f>IFERROR(VLOOKUP(R45,'P1-1'!$B:$AP,31,FALSE),"")</f>
        <v/>
      </c>
      <c r="S47" s="168" t="str">
        <f>IFERROR(VLOOKUP(S45,'P1-1'!$B:$AP,31,FALSE),"")</f>
        <v/>
      </c>
      <c r="T47" s="168" t="str">
        <f>IFERROR(VLOOKUP(T45,'P1-1'!$B:$AP,31,FALSE),"")</f>
        <v/>
      </c>
      <c r="U47" s="168" t="str">
        <f>IFERROR(VLOOKUP(U45,'P1-1'!$B:$AP,31,FALSE),"")</f>
        <v/>
      </c>
      <c r="V47" s="168" t="str">
        <f>IFERROR(VLOOKUP(V45,'P1-1'!$B:$AP,31,FALSE),"")</f>
        <v/>
      </c>
      <c r="W47" s="168" t="str">
        <f>IFERROR(VLOOKUP(W45,'P1-1'!$B:$AP,31,FALSE),"")</f>
        <v/>
      </c>
      <c r="X47" s="168" t="str">
        <f>IFERROR(VLOOKUP(X45,'P1-1'!$B:$AP,31,FALSE),"")</f>
        <v/>
      </c>
      <c r="Y47" s="168" t="str">
        <f>IFERROR(VLOOKUP(Y45,'P1-1'!$B:$AP,31,FALSE),"")</f>
        <v/>
      </c>
      <c r="Z47" s="168" t="str">
        <f>IFERROR(VLOOKUP(Z45,'P1-1'!$B:$AP,31,FALSE),"")</f>
        <v/>
      </c>
      <c r="AA47" s="168" t="str">
        <f>IFERROR(VLOOKUP(AA45,'P1-1'!$B:$AP,31,FALSE),"")</f>
        <v/>
      </c>
      <c r="AB47" s="168" t="str">
        <f>IFERROR(VLOOKUP(AB45,'P1-1'!$B:$AP,31,FALSE),"")</f>
        <v/>
      </c>
      <c r="AC47" s="168" t="str">
        <f>IFERROR(VLOOKUP(AC45,'P1-1'!$B:$AP,31,FALSE),"")</f>
        <v/>
      </c>
      <c r="AD47" s="168" t="str">
        <f>IFERROR(VLOOKUP(AD45,'P1-1'!$B:$AP,31,FALSE),"")</f>
        <v/>
      </c>
      <c r="AE47" s="168" t="str">
        <f>IFERROR(VLOOKUP(AE45,'P1-1'!$B:$AP,31,FALSE),"")</f>
        <v/>
      </c>
      <c r="AF47" s="168" t="str">
        <f>IFERROR(VLOOKUP(AF45,'P1-1'!$B:$AP,31,FALSE),"")</f>
        <v/>
      </c>
      <c r="AG47" s="168" t="str">
        <f>IFERROR(VLOOKUP(AG45,'P1-1'!$B:$AP,31,FALSE),"")</f>
        <v/>
      </c>
      <c r="AH47" s="168" t="str">
        <f>IFERROR(VLOOKUP(AH45,'P1-1'!$B:$AP,31,FALSE),"")</f>
        <v/>
      </c>
      <c r="AI47" s="168" t="str">
        <f>IFERROR(VLOOKUP(AI45,'P1-1'!$B:$AP,31,FALSE),"")</f>
        <v/>
      </c>
      <c r="AJ47" s="168" t="str">
        <f>IFERROR(VLOOKUP(AJ45,'P1-1'!$B:$AP,31,FALSE),"")</f>
        <v/>
      </c>
      <c r="AK47" s="168" t="str">
        <f>IFERROR(VLOOKUP(AK45,'P1-1'!$B:$AP,31,FALSE),"")</f>
        <v/>
      </c>
      <c r="AL47" s="168" t="str">
        <f>IFERROR(VLOOKUP(AL45,'P1-1'!$B:$AP,31,FALSE),"")</f>
        <v/>
      </c>
      <c r="AM47" s="168" t="str">
        <f>IFERROR(VLOOKUP(AM45,'P1-1'!$B:$AP,31,FALSE),"")</f>
        <v/>
      </c>
      <c r="AN47" s="484"/>
      <c r="AO47" s="487"/>
      <c r="AP47" s="492"/>
      <c r="AQ47" s="493"/>
      <c r="AR47" s="487"/>
      <c r="AS47" s="487"/>
      <c r="AT47" s="494"/>
      <c r="AU47" s="328"/>
      <c r="AV47" s="328"/>
    </row>
    <row r="48" spans="1:48" s="139" customFormat="1" ht="12" customHeight="1" x14ac:dyDescent="0.15">
      <c r="A48" s="495">
        <v>9</v>
      </c>
      <c r="B48" s="498"/>
      <c r="C48" s="513"/>
      <c r="D48" s="504" t="s">
        <v>95</v>
      </c>
      <c r="E48" s="363"/>
      <c r="F48" s="507"/>
      <c r="G48" s="508"/>
      <c r="H48" s="166" t="s">
        <v>221</v>
      </c>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482">
        <f t="shared" ref="AN48" si="27">IF(LEFT($AN$2,6)="共同生活援助",SUM(I49:AM49),SUM(I49:AM50))</f>
        <v>0</v>
      </c>
      <c r="AO48" s="485">
        <f>IF($AN$4="４週",AN48/4,AN48/(DAY(EOMONTH($I$22,0))/7))</f>
        <v>0</v>
      </c>
      <c r="AP48" s="488"/>
      <c r="AQ48" s="489"/>
      <c r="AR48" s="485" t="str">
        <f t="shared" ref="AR48" si="28">IF($AN$4="４週",AU49,AV49)</f>
        <v/>
      </c>
      <c r="AS48" s="485"/>
      <c r="AT48" s="494"/>
      <c r="AU48" s="326" t="s">
        <v>508</v>
      </c>
      <c r="AV48" s="326" t="s">
        <v>222</v>
      </c>
    </row>
    <row r="49" spans="1:48" s="139" customFormat="1" ht="12" customHeight="1" x14ac:dyDescent="0.15">
      <c r="A49" s="496"/>
      <c r="B49" s="499"/>
      <c r="C49" s="514"/>
      <c r="D49" s="505"/>
      <c r="E49" s="364"/>
      <c r="F49" s="509"/>
      <c r="G49" s="510"/>
      <c r="H49" s="167" t="s">
        <v>223</v>
      </c>
      <c r="I49" s="168" t="str">
        <f>IFERROR(VLOOKUP(I48,'P1-1'!$B:$AP,41,FALSE),"")</f>
        <v/>
      </c>
      <c r="J49" s="168" t="str">
        <f>IFERROR(VLOOKUP(J48,'P1-1'!$B:$AP,41,FALSE),"")</f>
        <v/>
      </c>
      <c r="K49" s="168" t="str">
        <f>IFERROR(VLOOKUP(K48,'P1-1'!$B:$AP,41,FALSE),"")</f>
        <v/>
      </c>
      <c r="L49" s="168" t="str">
        <f>IFERROR(VLOOKUP(L48,'P1-1'!$B:$AP,41,FALSE),"")</f>
        <v/>
      </c>
      <c r="M49" s="168" t="str">
        <f>IFERROR(VLOOKUP(M48,'P1-1'!$B:$AP,41,FALSE),"")</f>
        <v/>
      </c>
      <c r="N49" s="168" t="str">
        <f>IFERROR(VLOOKUP(N48,'P1-1'!$B:$AP,41,FALSE),"")</f>
        <v/>
      </c>
      <c r="O49" s="168" t="str">
        <f>IFERROR(VLOOKUP(O48,'P1-1'!$B:$AP,41,FALSE),"")</f>
        <v/>
      </c>
      <c r="P49" s="168" t="str">
        <f>IFERROR(VLOOKUP(P48,'P1-1'!$B:$AP,41,FALSE),"")</f>
        <v/>
      </c>
      <c r="Q49" s="168" t="str">
        <f>IFERROR(VLOOKUP(Q48,'P1-1'!$B:$AP,41,FALSE),"")</f>
        <v/>
      </c>
      <c r="R49" s="168" t="str">
        <f>IFERROR(VLOOKUP(R48,'P1-1'!$B:$AP,41,FALSE),"")</f>
        <v/>
      </c>
      <c r="S49" s="168" t="str">
        <f>IFERROR(VLOOKUP(S48,'P1-1'!$B:$AP,41,FALSE),"")</f>
        <v/>
      </c>
      <c r="T49" s="168" t="str">
        <f>IFERROR(VLOOKUP(T48,'P1-1'!$B:$AP,41,FALSE),"")</f>
        <v/>
      </c>
      <c r="U49" s="168" t="str">
        <f>IFERROR(VLOOKUP(U48,'P1-1'!$B:$AP,41,FALSE),"")</f>
        <v/>
      </c>
      <c r="V49" s="168" t="str">
        <f>IFERROR(VLOOKUP(V48,'P1-1'!$B:$AP,41,FALSE),"")</f>
        <v/>
      </c>
      <c r="W49" s="168" t="str">
        <f>IFERROR(VLOOKUP(W48,'P1-1'!$B:$AP,41,FALSE),"")</f>
        <v/>
      </c>
      <c r="X49" s="168" t="str">
        <f>IFERROR(VLOOKUP(X48,'P1-1'!$B:$AP,41,FALSE),"")</f>
        <v/>
      </c>
      <c r="Y49" s="168" t="str">
        <f>IFERROR(VLOOKUP(Y48,'P1-1'!$B:$AP,41,FALSE),"")</f>
        <v/>
      </c>
      <c r="Z49" s="168" t="str">
        <f>IFERROR(VLOOKUP(Z48,'P1-1'!$B:$AP,41,FALSE),"")</f>
        <v/>
      </c>
      <c r="AA49" s="168" t="str">
        <f>IFERROR(VLOOKUP(AA48,'P1-1'!$B:$AP,41,FALSE),"")</f>
        <v/>
      </c>
      <c r="AB49" s="168" t="str">
        <f>IFERROR(VLOOKUP(AB48,'P1-1'!$B:$AP,41,FALSE),"")</f>
        <v/>
      </c>
      <c r="AC49" s="168" t="str">
        <f>IFERROR(VLOOKUP(AC48,'P1-1'!$B:$AP,41,FALSE),"")</f>
        <v/>
      </c>
      <c r="AD49" s="168" t="str">
        <f>IFERROR(VLOOKUP(AD48,'P1-1'!$B:$AP,41,FALSE),"")</f>
        <v/>
      </c>
      <c r="AE49" s="168" t="str">
        <f>IFERROR(VLOOKUP(AE48,'P1-1'!$B:$AP,41,FALSE),"")</f>
        <v/>
      </c>
      <c r="AF49" s="168" t="str">
        <f>IFERROR(VLOOKUP(AF48,'P1-1'!$B:$AP,41,FALSE),"")</f>
        <v/>
      </c>
      <c r="AG49" s="168" t="str">
        <f>IFERROR(VLOOKUP(AG48,'P1-1'!$B:$AP,41,FALSE),"")</f>
        <v/>
      </c>
      <c r="AH49" s="168" t="str">
        <f>IFERROR(VLOOKUP(AH48,'P1-1'!$B:$AP,41,FALSE),"")</f>
        <v/>
      </c>
      <c r="AI49" s="168" t="str">
        <f>IFERROR(VLOOKUP(AI48,'P1-1'!$B:$AP,41,FALSE),"")</f>
        <v/>
      </c>
      <c r="AJ49" s="168" t="str">
        <f>IFERROR(VLOOKUP(AJ48,'P1-1'!$B:$AP,41,FALSE),"")</f>
        <v/>
      </c>
      <c r="AK49" s="168" t="str">
        <f>IFERROR(VLOOKUP(AK48,'P1-1'!$B:$AP,41,FALSE),"")</f>
        <v/>
      </c>
      <c r="AL49" s="168" t="str">
        <f>IFERROR(VLOOKUP(AL48,'P1-1'!$B:$AP,41,FALSE),"")</f>
        <v/>
      </c>
      <c r="AM49" s="168" t="str">
        <f>IFERROR(VLOOKUP(AM48,'P1-1'!$B:$AP,41,FALSE),"")</f>
        <v/>
      </c>
      <c r="AN49" s="483"/>
      <c r="AO49" s="486"/>
      <c r="AP49" s="490"/>
      <c r="AQ49" s="491"/>
      <c r="AR49" s="486"/>
      <c r="AS49" s="486"/>
      <c r="AT49" s="494"/>
      <c r="AU49" s="327" t="str">
        <f t="shared" ref="AU49" si="29">IFERROR(IF($D48="□",($AO48/$AK$7),($AO48/$AK$9)),"")</f>
        <v/>
      </c>
      <c r="AV49" s="327" t="str">
        <f t="shared" ref="AV49" si="30">IFERROR(IF($D48="□",($AN48/$AO$7),($AN48/$AO$9)),"")</f>
        <v/>
      </c>
    </row>
    <row r="50" spans="1:48" s="139" customFormat="1" ht="12" customHeight="1" x14ac:dyDescent="0.15">
      <c r="A50" s="497"/>
      <c r="B50" s="500"/>
      <c r="C50" s="515"/>
      <c r="D50" s="506"/>
      <c r="E50" s="364"/>
      <c r="F50" s="511"/>
      <c r="G50" s="512"/>
      <c r="H50" s="169" t="s">
        <v>224</v>
      </c>
      <c r="I50" s="168" t="str">
        <f>IFERROR(VLOOKUP(I48,'P1-1'!$B:$AP,31,FALSE),"")</f>
        <v/>
      </c>
      <c r="J50" s="168" t="str">
        <f>IFERROR(VLOOKUP(J48,'P1-1'!$B:$AP,31,FALSE),"")</f>
        <v/>
      </c>
      <c r="K50" s="168" t="str">
        <f>IFERROR(VLOOKUP(K48,'P1-1'!$B:$AP,31,FALSE),"")</f>
        <v/>
      </c>
      <c r="L50" s="168" t="str">
        <f>IFERROR(VLOOKUP(L48,'P1-1'!$B:$AP,31,FALSE),"")</f>
        <v/>
      </c>
      <c r="M50" s="168" t="str">
        <f>IFERROR(VLOOKUP(M48,'P1-1'!$B:$AP,31,FALSE),"")</f>
        <v/>
      </c>
      <c r="N50" s="168" t="str">
        <f>IFERROR(VLOOKUP(N48,'P1-1'!$B:$AP,31,FALSE),"")</f>
        <v/>
      </c>
      <c r="O50" s="168" t="str">
        <f>IFERROR(VLOOKUP(O48,'P1-1'!$B:$AP,31,FALSE),"")</f>
        <v/>
      </c>
      <c r="P50" s="168" t="str">
        <f>IFERROR(VLOOKUP(P48,'P1-1'!$B:$AP,31,FALSE),"")</f>
        <v/>
      </c>
      <c r="Q50" s="168" t="str">
        <f>IFERROR(VLOOKUP(Q48,'P1-1'!$B:$AP,31,FALSE),"")</f>
        <v/>
      </c>
      <c r="R50" s="168" t="str">
        <f>IFERROR(VLOOKUP(R48,'P1-1'!$B:$AP,31,FALSE),"")</f>
        <v/>
      </c>
      <c r="S50" s="168" t="str">
        <f>IFERROR(VLOOKUP(S48,'P1-1'!$B:$AP,31,FALSE),"")</f>
        <v/>
      </c>
      <c r="T50" s="168" t="str">
        <f>IFERROR(VLOOKUP(T48,'P1-1'!$B:$AP,31,FALSE),"")</f>
        <v/>
      </c>
      <c r="U50" s="168" t="str">
        <f>IFERROR(VLOOKUP(U48,'P1-1'!$B:$AP,31,FALSE),"")</f>
        <v/>
      </c>
      <c r="V50" s="168" t="str">
        <f>IFERROR(VLOOKUP(V48,'P1-1'!$B:$AP,31,FALSE),"")</f>
        <v/>
      </c>
      <c r="W50" s="168" t="str">
        <f>IFERROR(VLOOKUP(W48,'P1-1'!$B:$AP,31,FALSE),"")</f>
        <v/>
      </c>
      <c r="X50" s="168" t="str">
        <f>IFERROR(VLOOKUP(X48,'P1-1'!$B:$AP,31,FALSE),"")</f>
        <v/>
      </c>
      <c r="Y50" s="168" t="str">
        <f>IFERROR(VLOOKUP(Y48,'P1-1'!$B:$AP,31,FALSE),"")</f>
        <v/>
      </c>
      <c r="Z50" s="168" t="str">
        <f>IFERROR(VLOOKUP(Z48,'P1-1'!$B:$AP,31,FALSE),"")</f>
        <v/>
      </c>
      <c r="AA50" s="168" t="str">
        <f>IFERROR(VLOOKUP(AA48,'P1-1'!$B:$AP,31,FALSE),"")</f>
        <v/>
      </c>
      <c r="AB50" s="168" t="str">
        <f>IFERROR(VLOOKUP(AB48,'P1-1'!$B:$AP,31,FALSE),"")</f>
        <v/>
      </c>
      <c r="AC50" s="168" t="str">
        <f>IFERROR(VLOOKUP(AC48,'P1-1'!$B:$AP,31,FALSE),"")</f>
        <v/>
      </c>
      <c r="AD50" s="168" t="str">
        <f>IFERROR(VLOOKUP(AD48,'P1-1'!$B:$AP,31,FALSE),"")</f>
        <v/>
      </c>
      <c r="AE50" s="168" t="str">
        <f>IFERROR(VLOOKUP(AE48,'P1-1'!$B:$AP,31,FALSE),"")</f>
        <v/>
      </c>
      <c r="AF50" s="168" t="str">
        <f>IFERROR(VLOOKUP(AF48,'P1-1'!$B:$AP,31,FALSE),"")</f>
        <v/>
      </c>
      <c r="AG50" s="168" t="str">
        <f>IFERROR(VLOOKUP(AG48,'P1-1'!$B:$AP,31,FALSE),"")</f>
        <v/>
      </c>
      <c r="AH50" s="168" t="str">
        <f>IFERROR(VLOOKUP(AH48,'P1-1'!$B:$AP,31,FALSE),"")</f>
        <v/>
      </c>
      <c r="AI50" s="168" t="str">
        <f>IFERROR(VLOOKUP(AI48,'P1-1'!$B:$AP,31,FALSE),"")</f>
        <v/>
      </c>
      <c r="AJ50" s="168" t="str">
        <f>IFERROR(VLOOKUP(AJ48,'P1-1'!$B:$AP,31,FALSE),"")</f>
        <v/>
      </c>
      <c r="AK50" s="168" t="str">
        <f>IFERROR(VLOOKUP(AK48,'P1-1'!$B:$AP,31,FALSE),"")</f>
        <v/>
      </c>
      <c r="AL50" s="168" t="str">
        <f>IFERROR(VLOOKUP(AL48,'P1-1'!$B:$AP,31,FALSE),"")</f>
        <v/>
      </c>
      <c r="AM50" s="168" t="str">
        <f>IFERROR(VLOOKUP(AM48,'P1-1'!$B:$AP,31,FALSE),"")</f>
        <v/>
      </c>
      <c r="AN50" s="484"/>
      <c r="AO50" s="487"/>
      <c r="AP50" s="492"/>
      <c r="AQ50" s="493"/>
      <c r="AR50" s="487"/>
      <c r="AS50" s="487"/>
      <c r="AT50" s="494"/>
      <c r="AU50" s="328"/>
      <c r="AV50" s="328"/>
    </row>
    <row r="51" spans="1:48" s="139" customFormat="1" ht="12" customHeight="1" x14ac:dyDescent="0.15">
      <c r="A51" s="495">
        <v>10</v>
      </c>
      <c r="B51" s="498"/>
      <c r="C51" s="513"/>
      <c r="D51" s="504" t="s">
        <v>95</v>
      </c>
      <c r="E51" s="363"/>
      <c r="F51" s="507"/>
      <c r="G51" s="508"/>
      <c r="H51" s="166" t="s">
        <v>221</v>
      </c>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482">
        <f t="shared" ref="AN51" si="31">IF(LEFT($AN$2,6)="共同生活援助",SUM(I52:AM52),SUM(I52:AM53))</f>
        <v>0</v>
      </c>
      <c r="AO51" s="485">
        <f>IF($AN$4="４週",AN51/4,AN51/(DAY(EOMONTH($I$22,0))/7))</f>
        <v>0</v>
      </c>
      <c r="AP51" s="488"/>
      <c r="AQ51" s="489"/>
      <c r="AR51" s="485" t="str">
        <f t="shared" ref="AR51" si="32">IF($AN$4="４週",AU52,AV52)</f>
        <v/>
      </c>
      <c r="AS51" s="485"/>
      <c r="AT51" s="494"/>
      <c r="AU51" s="326" t="s">
        <v>508</v>
      </c>
      <c r="AV51" s="326" t="s">
        <v>222</v>
      </c>
    </row>
    <row r="52" spans="1:48" s="139" customFormat="1" ht="12" customHeight="1" x14ac:dyDescent="0.15">
      <c r="A52" s="496"/>
      <c r="B52" s="499"/>
      <c r="C52" s="514"/>
      <c r="D52" s="505"/>
      <c r="E52" s="364"/>
      <c r="F52" s="509"/>
      <c r="G52" s="510"/>
      <c r="H52" s="167" t="s">
        <v>223</v>
      </c>
      <c r="I52" s="168" t="str">
        <f>IFERROR(VLOOKUP(I51,'P1-1'!$B:$AP,41,FALSE),"")</f>
        <v/>
      </c>
      <c r="J52" s="168" t="str">
        <f>IFERROR(VLOOKUP(J51,'P1-1'!$B:$AP,41,FALSE),"")</f>
        <v/>
      </c>
      <c r="K52" s="168" t="str">
        <f>IFERROR(VLOOKUP(K51,'P1-1'!$B:$AP,41,FALSE),"")</f>
        <v/>
      </c>
      <c r="L52" s="168" t="str">
        <f>IFERROR(VLOOKUP(L51,'P1-1'!$B:$AP,41,FALSE),"")</f>
        <v/>
      </c>
      <c r="M52" s="168" t="str">
        <f>IFERROR(VLOOKUP(M51,'P1-1'!$B:$AP,41,FALSE),"")</f>
        <v/>
      </c>
      <c r="N52" s="168" t="str">
        <f>IFERROR(VLOOKUP(N51,'P1-1'!$B:$AP,41,FALSE),"")</f>
        <v/>
      </c>
      <c r="O52" s="168" t="str">
        <f>IFERROR(VLOOKUP(O51,'P1-1'!$B:$AP,41,FALSE),"")</f>
        <v/>
      </c>
      <c r="P52" s="168" t="str">
        <f>IFERROR(VLOOKUP(P51,'P1-1'!$B:$AP,41,FALSE),"")</f>
        <v/>
      </c>
      <c r="Q52" s="168" t="str">
        <f>IFERROR(VLOOKUP(Q51,'P1-1'!$B:$AP,41,FALSE),"")</f>
        <v/>
      </c>
      <c r="R52" s="168" t="str">
        <f>IFERROR(VLOOKUP(R51,'P1-1'!$B:$AP,41,FALSE),"")</f>
        <v/>
      </c>
      <c r="S52" s="168" t="str">
        <f>IFERROR(VLOOKUP(S51,'P1-1'!$B:$AP,41,FALSE),"")</f>
        <v/>
      </c>
      <c r="T52" s="168" t="str">
        <f>IFERROR(VLOOKUP(T51,'P1-1'!$B:$AP,41,FALSE),"")</f>
        <v/>
      </c>
      <c r="U52" s="168" t="str">
        <f>IFERROR(VLOOKUP(U51,'P1-1'!$B:$AP,41,FALSE),"")</f>
        <v/>
      </c>
      <c r="V52" s="168" t="str">
        <f>IFERROR(VLOOKUP(V51,'P1-1'!$B:$AP,41,FALSE),"")</f>
        <v/>
      </c>
      <c r="W52" s="168" t="str">
        <f>IFERROR(VLOOKUP(W51,'P1-1'!$B:$AP,41,FALSE),"")</f>
        <v/>
      </c>
      <c r="X52" s="168" t="str">
        <f>IFERROR(VLOOKUP(X51,'P1-1'!$B:$AP,41,FALSE),"")</f>
        <v/>
      </c>
      <c r="Y52" s="168" t="str">
        <f>IFERROR(VLOOKUP(Y51,'P1-1'!$B:$AP,41,FALSE),"")</f>
        <v/>
      </c>
      <c r="Z52" s="168" t="str">
        <f>IFERROR(VLOOKUP(Z51,'P1-1'!$B:$AP,41,FALSE),"")</f>
        <v/>
      </c>
      <c r="AA52" s="168" t="str">
        <f>IFERROR(VLOOKUP(AA51,'P1-1'!$B:$AP,41,FALSE),"")</f>
        <v/>
      </c>
      <c r="AB52" s="168" t="str">
        <f>IFERROR(VLOOKUP(AB51,'P1-1'!$B:$AP,41,FALSE),"")</f>
        <v/>
      </c>
      <c r="AC52" s="168" t="str">
        <f>IFERROR(VLOOKUP(AC51,'P1-1'!$B:$AP,41,FALSE),"")</f>
        <v/>
      </c>
      <c r="AD52" s="168" t="str">
        <f>IFERROR(VLOOKUP(AD51,'P1-1'!$B:$AP,41,FALSE),"")</f>
        <v/>
      </c>
      <c r="AE52" s="168" t="str">
        <f>IFERROR(VLOOKUP(AE51,'P1-1'!$B:$AP,41,FALSE),"")</f>
        <v/>
      </c>
      <c r="AF52" s="168" t="str">
        <f>IFERROR(VLOOKUP(AF51,'P1-1'!$B:$AP,41,FALSE),"")</f>
        <v/>
      </c>
      <c r="AG52" s="168" t="str">
        <f>IFERROR(VLOOKUP(AG51,'P1-1'!$B:$AP,41,FALSE),"")</f>
        <v/>
      </c>
      <c r="AH52" s="168" t="str">
        <f>IFERROR(VLOOKUP(AH51,'P1-1'!$B:$AP,41,FALSE),"")</f>
        <v/>
      </c>
      <c r="AI52" s="168" t="str">
        <f>IFERROR(VLOOKUP(AI51,'P1-1'!$B:$AP,41,FALSE),"")</f>
        <v/>
      </c>
      <c r="AJ52" s="168" t="str">
        <f>IFERROR(VLOOKUP(AJ51,'P1-1'!$B:$AP,41,FALSE),"")</f>
        <v/>
      </c>
      <c r="AK52" s="168" t="str">
        <f>IFERROR(VLOOKUP(AK51,'P1-1'!$B:$AP,41,FALSE),"")</f>
        <v/>
      </c>
      <c r="AL52" s="168" t="str">
        <f>IFERROR(VLOOKUP(AL51,'P1-1'!$B:$AP,41,FALSE),"")</f>
        <v/>
      </c>
      <c r="AM52" s="168" t="str">
        <f>IFERROR(VLOOKUP(AM51,'P1-1'!$B:$AP,41,FALSE),"")</f>
        <v/>
      </c>
      <c r="AN52" s="483"/>
      <c r="AO52" s="486"/>
      <c r="AP52" s="490"/>
      <c r="AQ52" s="491"/>
      <c r="AR52" s="486"/>
      <c r="AS52" s="486"/>
      <c r="AT52" s="494"/>
      <c r="AU52" s="327" t="str">
        <f t="shared" ref="AU52" si="33">IFERROR(IF($D51="□",($AO51/$AK$7),($AO51/$AK$9)),"")</f>
        <v/>
      </c>
      <c r="AV52" s="327" t="str">
        <f t="shared" ref="AV52" si="34">IFERROR(IF($D51="□",($AN51/$AO$7),($AN51/$AO$9)),"")</f>
        <v/>
      </c>
    </row>
    <row r="53" spans="1:48" s="139" customFormat="1" ht="12" customHeight="1" x14ac:dyDescent="0.15">
      <c r="A53" s="497"/>
      <c r="B53" s="500"/>
      <c r="C53" s="515"/>
      <c r="D53" s="506"/>
      <c r="E53" s="364"/>
      <c r="F53" s="511"/>
      <c r="G53" s="512"/>
      <c r="H53" s="169" t="s">
        <v>224</v>
      </c>
      <c r="I53" s="168" t="str">
        <f>IFERROR(VLOOKUP(I51,'P1-1'!$B:$AP,31,FALSE),"")</f>
        <v/>
      </c>
      <c r="J53" s="168" t="str">
        <f>IFERROR(VLOOKUP(J51,'P1-1'!$B:$AP,31,FALSE),"")</f>
        <v/>
      </c>
      <c r="K53" s="168" t="str">
        <f>IFERROR(VLOOKUP(K51,'P1-1'!$B:$AP,31,FALSE),"")</f>
        <v/>
      </c>
      <c r="L53" s="168" t="str">
        <f>IFERROR(VLOOKUP(L51,'P1-1'!$B:$AP,31,FALSE),"")</f>
        <v/>
      </c>
      <c r="M53" s="168" t="str">
        <f>IFERROR(VLOOKUP(M51,'P1-1'!$B:$AP,31,FALSE),"")</f>
        <v/>
      </c>
      <c r="N53" s="168" t="str">
        <f>IFERROR(VLOOKUP(N51,'P1-1'!$B:$AP,31,FALSE),"")</f>
        <v/>
      </c>
      <c r="O53" s="168" t="str">
        <f>IFERROR(VLOOKUP(O51,'P1-1'!$B:$AP,31,FALSE),"")</f>
        <v/>
      </c>
      <c r="P53" s="168" t="str">
        <f>IFERROR(VLOOKUP(P51,'P1-1'!$B:$AP,31,FALSE),"")</f>
        <v/>
      </c>
      <c r="Q53" s="168" t="str">
        <f>IFERROR(VLOOKUP(Q51,'P1-1'!$B:$AP,31,FALSE),"")</f>
        <v/>
      </c>
      <c r="R53" s="168" t="str">
        <f>IFERROR(VLOOKUP(R51,'P1-1'!$B:$AP,31,FALSE),"")</f>
        <v/>
      </c>
      <c r="S53" s="168" t="str">
        <f>IFERROR(VLOOKUP(S51,'P1-1'!$B:$AP,31,FALSE),"")</f>
        <v/>
      </c>
      <c r="T53" s="168" t="str">
        <f>IFERROR(VLOOKUP(T51,'P1-1'!$B:$AP,31,FALSE),"")</f>
        <v/>
      </c>
      <c r="U53" s="168" t="str">
        <f>IFERROR(VLOOKUP(U51,'P1-1'!$B:$AP,31,FALSE),"")</f>
        <v/>
      </c>
      <c r="V53" s="168" t="str">
        <f>IFERROR(VLOOKUP(V51,'P1-1'!$B:$AP,31,FALSE),"")</f>
        <v/>
      </c>
      <c r="W53" s="168" t="str">
        <f>IFERROR(VLOOKUP(W51,'P1-1'!$B:$AP,31,FALSE),"")</f>
        <v/>
      </c>
      <c r="X53" s="168" t="str">
        <f>IFERROR(VLOOKUP(X51,'P1-1'!$B:$AP,31,FALSE),"")</f>
        <v/>
      </c>
      <c r="Y53" s="168" t="str">
        <f>IFERROR(VLOOKUP(Y51,'P1-1'!$B:$AP,31,FALSE),"")</f>
        <v/>
      </c>
      <c r="Z53" s="168" t="str">
        <f>IFERROR(VLOOKUP(Z51,'P1-1'!$B:$AP,31,FALSE),"")</f>
        <v/>
      </c>
      <c r="AA53" s="168" t="str">
        <f>IFERROR(VLOOKUP(AA51,'P1-1'!$B:$AP,31,FALSE),"")</f>
        <v/>
      </c>
      <c r="AB53" s="168" t="str">
        <f>IFERROR(VLOOKUP(AB51,'P1-1'!$B:$AP,31,FALSE),"")</f>
        <v/>
      </c>
      <c r="AC53" s="168" t="str">
        <f>IFERROR(VLOOKUP(AC51,'P1-1'!$B:$AP,31,FALSE),"")</f>
        <v/>
      </c>
      <c r="AD53" s="168" t="str">
        <f>IFERROR(VLOOKUP(AD51,'P1-1'!$B:$AP,31,FALSE),"")</f>
        <v/>
      </c>
      <c r="AE53" s="168" t="str">
        <f>IFERROR(VLOOKUP(AE51,'P1-1'!$B:$AP,31,FALSE),"")</f>
        <v/>
      </c>
      <c r="AF53" s="168" t="str">
        <f>IFERROR(VLOOKUP(AF51,'P1-1'!$B:$AP,31,FALSE),"")</f>
        <v/>
      </c>
      <c r="AG53" s="168" t="str">
        <f>IFERROR(VLOOKUP(AG51,'P1-1'!$B:$AP,31,FALSE),"")</f>
        <v/>
      </c>
      <c r="AH53" s="168" t="str">
        <f>IFERROR(VLOOKUP(AH51,'P1-1'!$B:$AP,31,FALSE),"")</f>
        <v/>
      </c>
      <c r="AI53" s="168" t="str">
        <f>IFERROR(VLOOKUP(AI51,'P1-1'!$B:$AP,31,FALSE),"")</f>
        <v/>
      </c>
      <c r="AJ53" s="168" t="str">
        <f>IFERROR(VLOOKUP(AJ51,'P1-1'!$B:$AP,31,FALSE),"")</f>
        <v/>
      </c>
      <c r="AK53" s="168" t="str">
        <f>IFERROR(VLOOKUP(AK51,'P1-1'!$B:$AP,31,FALSE),"")</f>
        <v/>
      </c>
      <c r="AL53" s="168" t="str">
        <f>IFERROR(VLOOKUP(AL51,'P1-1'!$B:$AP,31,FALSE),"")</f>
        <v/>
      </c>
      <c r="AM53" s="168" t="str">
        <f>IFERROR(VLOOKUP(AM51,'P1-1'!$B:$AP,31,FALSE),"")</f>
        <v/>
      </c>
      <c r="AN53" s="484"/>
      <c r="AO53" s="487"/>
      <c r="AP53" s="492"/>
      <c r="AQ53" s="493"/>
      <c r="AR53" s="487"/>
      <c r="AS53" s="487"/>
      <c r="AT53" s="494"/>
      <c r="AU53" s="328"/>
      <c r="AV53" s="328"/>
    </row>
    <row r="54" spans="1:48" s="139" customFormat="1" ht="12" customHeight="1" x14ac:dyDescent="0.15">
      <c r="A54" s="495">
        <v>11</v>
      </c>
      <c r="B54" s="498"/>
      <c r="C54" s="513"/>
      <c r="D54" s="504" t="s">
        <v>95</v>
      </c>
      <c r="E54" s="363"/>
      <c r="F54" s="507"/>
      <c r="G54" s="508"/>
      <c r="H54" s="166" t="s">
        <v>221</v>
      </c>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482">
        <f t="shared" ref="AN54" si="35">IF(LEFT($AN$2,6)="共同生活援助",SUM(I55:AM55),SUM(I55:AM56))</f>
        <v>0</v>
      </c>
      <c r="AO54" s="485">
        <f>IF($AN$4="４週",AN54/4,AN54/(DAY(EOMONTH($I$22,0))/7))</f>
        <v>0</v>
      </c>
      <c r="AP54" s="488"/>
      <c r="AQ54" s="489"/>
      <c r="AR54" s="485" t="str">
        <f t="shared" ref="AR54" si="36">IF($AN$4="４週",AU55,AV55)</f>
        <v/>
      </c>
      <c r="AS54" s="485"/>
      <c r="AT54" s="494"/>
      <c r="AU54" s="326" t="s">
        <v>508</v>
      </c>
      <c r="AV54" s="326" t="s">
        <v>222</v>
      </c>
    </row>
    <row r="55" spans="1:48" s="139" customFormat="1" ht="12" customHeight="1" x14ac:dyDescent="0.15">
      <c r="A55" s="496"/>
      <c r="B55" s="499"/>
      <c r="C55" s="514"/>
      <c r="D55" s="505"/>
      <c r="E55" s="364"/>
      <c r="F55" s="509"/>
      <c r="G55" s="510"/>
      <c r="H55" s="167" t="s">
        <v>223</v>
      </c>
      <c r="I55" s="168" t="str">
        <f>IFERROR(VLOOKUP(I54,'P1-1'!$B:$AP,41,FALSE),"")</f>
        <v/>
      </c>
      <c r="J55" s="168" t="str">
        <f>IFERROR(VLOOKUP(J54,'P1-1'!$B:$AP,41,FALSE),"")</f>
        <v/>
      </c>
      <c r="K55" s="168" t="str">
        <f>IFERROR(VLOOKUP(K54,'P1-1'!$B:$AP,41,FALSE),"")</f>
        <v/>
      </c>
      <c r="L55" s="168" t="str">
        <f>IFERROR(VLOOKUP(L54,'P1-1'!$B:$AP,41,FALSE),"")</f>
        <v/>
      </c>
      <c r="M55" s="168" t="str">
        <f>IFERROR(VLOOKUP(M54,'P1-1'!$B:$AP,41,FALSE),"")</f>
        <v/>
      </c>
      <c r="N55" s="168" t="str">
        <f>IFERROR(VLOOKUP(N54,'P1-1'!$B:$AP,41,FALSE),"")</f>
        <v/>
      </c>
      <c r="O55" s="168" t="str">
        <f>IFERROR(VLOOKUP(O54,'P1-1'!$B:$AP,41,FALSE),"")</f>
        <v/>
      </c>
      <c r="P55" s="168" t="str">
        <f>IFERROR(VLOOKUP(P54,'P1-1'!$B:$AP,41,FALSE),"")</f>
        <v/>
      </c>
      <c r="Q55" s="168" t="str">
        <f>IFERROR(VLOOKUP(Q54,'P1-1'!$B:$AP,41,FALSE),"")</f>
        <v/>
      </c>
      <c r="R55" s="168" t="str">
        <f>IFERROR(VLOOKUP(R54,'P1-1'!$B:$AP,41,FALSE),"")</f>
        <v/>
      </c>
      <c r="S55" s="168" t="str">
        <f>IFERROR(VLOOKUP(S54,'P1-1'!$B:$AP,41,FALSE),"")</f>
        <v/>
      </c>
      <c r="T55" s="168" t="str">
        <f>IFERROR(VLOOKUP(T54,'P1-1'!$B:$AP,41,FALSE),"")</f>
        <v/>
      </c>
      <c r="U55" s="168" t="str">
        <f>IFERROR(VLOOKUP(U54,'P1-1'!$B:$AP,41,FALSE),"")</f>
        <v/>
      </c>
      <c r="V55" s="168" t="str">
        <f>IFERROR(VLOOKUP(V54,'P1-1'!$B:$AP,41,FALSE),"")</f>
        <v/>
      </c>
      <c r="W55" s="168" t="str">
        <f>IFERROR(VLOOKUP(W54,'P1-1'!$B:$AP,41,FALSE),"")</f>
        <v/>
      </c>
      <c r="X55" s="168" t="str">
        <f>IFERROR(VLOOKUP(X54,'P1-1'!$B:$AP,41,FALSE),"")</f>
        <v/>
      </c>
      <c r="Y55" s="168" t="str">
        <f>IFERROR(VLOOKUP(Y54,'P1-1'!$B:$AP,41,FALSE),"")</f>
        <v/>
      </c>
      <c r="Z55" s="168" t="str">
        <f>IFERROR(VLOOKUP(Z54,'P1-1'!$B:$AP,41,FALSE),"")</f>
        <v/>
      </c>
      <c r="AA55" s="168" t="str">
        <f>IFERROR(VLOOKUP(AA54,'P1-1'!$B:$AP,41,FALSE),"")</f>
        <v/>
      </c>
      <c r="AB55" s="168" t="str">
        <f>IFERROR(VLOOKUP(AB54,'P1-1'!$B:$AP,41,FALSE),"")</f>
        <v/>
      </c>
      <c r="AC55" s="168" t="str">
        <f>IFERROR(VLOOKUP(AC54,'P1-1'!$B:$AP,41,FALSE),"")</f>
        <v/>
      </c>
      <c r="AD55" s="168" t="str">
        <f>IFERROR(VLOOKUP(AD54,'P1-1'!$B:$AP,41,FALSE),"")</f>
        <v/>
      </c>
      <c r="AE55" s="168" t="str">
        <f>IFERROR(VLOOKUP(AE54,'P1-1'!$B:$AP,41,FALSE),"")</f>
        <v/>
      </c>
      <c r="AF55" s="168" t="str">
        <f>IFERROR(VLOOKUP(AF54,'P1-1'!$B:$AP,41,FALSE),"")</f>
        <v/>
      </c>
      <c r="AG55" s="168" t="str">
        <f>IFERROR(VLOOKUP(AG54,'P1-1'!$B:$AP,41,FALSE),"")</f>
        <v/>
      </c>
      <c r="AH55" s="168" t="str">
        <f>IFERROR(VLOOKUP(AH54,'P1-1'!$B:$AP,41,FALSE),"")</f>
        <v/>
      </c>
      <c r="AI55" s="168" t="str">
        <f>IFERROR(VLOOKUP(AI54,'P1-1'!$B:$AP,41,FALSE),"")</f>
        <v/>
      </c>
      <c r="AJ55" s="168" t="str">
        <f>IFERROR(VLOOKUP(AJ54,'P1-1'!$B:$AP,41,FALSE),"")</f>
        <v/>
      </c>
      <c r="AK55" s="168" t="str">
        <f>IFERROR(VLOOKUP(AK54,'P1-1'!$B:$AP,41,FALSE),"")</f>
        <v/>
      </c>
      <c r="AL55" s="168" t="str">
        <f>IFERROR(VLOOKUP(AL54,'P1-1'!$B:$AP,41,FALSE),"")</f>
        <v/>
      </c>
      <c r="AM55" s="168" t="str">
        <f>IFERROR(VLOOKUP(AM54,'P1-1'!$B:$AP,41,FALSE),"")</f>
        <v/>
      </c>
      <c r="AN55" s="483"/>
      <c r="AO55" s="486"/>
      <c r="AP55" s="490"/>
      <c r="AQ55" s="491"/>
      <c r="AR55" s="486"/>
      <c r="AS55" s="486"/>
      <c r="AT55" s="494"/>
      <c r="AU55" s="327" t="str">
        <f t="shared" ref="AU55" si="37">IFERROR(IF($D54="□",($AO54/$AK$7),($AO54/$AK$9)),"")</f>
        <v/>
      </c>
      <c r="AV55" s="327" t="str">
        <f t="shared" ref="AV55" si="38">IFERROR(IF($D54="□",($AN54/$AO$7),($AN54/$AO$9)),"")</f>
        <v/>
      </c>
    </row>
    <row r="56" spans="1:48" s="139" customFormat="1" ht="12" customHeight="1" x14ac:dyDescent="0.15">
      <c r="A56" s="497"/>
      <c r="B56" s="500"/>
      <c r="C56" s="515"/>
      <c r="D56" s="506"/>
      <c r="E56" s="364"/>
      <c r="F56" s="511"/>
      <c r="G56" s="512"/>
      <c r="H56" s="169" t="s">
        <v>224</v>
      </c>
      <c r="I56" s="168" t="str">
        <f>IFERROR(VLOOKUP(I54,'P1-1'!$B:$AP,31,FALSE),"")</f>
        <v/>
      </c>
      <c r="J56" s="168" t="str">
        <f>IFERROR(VLOOKUP(J54,'P1-1'!$B:$AP,31,FALSE),"")</f>
        <v/>
      </c>
      <c r="K56" s="168" t="str">
        <f>IFERROR(VLOOKUP(K54,'P1-1'!$B:$AP,31,FALSE),"")</f>
        <v/>
      </c>
      <c r="L56" s="168" t="str">
        <f>IFERROR(VLOOKUP(L54,'P1-1'!$B:$AP,31,FALSE),"")</f>
        <v/>
      </c>
      <c r="M56" s="168" t="str">
        <f>IFERROR(VLOOKUP(M54,'P1-1'!$B:$AP,31,FALSE),"")</f>
        <v/>
      </c>
      <c r="N56" s="168" t="str">
        <f>IFERROR(VLOOKUP(N54,'P1-1'!$B:$AP,31,FALSE),"")</f>
        <v/>
      </c>
      <c r="O56" s="168" t="str">
        <f>IFERROR(VLOOKUP(O54,'P1-1'!$B:$AP,31,FALSE),"")</f>
        <v/>
      </c>
      <c r="P56" s="168" t="str">
        <f>IFERROR(VLOOKUP(P54,'P1-1'!$B:$AP,31,FALSE),"")</f>
        <v/>
      </c>
      <c r="Q56" s="168" t="str">
        <f>IFERROR(VLOOKUP(Q54,'P1-1'!$B:$AP,31,FALSE),"")</f>
        <v/>
      </c>
      <c r="R56" s="168" t="str">
        <f>IFERROR(VLOOKUP(R54,'P1-1'!$B:$AP,31,FALSE),"")</f>
        <v/>
      </c>
      <c r="S56" s="168" t="str">
        <f>IFERROR(VLOOKUP(S54,'P1-1'!$B:$AP,31,FALSE),"")</f>
        <v/>
      </c>
      <c r="T56" s="168" t="str">
        <f>IFERROR(VLOOKUP(T54,'P1-1'!$B:$AP,31,FALSE),"")</f>
        <v/>
      </c>
      <c r="U56" s="168" t="str">
        <f>IFERROR(VLOOKUP(U54,'P1-1'!$B:$AP,31,FALSE),"")</f>
        <v/>
      </c>
      <c r="V56" s="168" t="str">
        <f>IFERROR(VLOOKUP(V54,'P1-1'!$B:$AP,31,FALSE),"")</f>
        <v/>
      </c>
      <c r="W56" s="168" t="str">
        <f>IFERROR(VLOOKUP(W54,'P1-1'!$B:$AP,31,FALSE),"")</f>
        <v/>
      </c>
      <c r="X56" s="168" t="str">
        <f>IFERROR(VLOOKUP(X54,'P1-1'!$B:$AP,31,FALSE),"")</f>
        <v/>
      </c>
      <c r="Y56" s="168" t="str">
        <f>IFERROR(VLOOKUP(Y54,'P1-1'!$B:$AP,31,FALSE),"")</f>
        <v/>
      </c>
      <c r="Z56" s="168" t="str">
        <f>IFERROR(VLOOKUP(Z54,'P1-1'!$B:$AP,31,FALSE),"")</f>
        <v/>
      </c>
      <c r="AA56" s="168" t="str">
        <f>IFERROR(VLOOKUP(AA54,'P1-1'!$B:$AP,31,FALSE),"")</f>
        <v/>
      </c>
      <c r="AB56" s="168" t="str">
        <f>IFERROR(VLOOKUP(AB54,'P1-1'!$B:$AP,31,FALSE),"")</f>
        <v/>
      </c>
      <c r="AC56" s="168" t="str">
        <f>IFERROR(VLOOKUP(AC54,'P1-1'!$B:$AP,31,FALSE),"")</f>
        <v/>
      </c>
      <c r="AD56" s="168" t="str">
        <f>IFERROR(VLOOKUP(AD54,'P1-1'!$B:$AP,31,FALSE),"")</f>
        <v/>
      </c>
      <c r="AE56" s="168" t="str">
        <f>IFERROR(VLOOKUP(AE54,'P1-1'!$B:$AP,31,FALSE),"")</f>
        <v/>
      </c>
      <c r="AF56" s="168" t="str">
        <f>IFERROR(VLOOKUP(AF54,'P1-1'!$B:$AP,31,FALSE),"")</f>
        <v/>
      </c>
      <c r="AG56" s="168" t="str">
        <f>IFERROR(VLOOKUP(AG54,'P1-1'!$B:$AP,31,FALSE),"")</f>
        <v/>
      </c>
      <c r="AH56" s="168" t="str">
        <f>IFERROR(VLOOKUP(AH54,'P1-1'!$B:$AP,31,FALSE),"")</f>
        <v/>
      </c>
      <c r="AI56" s="168" t="str">
        <f>IFERROR(VLOOKUP(AI54,'P1-1'!$B:$AP,31,FALSE),"")</f>
        <v/>
      </c>
      <c r="AJ56" s="168" t="str">
        <f>IFERROR(VLOOKUP(AJ54,'P1-1'!$B:$AP,31,FALSE),"")</f>
        <v/>
      </c>
      <c r="AK56" s="168" t="str">
        <f>IFERROR(VLOOKUP(AK54,'P1-1'!$B:$AP,31,FALSE),"")</f>
        <v/>
      </c>
      <c r="AL56" s="168" t="str">
        <f>IFERROR(VLOOKUP(AL54,'P1-1'!$B:$AP,31,FALSE),"")</f>
        <v/>
      </c>
      <c r="AM56" s="168" t="str">
        <f>IFERROR(VLOOKUP(AM54,'P1-1'!$B:$AP,31,FALSE),"")</f>
        <v/>
      </c>
      <c r="AN56" s="484"/>
      <c r="AO56" s="487"/>
      <c r="AP56" s="492"/>
      <c r="AQ56" s="493"/>
      <c r="AR56" s="487"/>
      <c r="AS56" s="487"/>
      <c r="AT56" s="494"/>
      <c r="AU56" s="328"/>
      <c r="AV56" s="328"/>
    </row>
    <row r="57" spans="1:48" s="139" customFormat="1" ht="12" customHeight="1" x14ac:dyDescent="0.15">
      <c r="A57" s="495">
        <v>12</v>
      </c>
      <c r="B57" s="498"/>
      <c r="C57" s="513"/>
      <c r="D57" s="504" t="s">
        <v>95</v>
      </c>
      <c r="E57" s="363"/>
      <c r="F57" s="507"/>
      <c r="G57" s="508"/>
      <c r="H57" s="166" t="s">
        <v>221</v>
      </c>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482">
        <f t="shared" ref="AN57" si="39">IF(LEFT($AN$2,6)="共同生活援助",SUM(I58:AM58),SUM(I58:AM59))</f>
        <v>0</v>
      </c>
      <c r="AO57" s="485">
        <f>IF($AN$4="４週",AN57/4,AN57/(DAY(EOMONTH($I$22,0))/7))</f>
        <v>0</v>
      </c>
      <c r="AP57" s="488"/>
      <c r="AQ57" s="489"/>
      <c r="AR57" s="485" t="str">
        <f t="shared" ref="AR57" si="40">IF($AN$4="４週",AU58,AV58)</f>
        <v/>
      </c>
      <c r="AS57" s="485"/>
      <c r="AT57" s="494"/>
      <c r="AU57" s="326" t="s">
        <v>508</v>
      </c>
      <c r="AV57" s="326" t="s">
        <v>222</v>
      </c>
    </row>
    <row r="58" spans="1:48" s="139" customFormat="1" ht="12" customHeight="1" x14ac:dyDescent="0.15">
      <c r="A58" s="496"/>
      <c r="B58" s="499"/>
      <c r="C58" s="514"/>
      <c r="D58" s="505"/>
      <c r="E58" s="364"/>
      <c r="F58" s="509"/>
      <c r="G58" s="510"/>
      <c r="H58" s="167" t="s">
        <v>223</v>
      </c>
      <c r="I58" s="168" t="str">
        <f>IFERROR(VLOOKUP(I57,'P1-1'!$B:$AP,41,FALSE),"")</f>
        <v/>
      </c>
      <c r="J58" s="168" t="str">
        <f>IFERROR(VLOOKUP(J57,'P1-1'!$B:$AP,41,FALSE),"")</f>
        <v/>
      </c>
      <c r="K58" s="168" t="str">
        <f>IFERROR(VLOOKUP(K57,'P1-1'!$B:$AP,41,FALSE),"")</f>
        <v/>
      </c>
      <c r="L58" s="168" t="str">
        <f>IFERROR(VLOOKUP(L57,'P1-1'!$B:$AP,41,FALSE),"")</f>
        <v/>
      </c>
      <c r="M58" s="168" t="str">
        <f>IFERROR(VLOOKUP(M57,'P1-1'!$B:$AP,41,FALSE),"")</f>
        <v/>
      </c>
      <c r="N58" s="168" t="str">
        <f>IFERROR(VLOOKUP(N57,'P1-1'!$B:$AP,41,FALSE),"")</f>
        <v/>
      </c>
      <c r="O58" s="168" t="str">
        <f>IFERROR(VLOOKUP(O57,'P1-1'!$B:$AP,41,FALSE),"")</f>
        <v/>
      </c>
      <c r="P58" s="168" t="str">
        <f>IFERROR(VLOOKUP(P57,'P1-1'!$B:$AP,41,FALSE),"")</f>
        <v/>
      </c>
      <c r="Q58" s="168" t="str">
        <f>IFERROR(VLOOKUP(Q57,'P1-1'!$B:$AP,41,FALSE),"")</f>
        <v/>
      </c>
      <c r="R58" s="168" t="str">
        <f>IFERROR(VLOOKUP(R57,'P1-1'!$B:$AP,41,FALSE),"")</f>
        <v/>
      </c>
      <c r="S58" s="168" t="str">
        <f>IFERROR(VLOOKUP(S57,'P1-1'!$B:$AP,41,FALSE),"")</f>
        <v/>
      </c>
      <c r="T58" s="168" t="str">
        <f>IFERROR(VLOOKUP(T57,'P1-1'!$B:$AP,41,FALSE),"")</f>
        <v/>
      </c>
      <c r="U58" s="168" t="str">
        <f>IFERROR(VLOOKUP(U57,'P1-1'!$B:$AP,41,FALSE),"")</f>
        <v/>
      </c>
      <c r="V58" s="168" t="str">
        <f>IFERROR(VLOOKUP(V57,'P1-1'!$B:$AP,41,FALSE),"")</f>
        <v/>
      </c>
      <c r="W58" s="168" t="str">
        <f>IFERROR(VLOOKUP(W57,'P1-1'!$B:$AP,41,FALSE),"")</f>
        <v/>
      </c>
      <c r="X58" s="168" t="str">
        <f>IFERROR(VLOOKUP(X57,'P1-1'!$B:$AP,41,FALSE),"")</f>
        <v/>
      </c>
      <c r="Y58" s="168" t="str">
        <f>IFERROR(VLOOKUP(Y57,'P1-1'!$B:$AP,41,FALSE),"")</f>
        <v/>
      </c>
      <c r="Z58" s="168" t="str">
        <f>IFERROR(VLOOKUP(Z57,'P1-1'!$B:$AP,41,FALSE),"")</f>
        <v/>
      </c>
      <c r="AA58" s="168" t="str">
        <f>IFERROR(VLOOKUP(AA57,'P1-1'!$B:$AP,41,FALSE),"")</f>
        <v/>
      </c>
      <c r="AB58" s="168" t="str">
        <f>IFERROR(VLOOKUP(AB57,'P1-1'!$B:$AP,41,FALSE),"")</f>
        <v/>
      </c>
      <c r="AC58" s="168" t="str">
        <f>IFERROR(VLOOKUP(AC57,'P1-1'!$B:$AP,41,FALSE),"")</f>
        <v/>
      </c>
      <c r="AD58" s="168" t="str">
        <f>IFERROR(VLOOKUP(AD57,'P1-1'!$B:$AP,41,FALSE),"")</f>
        <v/>
      </c>
      <c r="AE58" s="168" t="str">
        <f>IFERROR(VLOOKUP(AE57,'P1-1'!$B:$AP,41,FALSE),"")</f>
        <v/>
      </c>
      <c r="AF58" s="168" t="str">
        <f>IFERROR(VLOOKUP(AF57,'P1-1'!$B:$AP,41,FALSE),"")</f>
        <v/>
      </c>
      <c r="AG58" s="168" t="str">
        <f>IFERROR(VLOOKUP(AG57,'P1-1'!$B:$AP,41,FALSE),"")</f>
        <v/>
      </c>
      <c r="AH58" s="168" t="str">
        <f>IFERROR(VLOOKUP(AH57,'P1-1'!$B:$AP,41,FALSE),"")</f>
        <v/>
      </c>
      <c r="AI58" s="168" t="str">
        <f>IFERROR(VLOOKUP(AI57,'P1-1'!$B:$AP,41,FALSE),"")</f>
        <v/>
      </c>
      <c r="AJ58" s="168" t="str">
        <f>IFERROR(VLOOKUP(AJ57,'P1-1'!$B:$AP,41,FALSE),"")</f>
        <v/>
      </c>
      <c r="AK58" s="168" t="str">
        <f>IFERROR(VLOOKUP(AK57,'P1-1'!$B:$AP,41,FALSE),"")</f>
        <v/>
      </c>
      <c r="AL58" s="168" t="str">
        <f>IFERROR(VLOOKUP(AL57,'P1-1'!$B:$AP,41,FALSE),"")</f>
        <v/>
      </c>
      <c r="AM58" s="168" t="str">
        <f>IFERROR(VLOOKUP(AM57,'P1-1'!$B:$AP,41,FALSE),"")</f>
        <v/>
      </c>
      <c r="AN58" s="483"/>
      <c r="AO58" s="486"/>
      <c r="AP58" s="490"/>
      <c r="AQ58" s="491"/>
      <c r="AR58" s="486"/>
      <c r="AS58" s="486"/>
      <c r="AT58" s="494"/>
      <c r="AU58" s="327" t="str">
        <f t="shared" ref="AU58" si="41">IFERROR(IF($D57="□",($AO57/$AK$7),($AO57/$AK$9)),"")</f>
        <v/>
      </c>
      <c r="AV58" s="327" t="str">
        <f t="shared" ref="AV58" si="42">IFERROR(IF($D57="□",($AN57/$AO$7),($AN57/$AO$9)),"")</f>
        <v/>
      </c>
    </row>
    <row r="59" spans="1:48" s="139" customFormat="1" ht="12" customHeight="1" x14ac:dyDescent="0.15">
      <c r="A59" s="497"/>
      <c r="B59" s="500"/>
      <c r="C59" s="515"/>
      <c r="D59" s="506"/>
      <c r="E59" s="364"/>
      <c r="F59" s="511"/>
      <c r="G59" s="512"/>
      <c r="H59" s="169" t="s">
        <v>224</v>
      </c>
      <c r="I59" s="168" t="str">
        <f>IFERROR(VLOOKUP(I57,'P1-1'!$B:$AP,31,FALSE),"")</f>
        <v/>
      </c>
      <c r="J59" s="168" t="str">
        <f>IFERROR(VLOOKUP(J57,'P1-1'!$B:$AP,31,FALSE),"")</f>
        <v/>
      </c>
      <c r="K59" s="168" t="str">
        <f>IFERROR(VLOOKUP(K57,'P1-1'!$B:$AP,31,FALSE),"")</f>
        <v/>
      </c>
      <c r="L59" s="168" t="str">
        <f>IFERROR(VLOOKUP(L57,'P1-1'!$B:$AP,31,FALSE),"")</f>
        <v/>
      </c>
      <c r="M59" s="168" t="str">
        <f>IFERROR(VLOOKUP(M57,'P1-1'!$B:$AP,31,FALSE),"")</f>
        <v/>
      </c>
      <c r="N59" s="168" t="str">
        <f>IFERROR(VLOOKUP(N57,'P1-1'!$B:$AP,31,FALSE),"")</f>
        <v/>
      </c>
      <c r="O59" s="168" t="str">
        <f>IFERROR(VLOOKUP(O57,'P1-1'!$B:$AP,31,FALSE),"")</f>
        <v/>
      </c>
      <c r="P59" s="168" t="str">
        <f>IFERROR(VLOOKUP(P57,'P1-1'!$B:$AP,31,FALSE),"")</f>
        <v/>
      </c>
      <c r="Q59" s="168" t="str">
        <f>IFERROR(VLOOKUP(Q57,'P1-1'!$B:$AP,31,FALSE),"")</f>
        <v/>
      </c>
      <c r="R59" s="168" t="str">
        <f>IFERROR(VLOOKUP(R57,'P1-1'!$B:$AP,31,FALSE),"")</f>
        <v/>
      </c>
      <c r="S59" s="168" t="str">
        <f>IFERROR(VLOOKUP(S57,'P1-1'!$B:$AP,31,FALSE),"")</f>
        <v/>
      </c>
      <c r="T59" s="168" t="str">
        <f>IFERROR(VLOOKUP(T57,'P1-1'!$B:$AP,31,FALSE),"")</f>
        <v/>
      </c>
      <c r="U59" s="168" t="str">
        <f>IFERROR(VLOOKUP(U57,'P1-1'!$B:$AP,31,FALSE),"")</f>
        <v/>
      </c>
      <c r="V59" s="168" t="str">
        <f>IFERROR(VLOOKUP(V57,'P1-1'!$B:$AP,31,FALSE),"")</f>
        <v/>
      </c>
      <c r="W59" s="168" t="str">
        <f>IFERROR(VLOOKUP(W57,'P1-1'!$B:$AP,31,FALSE),"")</f>
        <v/>
      </c>
      <c r="X59" s="168" t="str">
        <f>IFERROR(VLOOKUP(X57,'P1-1'!$B:$AP,31,FALSE),"")</f>
        <v/>
      </c>
      <c r="Y59" s="168" t="str">
        <f>IFERROR(VLOOKUP(Y57,'P1-1'!$B:$AP,31,FALSE),"")</f>
        <v/>
      </c>
      <c r="Z59" s="168" t="str">
        <f>IFERROR(VLOOKUP(Z57,'P1-1'!$B:$AP,31,FALSE),"")</f>
        <v/>
      </c>
      <c r="AA59" s="168" t="str">
        <f>IFERROR(VLOOKUP(AA57,'P1-1'!$B:$AP,31,FALSE),"")</f>
        <v/>
      </c>
      <c r="AB59" s="168" t="str">
        <f>IFERROR(VLOOKUP(AB57,'P1-1'!$B:$AP,31,FALSE),"")</f>
        <v/>
      </c>
      <c r="AC59" s="168" t="str">
        <f>IFERROR(VLOOKUP(AC57,'P1-1'!$B:$AP,31,FALSE),"")</f>
        <v/>
      </c>
      <c r="AD59" s="168" t="str">
        <f>IFERROR(VLOOKUP(AD57,'P1-1'!$B:$AP,31,FALSE),"")</f>
        <v/>
      </c>
      <c r="AE59" s="168" t="str">
        <f>IFERROR(VLOOKUP(AE57,'P1-1'!$B:$AP,31,FALSE),"")</f>
        <v/>
      </c>
      <c r="AF59" s="168" t="str">
        <f>IFERROR(VLOOKUP(AF57,'P1-1'!$B:$AP,31,FALSE),"")</f>
        <v/>
      </c>
      <c r="AG59" s="168" t="str">
        <f>IFERROR(VLOOKUP(AG57,'P1-1'!$B:$AP,31,FALSE),"")</f>
        <v/>
      </c>
      <c r="AH59" s="168" t="str">
        <f>IFERROR(VLOOKUP(AH57,'P1-1'!$B:$AP,31,FALSE),"")</f>
        <v/>
      </c>
      <c r="AI59" s="168" t="str">
        <f>IFERROR(VLOOKUP(AI57,'P1-1'!$B:$AP,31,FALSE),"")</f>
        <v/>
      </c>
      <c r="AJ59" s="168" t="str">
        <f>IFERROR(VLOOKUP(AJ57,'P1-1'!$B:$AP,31,FALSE),"")</f>
        <v/>
      </c>
      <c r="AK59" s="168" t="str">
        <f>IFERROR(VLOOKUP(AK57,'P1-1'!$B:$AP,31,FALSE),"")</f>
        <v/>
      </c>
      <c r="AL59" s="168" t="str">
        <f>IFERROR(VLOOKUP(AL57,'P1-1'!$B:$AP,31,FALSE),"")</f>
        <v/>
      </c>
      <c r="AM59" s="168" t="str">
        <f>IFERROR(VLOOKUP(AM57,'P1-1'!$B:$AP,31,FALSE),"")</f>
        <v/>
      </c>
      <c r="AN59" s="484"/>
      <c r="AO59" s="487"/>
      <c r="AP59" s="492"/>
      <c r="AQ59" s="493"/>
      <c r="AR59" s="487"/>
      <c r="AS59" s="487"/>
      <c r="AT59" s="494"/>
      <c r="AU59" s="328"/>
      <c r="AV59" s="328"/>
    </row>
    <row r="60" spans="1:48" s="139" customFormat="1" ht="12" customHeight="1" x14ac:dyDescent="0.15">
      <c r="A60" s="495">
        <v>13</v>
      </c>
      <c r="B60" s="498"/>
      <c r="C60" s="513"/>
      <c r="D60" s="504" t="s">
        <v>95</v>
      </c>
      <c r="E60" s="363"/>
      <c r="F60" s="507"/>
      <c r="G60" s="508"/>
      <c r="H60" s="166" t="s">
        <v>221</v>
      </c>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482">
        <f t="shared" ref="AN60" si="43">IF(LEFT($AN$2,6)="共同生活援助",SUM(I61:AM61),SUM(I61:AM62))</f>
        <v>0</v>
      </c>
      <c r="AO60" s="485">
        <f>IF($AN$4="４週",AN60/4,AN60/(DAY(EOMONTH($I$22,0))/7))</f>
        <v>0</v>
      </c>
      <c r="AP60" s="488"/>
      <c r="AQ60" s="489"/>
      <c r="AR60" s="485" t="str">
        <f t="shared" ref="AR60" si="44">IF($AN$4="４週",AU61,AV61)</f>
        <v/>
      </c>
      <c r="AS60" s="485"/>
      <c r="AT60" s="494"/>
      <c r="AU60" s="326" t="s">
        <v>508</v>
      </c>
      <c r="AV60" s="326" t="s">
        <v>222</v>
      </c>
    </row>
    <row r="61" spans="1:48" s="139" customFormat="1" ht="12" customHeight="1" x14ac:dyDescent="0.15">
      <c r="A61" s="496"/>
      <c r="B61" s="499"/>
      <c r="C61" s="514"/>
      <c r="D61" s="505"/>
      <c r="E61" s="364"/>
      <c r="F61" s="509"/>
      <c r="G61" s="510"/>
      <c r="H61" s="167" t="s">
        <v>223</v>
      </c>
      <c r="I61" s="168" t="str">
        <f>IFERROR(VLOOKUP(I60,'P1-1'!$B:$AP,41,FALSE),"")</f>
        <v/>
      </c>
      <c r="J61" s="168" t="str">
        <f>IFERROR(VLOOKUP(J60,'P1-1'!$B:$AP,41,FALSE),"")</f>
        <v/>
      </c>
      <c r="K61" s="168" t="str">
        <f>IFERROR(VLOOKUP(K60,'P1-1'!$B:$AP,41,FALSE),"")</f>
        <v/>
      </c>
      <c r="L61" s="168" t="str">
        <f>IFERROR(VLOOKUP(L60,'P1-1'!$B:$AP,41,FALSE),"")</f>
        <v/>
      </c>
      <c r="M61" s="168" t="str">
        <f>IFERROR(VLOOKUP(M60,'P1-1'!$B:$AP,41,FALSE),"")</f>
        <v/>
      </c>
      <c r="N61" s="168" t="str">
        <f>IFERROR(VLOOKUP(N60,'P1-1'!$B:$AP,41,FALSE),"")</f>
        <v/>
      </c>
      <c r="O61" s="168" t="str">
        <f>IFERROR(VLOOKUP(O60,'P1-1'!$B:$AP,41,FALSE),"")</f>
        <v/>
      </c>
      <c r="P61" s="168" t="str">
        <f>IFERROR(VLOOKUP(P60,'P1-1'!$B:$AP,41,FALSE),"")</f>
        <v/>
      </c>
      <c r="Q61" s="168" t="str">
        <f>IFERROR(VLOOKUP(Q60,'P1-1'!$B:$AP,41,FALSE),"")</f>
        <v/>
      </c>
      <c r="R61" s="168" t="str">
        <f>IFERROR(VLOOKUP(R60,'P1-1'!$B:$AP,41,FALSE),"")</f>
        <v/>
      </c>
      <c r="S61" s="168" t="str">
        <f>IFERROR(VLOOKUP(S60,'P1-1'!$B:$AP,41,FALSE),"")</f>
        <v/>
      </c>
      <c r="T61" s="168" t="str">
        <f>IFERROR(VLOOKUP(T60,'P1-1'!$B:$AP,41,FALSE),"")</f>
        <v/>
      </c>
      <c r="U61" s="168" t="str">
        <f>IFERROR(VLOOKUP(U60,'P1-1'!$B:$AP,41,FALSE),"")</f>
        <v/>
      </c>
      <c r="V61" s="168" t="str">
        <f>IFERROR(VLOOKUP(V60,'P1-1'!$B:$AP,41,FALSE),"")</f>
        <v/>
      </c>
      <c r="W61" s="168" t="str">
        <f>IFERROR(VLOOKUP(W60,'P1-1'!$B:$AP,41,FALSE),"")</f>
        <v/>
      </c>
      <c r="X61" s="168" t="str">
        <f>IFERROR(VLOOKUP(X60,'P1-1'!$B:$AP,41,FALSE),"")</f>
        <v/>
      </c>
      <c r="Y61" s="168" t="str">
        <f>IFERROR(VLOOKUP(Y60,'P1-1'!$B:$AP,41,FALSE),"")</f>
        <v/>
      </c>
      <c r="Z61" s="168" t="str">
        <f>IFERROR(VLOOKUP(Z60,'P1-1'!$B:$AP,41,FALSE),"")</f>
        <v/>
      </c>
      <c r="AA61" s="168" t="str">
        <f>IFERROR(VLOOKUP(AA60,'P1-1'!$B:$AP,41,FALSE),"")</f>
        <v/>
      </c>
      <c r="AB61" s="168" t="str">
        <f>IFERROR(VLOOKUP(AB60,'P1-1'!$B:$AP,41,FALSE),"")</f>
        <v/>
      </c>
      <c r="AC61" s="168" t="str">
        <f>IFERROR(VLOOKUP(AC60,'P1-1'!$B:$AP,41,FALSE),"")</f>
        <v/>
      </c>
      <c r="AD61" s="168" t="str">
        <f>IFERROR(VLOOKUP(AD60,'P1-1'!$B:$AP,41,FALSE),"")</f>
        <v/>
      </c>
      <c r="AE61" s="168" t="str">
        <f>IFERROR(VLOOKUP(AE60,'P1-1'!$B:$AP,41,FALSE),"")</f>
        <v/>
      </c>
      <c r="AF61" s="168" t="str">
        <f>IFERROR(VLOOKUP(AF60,'P1-1'!$B:$AP,41,FALSE),"")</f>
        <v/>
      </c>
      <c r="AG61" s="168" t="str">
        <f>IFERROR(VLOOKUP(AG60,'P1-1'!$B:$AP,41,FALSE),"")</f>
        <v/>
      </c>
      <c r="AH61" s="168" t="str">
        <f>IFERROR(VLOOKUP(AH60,'P1-1'!$B:$AP,41,FALSE),"")</f>
        <v/>
      </c>
      <c r="AI61" s="168" t="str">
        <f>IFERROR(VLOOKUP(AI60,'P1-1'!$B:$AP,41,FALSE),"")</f>
        <v/>
      </c>
      <c r="AJ61" s="168" t="str">
        <f>IFERROR(VLOOKUP(AJ60,'P1-1'!$B:$AP,41,FALSE),"")</f>
        <v/>
      </c>
      <c r="AK61" s="168" t="str">
        <f>IFERROR(VLOOKUP(AK60,'P1-1'!$B:$AP,41,FALSE),"")</f>
        <v/>
      </c>
      <c r="AL61" s="168" t="str">
        <f>IFERROR(VLOOKUP(AL60,'P1-1'!$B:$AP,41,FALSE),"")</f>
        <v/>
      </c>
      <c r="AM61" s="168" t="str">
        <f>IFERROR(VLOOKUP(AM60,'P1-1'!$B:$AP,41,FALSE),"")</f>
        <v/>
      </c>
      <c r="AN61" s="483"/>
      <c r="AO61" s="486"/>
      <c r="AP61" s="490"/>
      <c r="AQ61" s="491"/>
      <c r="AR61" s="486"/>
      <c r="AS61" s="486"/>
      <c r="AT61" s="494"/>
      <c r="AU61" s="327" t="str">
        <f t="shared" ref="AU61" si="45">IFERROR(IF($D60="□",($AO60/$AK$7),($AO60/$AK$9)),"")</f>
        <v/>
      </c>
      <c r="AV61" s="327" t="str">
        <f t="shared" ref="AV61" si="46">IFERROR(IF($D60="□",($AN60/$AO$7),($AN60/$AO$9)),"")</f>
        <v/>
      </c>
    </row>
    <row r="62" spans="1:48" s="139" customFormat="1" ht="12" customHeight="1" x14ac:dyDescent="0.15">
      <c r="A62" s="497"/>
      <c r="B62" s="500"/>
      <c r="C62" s="515"/>
      <c r="D62" s="506"/>
      <c r="E62" s="364"/>
      <c r="F62" s="511"/>
      <c r="G62" s="512"/>
      <c r="H62" s="169" t="s">
        <v>224</v>
      </c>
      <c r="I62" s="168" t="str">
        <f>IFERROR(VLOOKUP(I60,'P1-1'!$B:$AP,31,FALSE),"")</f>
        <v/>
      </c>
      <c r="J62" s="168" t="str">
        <f>IFERROR(VLOOKUP(J60,'P1-1'!$B:$AP,31,FALSE),"")</f>
        <v/>
      </c>
      <c r="K62" s="168" t="str">
        <f>IFERROR(VLOOKUP(K60,'P1-1'!$B:$AP,31,FALSE),"")</f>
        <v/>
      </c>
      <c r="L62" s="168" t="str">
        <f>IFERROR(VLOOKUP(L60,'P1-1'!$B:$AP,31,FALSE),"")</f>
        <v/>
      </c>
      <c r="M62" s="168" t="str">
        <f>IFERROR(VLOOKUP(M60,'P1-1'!$B:$AP,31,FALSE),"")</f>
        <v/>
      </c>
      <c r="N62" s="168" t="str">
        <f>IFERROR(VLOOKUP(N60,'P1-1'!$B:$AP,31,FALSE),"")</f>
        <v/>
      </c>
      <c r="O62" s="168" t="str">
        <f>IFERROR(VLOOKUP(O60,'P1-1'!$B:$AP,31,FALSE),"")</f>
        <v/>
      </c>
      <c r="P62" s="168" t="str">
        <f>IFERROR(VLOOKUP(P60,'P1-1'!$B:$AP,31,FALSE),"")</f>
        <v/>
      </c>
      <c r="Q62" s="168" t="str">
        <f>IFERROR(VLOOKUP(Q60,'P1-1'!$B:$AP,31,FALSE),"")</f>
        <v/>
      </c>
      <c r="R62" s="168" t="str">
        <f>IFERROR(VLOOKUP(R60,'P1-1'!$B:$AP,31,FALSE),"")</f>
        <v/>
      </c>
      <c r="S62" s="168" t="str">
        <f>IFERROR(VLOOKUP(S60,'P1-1'!$B:$AP,31,FALSE),"")</f>
        <v/>
      </c>
      <c r="T62" s="168" t="str">
        <f>IFERROR(VLOOKUP(T60,'P1-1'!$B:$AP,31,FALSE),"")</f>
        <v/>
      </c>
      <c r="U62" s="168" t="str">
        <f>IFERROR(VLOOKUP(U60,'P1-1'!$B:$AP,31,FALSE),"")</f>
        <v/>
      </c>
      <c r="V62" s="168" t="str">
        <f>IFERROR(VLOOKUP(V60,'P1-1'!$B:$AP,31,FALSE),"")</f>
        <v/>
      </c>
      <c r="W62" s="168" t="str">
        <f>IFERROR(VLOOKUP(W60,'P1-1'!$B:$AP,31,FALSE),"")</f>
        <v/>
      </c>
      <c r="X62" s="168" t="str">
        <f>IFERROR(VLOOKUP(X60,'P1-1'!$B:$AP,31,FALSE),"")</f>
        <v/>
      </c>
      <c r="Y62" s="168" t="str">
        <f>IFERROR(VLOOKUP(Y60,'P1-1'!$B:$AP,31,FALSE),"")</f>
        <v/>
      </c>
      <c r="Z62" s="168" t="str">
        <f>IFERROR(VLOOKUP(Z60,'P1-1'!$B:$AP,31,FALSE),"")</f>
        <v/>
      </c>
      <c r="AA62" s="168" t="str">
        <f>IFERROR(VLOOKUP(AA60,'P1-1'!$B:$AP,31,FALSE),"")</f>
        <v/>
      </c>
      <c r="AB62" s="168" t="str">
        <f>IFERROR(VLOOKUP(AB60,'P1-1'!$B:$AP,31,FALSE),"")</f>
        <v/>
      </c>
      <c r="AC62" s="168" t="str">
        <f>IFERROR(VLOOKUP(AC60,'P1-1'!$B:$AP,31,FALSE),"")</f>
        <v/>
      </c>
      <c r="AD62" s="168" t="str">
        <f>IFERROR(VLOOKUP(AD60,'P1-1'!$B:$AP,31,FALSE),"")</f>
        <v/>
      </c>
      <c r="AE62" s="168" t="str">
        <f>IFERROR(VLOOKUP(AE60,'P1-1'!$B:$AP,31,FALSE),"")</f>
        <v/>
      </c>
      <c r="AF62" s="168" t="str">
        <f>IFERROR(VLOOKUP(AF60,'P1-1'!$B:$AP,31,FALSE),"")</f>
        <v/>
      </c>
      <c r="AG62" s="168" t="str">
        <f>IFERROR(VLOOKUP(AG60,'P1-1'!$B:$AP,31,FALSE),"")</f>
        <v/>
      </c>
      <c r="AH62" s="168" t="str">
        <f>IFERROR(VLOOKUP(AH60,'P1-1'!$B:$AP,31,FALSE),"")</f>
        <v/>
      </c>
      <c r="AI62" s="168" t="str">
        <f>IFERROR(VLOOKUP(AI60,'P1-1'!$B:$AP,31,FALSE),"")</f>
        <v/>
      </c>
      <c r="AJ62" s="168" t="str">
        <f>IFERROR(VLOOKUP(AJ60,'P1-1'!$B:$AP,31,FALSE),"")</f>
        <v/>
      </c>
      <c r="AK62" s="168" t="str">
        <f>IFERROR(VLOOKUP(AK60,'P1-1'!$B:$AP,31,FALSE),"")</f>
        <v/>
      </c>
      <c r="AL62" s="168" t="str">
        <f>IFERROR(VLOOKUP(AL60,'P1-1'!$B:$AP,31,FALSE),"")</f>
        <v/>
      </c>
      <c r="AM62" s="168" t="str">
        <f>IFERROR(VLOOKUP(AM60,'P1-1'!$B:$AP,31,FALSE),"")</f>
        <v/>
      </c>
      <c r="AN62" s="484"/>
      <c r="AO62" s="487"/>
      <c r="AP62" s="492"/>
      <c r="AQ62" s="493"/>
      <c r="AR62" s="487"/>
      <c r="AS62" s="487"/>
      <c r="AT62" s="494"/>
      <c r="AU62" s="328"/>
      <c r="AV62" s="328"/>
    </row>
    <row r="63" spans="1:48" s="139" customFormat="1" ht="12" customHeight="1" x14ac:dyDescent="0.15">
      <c r="A63" s="495">
        <v>14</v>
      </c>
      <c r="B63" s="498"/>
      <c r="C63" s="513"/>
      <c r="D63" s="504" t="s">
        <v>95</v>
      </c>
      <c r="E63" s="363"/>
      <c r="F63" s="507"/>
      <c r="G63" s="508"/>
      <c r="H63" s="166" t="s">
        <v>221</v>
      </c>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482">
        <f t="shared" ref="AN63" si="47">IF(LEFT($AN$2,6)="共同生活援助",SUM(I64:AM64),SUM(I64:AM65))</f>
        <v>0</v>
      </c>
      <c r="AO63" s="485">
        <f>IF($AN$4="４週",AN63/4,AN63/(DAY(EOMONTH($I$22,0))/7))</f>
        <v>0</v>
      </c>
      <c r="AP63" s="488"/>
      <c r="AQ63" s="489"/>
      <c r="AR63" s="485" t="str">
        <f t="shared" ref="AR63" si="48">IF($AN$4="４週",AU64,AV64)</f>
        <v/>
      </c>
      <c r="AS63" s="485"/>
      <c r="AT63" s="494"/>
      <c r="AU63" s="326" t="s">
        <v>508</v>
      </c>
      <c r="AV63" s="326" t="s">
        <v>222</v>
      </c>
    </row>
    <row r="64" spans="1:48" s="139" customFormat="1" ht="12" customHeight="1" x14ac:dyDescent="0.15">
      <c r="A64" s="496"/>
      <c r="B64" s="499"/>
      <c r="C64" s="514"/>
      <c r="D64" s="505"/>
      <c r="E64" s="364"/>
      <c r="F64" s="509"/>
      <c r="G64" s="510"/>
      <c r="H64" s="167" t="s">
        <v>223</v>
      </c>
      <c r="I64" s="168" t="str">
        <f>IFERROR(VLOOKUP(I63,'P1-1'!$B:$AP,41,FALSE),"")</f>
        <v/>
      </c>
      <c r="J64" s="168" t="str">
        <f>IFERROR(VLOOKUP(J63,'P1-1'!$B:$AP,41,FALSE),"")</f>
        <v/>
      </c>
      <c r="K64" s="168" t="str">
        <f>IFERROR(VLOOKUP(K63,'P1-1'!$B:$AP,41,FALSE),"")</f>
        <v/>
      </c>
      <c r="L64" s="168" t="str">
        <f>IFERROR(VLOOKUP(L63,'P1-1'!$B:$AP,41,FALSE),"")</f>
        <v/>
      </c>
      <c r="M64" s="168" t="str">
        <f>IFERROR(VLOOKUP(M63,'P1-1'!$B:$AP,41,FALSE),"")</f>
        <v/>
      </c>
      <c r="N64" s="168" t="str">
        <f>IFERROR(VLOOKUP(N63,'P1-1'!$B:$AP,41,FALSE),"")</f>
        <v/>
      </c>
      <c r="O64" s="168" t="str">
        <f>IFERROR(VLOOKUP(O63,'P1-1'!$B:$AP,41,FALSE),"")</f>
        <v/>
      </c>
      <c r="P64" s="168" t="str">
        <f>IFERROR(VLOOKUP(P63,'P1-1'!$B:$AP,41,FALSE),"")</f>
        <v/>
      </c>
      <c r="Q64" s="168" t="str">
        <f>IFERROR(VLOOKUP(Q63,'P1-1'!$B:$AP,41,FALSE),"")</f>
        <v/>
      </c>
      <c r="R64" s="168" t="str">
        <f>IFERROR(VLOOKUP(R63,'P1-1'!$B:$AP,41,FALSE),"")</f>
        <v/>
      </c>
      <c r="S64" s="168" t="str">
        <f>IFERROR(VLOOKUP(S63,'P1-1'!$B:$AP,41,FALSE),"")</f>
        <v/>
      </c>
      <c r="T64" s="168" t="str">
        <f>IFERROR(VLOOKUP(T63,'P1-1'!$B:$AP,41,FALSE),"")</f>
        <v/>
      </c>
      <c r="U64" s="168" t="str">
        <f>IFERROR(VLOOKUP(U63,'P1-1'!$B:$AP,41,FALSE),"")</f>
        <v/>
      </c>
      <c r="V64" s="168" t="str">
        <f>IFERROR(VLOOKUP(V63,'P1-1'!$B:$AP,41,FALSE),"")</f>
        <v/>
      </c>
      <c r="W64" s="168" t="str">
        <f>IFERROR(VLOOKUP(W63,'P1-1'!$B:$AP,41,FALSE),"")</f>
        <v/>
      </c>
      <c r="X64" s="168" t="str">
        <f>IFERROR(VLOOKUP(X63,'P1-1'!$B:$AP,41,FALSE),"")</f>
        <v/>
      </c>
      <c r="Y64" s="168" t="str">
        <f>IFERROR(VLOOKUP(Y63,'P1-1'!$B:$AP,41,FALSE),"")</f>
        <v/>
      </c>
      <c r="Z64" s="168" t="str">
        <f>IFERROR(VLOOKUP(Z63,'P1-1'!$B:$AP,41,FALSE),"")</f>
        <v/>
      </c>
      <c r="AA64" s="168" t="str">
        <f>IFERROR(VLOOKUP(AA63,'P1-1'!$B:$AP,41,FALSE),"")</f>
        <v/>
      </c>
      <c r="AB64" s="168" t="str">
        <f>IFERROR(VLOOKUP(AB63,'P1-1'!$B:$AP,41,FALSE),"")</f>
        <v/>
      </c>
      <c r="AC64" s="168" t="str">
        <f>IFERROR(VLOOKUP(AC63,'P1-1'!$B:$AP,41,FALSE),"")</f>
        <v/>
      </c>
      <c r="AD64" s="168" t="str">
        <f>IFERROR(VLOOKUP(AD63,'P1-1'!$B:$AP,41,FALSE),"")</f>
        <v/>
      </c>
      <c r="AE64" s="168" t="str">
        <f>IFERROR(VLOOKUP(AE63,'P1-1'!$B:$AP,41,FALSE),"")</f>
        <v/>
      </c>
      <c r="AF64" s="168" t="str">
        <f>IFERROR(VLOOKUP(AF63,'P1-1'!$B:$AP,41,FALSE),"")</f>
        <v/>
      </c>
      <c r="AG64" s="168" t="str">
        <f>IFERROR(VLOOKUP(AG63,'P1-1'!$B:$AP,41,FALSE),"")</f>
        <v/>
      </c>
      <c r="AH64" s="168" t="str">
        <f>IFERROR(VLOOKUP(AH63,'P1-1'!$B:$AP,41,FALSE),"")</f>
        <v/>
      </c>
      <c r="AI64" s="168" t="str">
        <f>IFERROR(VLOOKUP(AI63,'P1-1'!$B:$AP,41,FALSE),"")</f>
        <v/>
      </c>
      <c r="AJ64" s="168" t="str">
        <f>IFERROR(VLOOKUP(AJ63,'P1-1'!$B:$AP,41,FALSE),"")</f>
        <v/>
      </c>
      <c r="AK64" s="168" t="str">
        <f>IFERROR(VLOOKUP(AK63,'P1-1'!$B:$AP,41,FALSE),"")</f>
        <v/>
      </c>
      <c r="AL64" s="168" t="str">
        <f>IFERROR(VLOOKUP(AL63,'P1-1'!$B:$AP,41,FALSE),"")</f>
        <v/>
      </c>
      <c r="AM64" s="168" t="str">
        <f>IFERROR(VLOOKUP(AM63,'P1-1'!$B:$AP,41,FALSE),"")</f>
        <v/>
      </c>
      <c r="AN64" s="483"/>
      <c r="AO64" s="486"/>
      <c r="AP64" s="490"/>
      <c r="AQ64" s="491"/>
      <c r="AR64" s="486"/>
      <c r="AS64" s="486"/>
      <c r="AT64" s="494"/>
      <c r="AU64" s="327" t="str">
        <f t="shared" ref="AU64" si="49">IFERROR(IF($D63="□",($AO63/$AK$7),($AO63/$AK$9)),"")</f>
        <v/>
      </c>
      <c r="AV64" s="327" t="str">
        <f t="shared" ref="AV64" si="50">IFERROR(IF($D63="□",($AN63/$AO$7),($AN63/$AO$9)),"")</f>
        <v/>
      </c>
    </row>
    <row r="65" spans="1:48" s="139" customFormat="1" ht="12" customHeight="1" x14ac:dyDescent="0.15">
      <c r="A65" s="497"/>
      <c r="B65" s="500"/>
      <c r="C65" s="515"/>
      <c r="D65" s="506"/>
      <c r="E65" s="364"/>
      <c r="F65" s="511"/>
      <c r="G65" s="512"/>
      <c r="H65" s="169" t="s">
        <v>224</v>
      </c>
      <c r="I65" s="170" t="str">
        <f>IFERROR(VLOOKUP(I63,'P1-1'!$B:$AP,31,FALSE),"")</f>
        <v/>
      </c>
      <c r="J65" s="168" t="str">
        <f>IFERROR(VLOOKUP(J63,'P1-1'!$B:$AP,31,FALSE),"")</f>
        <v/>
      </c>
      <c r="K65" s="168" t="str">
        <f>IFERROR(VLOOKUP(K63,'P1-1'!$B:$AP,31,FALSE),"")</f>
        <v/>
      </c>
      <c r="L65" s="168" t="str">
        <f>IFERROR(VLOOKUP(L63,'P1-1'!$B:$AP,31,FALSE),"")</f>
        <v/>
      </c>
      <c r="M65" s="168" t="str">
        <f>IFERROR(VLOOKUP(M63,'P1-1'!$B:$AP,31,FALSE),"")</f>
        <v/>
      </c>
      <c r="N65" s="168" t="str">
        <f>IFERROR(VLOOKUP(N63,'P1-1'!$B:$AP,31,FALSE),"")</f>
        <v/>
      </c>
      <c r="O65" s="168" t="str">
        <f>IFERROR(VLOOKUP(O63,'P1-1'!$B:$AP,31,FALSE),"")</f>
        <v/>
      </c>
      <c r="P65" s="168" t="str">
        <f>IFERROR(VLOOKUP(P63,'P1-1'!$B:$AP,31,FALSE),"")</f>
        <v/>
      </c>
      <c r="Q65" s="168" t="str">
        <f>IFERROR(VLOOKUP(Q63,'P1-1'!$B:$AP,31,FALSE),"")</f>
        <v/>
      </c>
      <c r="R65" s="168" t="str">
        <f>IFERROR(VLOOKUP(R63,'P1-1'!$B:$AP,31,FALSE),"")</f>
        <v/>
      </c>
      <c r="S65" s="168" t="str">
        <f>IFERROR(VLOOKUP(S63,'P1-1'!$B:$AP,31,FALSE),"")</f>
        <v/>
      </c>
      <c r="T65" s="168" t="str">
        <f>IFERROR(VLOOKUP(T63,'P1-1'!$B:$AP,31,FALSE),"")</f>
        <v/>
      </c>
      <c r="U65" s="168" t="str">
        <f>IFERROR(VLOOKUP(U63,'P1-1'!$B:$AP,31,FALSE),"")</f>
        <v/>
      </c>
      <c r="V65" s="168" t="str">
        <f>IFERROR(VLOOKUP(V63,'P1-1'!$B:$AP,31,FALSE),"")</f>
        <v/>
      </c>
      <c r="W65" s="168" t="str">
        <f>IFERROR(VLOOKUP(W63,'P1-1'!$B:$AP,31,FALSE),"")</f>
        <v/>
      </c>
      <c r="X65" s="168" t="str">
        <f>IFERROR(VLOOKUP(X63,'P1-1'!$B:$AP,31,FALSE),"")</f>
        <v/>
      </c>
      <c r="Y65" s="168" t="str">
        <f>IFERROR(VLOOKUP(Y63,'P1-1'!$B:$AP,31,FALSE),"")</f>
        <v/>
      </c>
      <c r="Z65" s="168" t="str">
        <f>IFERROR(VLOOKUP(Z63,'P1-1'!$B:$AP,31,FALSE),"")</f>
        <v/>
      </c>
      <c r="AA65" s="168" t="str">
        <f>IFERROR(VLOOKUP(AA63,'P1-1'!$B:$AP,31,FALSE),"")</f>
        <v/>
      </c>
      <c r="AB65" s="168" t="str">
        <f>IFERROR(VLOOKUP(AB63,'P1-1'!$B:$AP,31,FALSE),"")</f>
        <v/>
      </c>
      <c r="AC65" s="168" t="str">
        <f>IFERROR(VLOOKUP(AC63,'P1-1'!$B:$AP,31,FALSE),"")</f>
        <v/>
      </c>
      <c r="AD65" s="168" t="str">
        <f>IFERROR(VLOOKUP(AD63,'P1-1'!$B:$AP,31,FALSE),"")</f>
        <v/>
      </c>
      <c r="AE65" s="168" t="str">
        <f>IFERROR(VLOOKUP(AE63,'P1-1'!$B:$AP,31,FALSE),"")</f>
        <v/>
      </c>
      <c r="AF65" s="168" t="str">
        <f>IFERROR(VLOOKUP(AF63,'P1-1'!$B:$AP,31,FALSE),"")</f>
        <v/>
      </c>
      <c r="AG65" s="168" t="str">
        <f>IFERROR(VLOOKUP(AG63,'P1-1'!$B:$AP,31,FALSE),"")</f>
        <v/>
      </c>
      <c r="AH65" s="168" t="str">
        <f>IFERROR(VLOOKUP(AH63,'P1-1'!$B:$AP,31,FALSE),"")</f>
        <v/>
      </c>
      <c r="AI65" s="168" t="str">
        <f>IFERROR(VLOOKUP(AI63,'P1-1'!$B:$AP,31,FALSE),"")</f>
        <v/>
      </c>
      <c r="AJ65" s="168" t="str">
        <f>IFERROR(VLOOKUP(AJ63,'P1-1'!$B:$AP,31,FALSE),"")</f>
        <v/>
      </c>
      <c r="AK65" s="168" t="str">
        <f>IFERROR(VLOOKUP(AK63,'P1-1'!$B:$AP,31,FALSE),"")</f>
        <v/>
      </c>
      <c r="AL65" s="168" t="str">
        <f>IFERROR(VLOOKUP(AL63,'P1-1'!$B:$AP,31,FALSE),"")</f>
        <v/>
      </c>
      <c r="AM65" s="168" t="str">
        <f>IFERROR(VLOOKUP(AM63,'P1-1'!$B:$AP,31,FALSE),"")</f>
        <v/>
      </c>
      <c r="AN65" s="484"/>
      <c r="AO65" s="487"/>
      <c r="AP65" s="492"/>
      <c r="AQ65" s="493"/>
      <c r="AR65" s="487"/>
      <c r="AS65" s="487"/>
      <c r="AT65" s="494"/>
      <c r="AU65" s="328"/>
      <c r="AV65" s="328"/>
    </row>
    <row r="66" spans="1:48" s="139" customFormat="1" ht="12" customHeight="1" x14ac:dyDescent="0.15">
      <c r="A66" s="495">
        <v>15</v>
      </c>
      <c r="B66" s="498"/>
      <c r="C66" s="513"/>
      <c r="D66" s="504" t="s">
        <v>95</v>
      </c>
      <c r="E66" s="363"/>
      <c r="F66" s="507"/>
      <c r="G66" s="508"/>
      <c r="H66" s="166" t="s">
        <v>221</v>
      </c>
      <c r="I66" s="325"/>
      <c r="J66" s="325"/>
      <c r="K66" s="325"/>
      <c r="L66" s="325"/>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25"/>
      <c r="AL66" s="325"/>
      <c r="AM66" s="325"/>
      <c r="AN66" s="482">
        <f t="shared" ref="AN66" si="51">IF(LEFT($AN$2,6)="共同生活援助",SUM(I67:AM67),SUM(I67:AM68))</f>
        <v>0</v>
      </c>
      <c r="AO66" s="485">
        <f>IF($AN$4="４週",AN66/4,AN66/(DAY(EOMONTH($I$22,0))/7))</f>
        <v>0</v>
      </c>
      <c r="AP66" s="488"/>
      <c r="AQ66" s="489"/>
      <c r="AR66" s="485" t="str">
        <f t="shared" ref="AR66" si="52">IF($AN$4="４週",AU67,AV67)</f>
        <v/>
      </c>
      <c r="AS66" s="485"/>
      <c r="AT66" s="494"/>
      <c r="AU66" s="326" t="s">
        <v>508</v>
      </c>
      <c r="AV66" s="326" t="s">
        <v>222</v>
      </c>
    </row>
    <row r="67" spans="1:48" s="139" customFormat="1" ht="12" customHeight="1" x14ac:dyDescent="0.15">
      <c r="A67" s="496"/>
      <c r="B67" s="499"/>
      <c r="C67" s="514"/>
      <c r="D67" s="505"/>
      <c r="E67" s="364"/>
      <c r="F67" s="509"/>
      <c r="G67" s="510"/>
      <c r="H67" s="167" t="s">
        <v>223</v>
      </c>
      <c r="I67" s="168" t="str">
        <f>IFERROR(VLOOKUP(I66,'P1-1'!$B:$AP,41,FALSE),"")</f>
        <v/>
      </c>
      <c r="J67" s="168" t="str">
        <f>IFERROR(VLOOKUP(J66,'P1-1'!$B:$AP,41,FALSE),"")</f>
        <v/>
      </c>
      <c r="K67" s="168" t="str">
        <f>IFERROR(VLOOKUP(K66,'P1-1'!$B:$AP,41,FALSE),"")</f>
        <v/>
      </c>
      <c r="L67" s="168" t="str">
        <f>IFERROR(VLOOKUP(L66,'P1-1'!$B:$AP,41,FALSE),"")</f>
        <v/>
      </c>
      <c r="M67" s="168" t="str">
        <f>IFERROR(VLOOKUP(M66,'P1-1'!$B:$AP,41,FALSE),"")</f>
        <v/>
      </c>
      <c r="N67" s="168" t="str">
        <f>IFERROR(VLOOKUP(N66,'P1-1'!$B:$AP,41,FALSE),"")</f>
        <v/>
      </c>
      <c r="O67" s="168" t="str">
        <f>IFERROR(VLOOKUP(O66,'P1-1'!$B:$AP,41,FALSE),"")</f>
        <v/>
      </c>
      <c r="P67" s="168" t="str">
        <f>IFERROR(VLOOKUP(P66,'P1-1'!$B:$AP,41,FALSE),"")</f>
        <v/>
      </c>
      <c r="Q67" s="168" t="str">
        <f>IFERROR(VLOOKUP(Q66,'P1-1'!$B:$AP,41,FALSE),"")</f>
        <v/>
      </c>
      <c r="R67" s="168" t="str">
        <f>IFERROR(VLOOKUP(R66,'P1-1'!$B:$AP,41,FALSE),"")</f>
        <v/>
      </c>
      <c r="S67" s="168" t="str">
        <f>IFERROR(VLOOKUP(S66,'P1-1'!$B:$AP,41,FALSE),"")</f>
        <v/>
      </c>
      <c r="T67" s="168" t="str">
        <f>IFERROR(VLOOKUP(T66,'P1-1'!$B:$AP,41,FALSE),"")</f>
        <v/>
      </c>
      <c r="U67" s="168" t="str">
        <f>IFERROR(VLOOKUP(U66,'P1-1'!$B:$AP,41,FALSE),"")</f>
        <v/>
      </c>
      <c r="V67" s="168" t="str">
        <f>IFERROR(VLOOKUP(V66,'P1-1'!$B:$AP,41,FALSE),"")</f>
        <v/>
      </c>
      <c r="W67" s="168" t="str">
        <f>IFERROR(VLOOKUP(W66,'P1-1'!$B:$AP,41,FALSE),"")</f>
        <v/>
      </c>
      <c r="X67" s="168" t="str">
        <f>IFERROR(VLOOKUP(X66,'P1-1'!$B:$AP,41,FALSE),"")</f>
        <v/>
      </c>
      <c r="Y67" s="168" t="str">
        <f>IFERROR(VLOOKUP(Y66,'P1-1'!$B:$AP,41,FALSE),"")</f>
        <v/>
      </c>
      <c r="Z67" s="168" t="str">
        <f>IFERROR(VLOOKUP(Z66,'P1-1'!$B:$AP,41,FALSE),"")</f>
        <v/>
      </c>
      <c r="AA67" s="168" t="str">
        <f>IFERROR(VLOOKUP(AA66,'P1-1'!$B:$AP,41,FALSE),"")</f>
        <v/>
      </c>
      <c r="AB67" s="168" t="str">
        <f>IFERROR(VLOOKUP(AB66,'P1-1'!$B:$AP,41,FALSE),"")</f>
        <v/>
      </c>
      <c r="AC67" s="168" t="str">
        <f>IFERROR(VLOOKUP(AC66,'P1-1'!$B:$AP,41,FALSE),"")</f>
        <v/>
      </c>
      <c r="AD67" s="168" t="str">
        <f>IFERROR(VLOOKUP(AD66,'P1-1'!$B:$AP,41,FALSE),"")</f>
        <v/>
      </c>
      <c r="AE67" s="168" t="str">
        <f>IFERROR(VLOOKUP(AE66,'P1-1'!$B:$AP,41,FALSE),"")</f>
        <v/>
      </c>
      <c r="AF67" s="168" t="str">
        <f>IFERROR(VLOOKUP(AF66,'P1-1'!$B:$AP,41,FALSE),"")</f>
        <v/>
      </c>
      <c r="AG67" s="168" t="str">
        <f>IFERROR(VLOOKUP(AG66,'P1-1'!$B:$AP,41,FALSE),"")</f>
        <v/>
      </c>
      <c r="AH67" s="168" t="str">
        <f>IFERROR(VLOOKUP(AH66,'P1-1'!$B:$AP,41,FALSE),"")</f>
        <v/>
      </c>
      <c r="AI67" s="168" t="str">
        <f>IFERROR(VLOOKUP(AI66,'P1-1'!$B:$AP,41,FALSE),"")</f>
        <v/>
      </c>
      <c r="AJ67" s="168" t="str">
        <f>IFERROR(VLOOKUP(AJ66,'P1-1'!$B:$AP,41,FALSE),"")</f>
        <v/>
      </c>
      <c r="AK67" s="168" t="str">
        <f>IFERROR(VLOOKUP(AK66,'P1-1'!$B:$AP,41,FALSE),"")</f>
        <v/>
      </c>
      <c r="AL67" s="168" t="str">
        <f>IFERROR(VLOOKUP(AL66,'P1-1'!$B:$AP,41,FALSE),"")</f>
        <v/>
      </c>
      <c r="AM67" s="168" t="str">
        <f>IFERROR(VLOOKUP(AM66,'P1-1'!$B:$AP,41,FALSE),"")</f>
        <v/>
      </c>
      <c r="AN67" s="483"/>
      <c r="AO67" s="486"/>
      <c r="AP67" s="490"/>
      <c r="AQ67" s="491"/>
      <c r="AR67" s="486"/>
      <c r="AS67" s="486"/>
      <c r="AT67" s="494"/>
      <c r="AU67" s="327" t="str">
        <f t="shared" ref="AU67" si="53">IFERROR(IF($D66="□",($AO66/$AK$7),($AO66/$AK$9)),"")</f>
        <v/>
      </c>
      <c r="AV67" s="327" t="str">
        <f t="shared" ref="AV67" si="54">IFERROR(IF($D66="□",($AN66/$AO$7),($AN66/$AO$9)),"")</f>
        <v/>
      </c>
    </row>
    <row r="68" spans="1:48" s="139" customFormat="1" ht="12" customHeight="1" x14ac:dyDescent="0.15">
      <c r="A68" s="497"/>
      <c r="B68" s="500"/>
      <c r="C68" s="515"/>
      <c r="D68" s="506"/>
      <c r="E68" s="364"/>
      <c r="F68" s="511"/>
      <c r="G68" s="512"/>
      <c r="H68" s="169" t="s">
        <v>224</v>
      </c>
      <c r="I68" s="168" t="str">
        <f>IFERROR(VLOOKUP(I66,'P1-1'!$B:$AP,31,FALSE),"")</f>
        <v/>
      </c>
      <c r="J68" s="168" t="str">
        <f>IFERROR(VLOOKUP(J66,'P1-1'!$B:$AP,31,FALSE),"")</f>
        <v/>
      </c>
      <c r="K68" s="168" t="str">
        <f>IFERROR(VLOOKUP(K66,'P1-1'!$B:$AP,31,FALSE),"")</f>
        <v/>
      </c>
      <c r="L68" s="168" t="str">
        <f>IFERROR(VLOOKUP(L66,'P1-1'!$B:$AP,31,FALSE),"")</f>
        <v/>
      </c>
      <c r="M68" s="168" t="str">
        <f>IFERROR(VLOOKUP(M66,'P1-1'!$B:$AP,31,FALSE),"")</f>
        <v/>
      </c>
      <c r="N68" s="168" t="str">
        <f>IFERROR(VLOOKUP(N66,'P1-1'!$B:$AP,31,FALSE),"")</f>
        <v/>
      </c>
      <c r="O68" s="168" t="str">
        <f>IFERROR(VLOOKUP(O66,'P1-1'!$B:$AP,31,FALSE),"")</f>
        <v/>
      </c>
      <c r="P68" s="168" t="str">
        <f>IFERROR(VLOOKUP(P66,'P1-1'!$B:$AP,31,FALSE),"")</f>
        <v/>
      </c>
      <c r="Q68" s="168" t="str">
        <f>IFERROR(VLOOKUP(Q66,'P1-1'!$B:$AP,31,FALSE),"")</f>
        <v/>
      </c>
      <c r="R68" s="168" t="str">
        <f>IFERROR(VLOOKUP(R66,'P1-1'!$B:$AP,31,FALSE),"")</f>
        <v/>
      </c>
      <c r="S68" s="168" t="str">
        <f>IFERROR(VLOOKUP(S66,'P1-1'!$B:$AP,31,FALSE),"")</f>
        <v/>
      </c>
      <c r="T68" s="168" t="str">
        <f>IFERROR(VLOOKUP(T66,'P1-1'!$B:$AP,31,FALSE),"")</f>
        <v/>
      </c>
      <c r="U68" s="168" t="str">
        <f>IFERROR(VLOOKUP(U66,'P1-1'!$B:$AP,31,FALSE),"")</f>
        <v/>
      </c>
      <c r="V68" s="168" t="str">
        <f>IFERROR(VLOOKUP(V66,'P1-1'!$B:$AP,31,FALSE),"")</f>
        <v/>
      </c>
      <c r="W68" s="168" t="str">
        <f>IFERROR(VLOOKUP(W66,'P1-1'!$B:$AP,31,FALSE),"")</f>
        <v/>
      </c>
      <c r="X68" s="168" t="str">
        <f>IFERROR(VLOOKUP(X66,'P1-1'!$B:$AP,31,FALSE),"")</f>
        <v/>
      </c>
      <c r="Y68" s="168" t="str">
        <f>IFERROR(VLOOKUP(Y66,'P1-1'!$B:$AP,31,FALSE),"")</f>
        <v/>
      </c>
      <c r="Z68" s="168" t="str">
        <f>IFERROR(VLOOKUP(Z66,'P1-1'!$B:$AP,31,FALSE),"")</f>
        <v/>
      </c>
      <c r="AA68" s="168" t="str">
        <f>IFERROR(VLOOKUP(AA66,'P1-1'!$B:$AP,31,FALSE),"")</f>
        <v/>
      </c>
      <c r="AB68" s="168" t="str">
        <f>IFERROR(VLOOKUP(AB66,'P1-1'!$B:$AP,31,FALSE),"")</f>
        <v/>
      </c>
      <c r="AC68" s="168" t="str">
        <f>IFERROR(VLOOKUP(AC66,'P1-1'!$B:$AP,31,FALSE),"")</f>
        <v/>
      </c>
      <c r="AD68" s="168" t="str">
        <f>IFERROR(VLOOKUP(AD66,'P1-1'!$B:$AP,31,FALSE),"")</f>
        <v/>
      </c>
      <c r="AE68" s="168" t="str">
        <f>IFERROR(VLOOKUP(AE66,'P1-1'!$B:$AP,31,FALSE),"")</f>
        <v/>
      </c>
      <c r="AF68" s="168" t="str">
        <f>IFERROR(VLOOKUP(AF66,'P1-1'!$B:$AP,31,FALSE),"")</f>
        <v/>
      </c>
      <c r="AG68" s="168" t="str">
        <f>IFERROR(VLOOKUP(AG66,'P1-1'!$B:$AP,31,FALSE),"")</f>
        <v/>
      </c>
      <c r="AH68" s="168" t="str">
        <f>IFERROR(VLOOKUP(AH66,'P1-1'!$B:$AP,31,FALSE),"")</f>
        <v/>
      </c>
      <c r="AI68" s="168" t="str">
        <f>IFERROR(VLOOKUP(AI66,'P1-1'!$B:$AP,31,FALSE),"")</f>
        <v/>
      </c>
      <c r="AJ68" s="168" t="str">
        <f>IFERROR(VLOOKUP(AJ66,'P1-1'!$B:$AP,31,FALSE),"")</f>
        <v/>
      </c>
      <c r="AK68" s="168" t="str">
        <f>IFERROR(VLOOKUP(AK66,'P1-1'!$B:$AP,31,FALSE),"")</f>
        <v/>
      </c>
      <c r="AL68" s="168" t="str">
        <f>IFERROR(VLOOKUP(AL66,'P1-1'!$B:$AP,31,FALSE),"")</f>
        <v/>
      </c>
      <c r="AM68" s="168" t="str">
        <f>IFERROR(VLOOKUP(AM66,'P1-1'!$B:$AP,31,FALSE),"")</f>
        <v/>
      </c>
      <c r="AN68" s="484"/>
      <c r="AO68" s="487"/>
      <c r="AP68" s="492"/>
      <c r="AQ68" s="493"/>
      <c r="AR68" s="487"/>
      <c r="AS68" s="487"/>
      <c r="AT68" s="494"/>
      <c r="AU68" s="328"/>
      <c r="AV68" s="328"/>
    </row>
    <row r="69" spans="1:48" s="139" customFormat="1" ht="12" customHeight="1" x14ac:dyDescent="0.15">
      <c r="A69" s="495">
        <v>16</v>
      </c>
      <c r="B69" s="498"/>
      <c r="C69" s="513"/>
      <c r="D69" s="504" t="s">
        <v>95</v>
      </c>
      <c r="E69" s="363"/>
      <c r="F69" s="507"/>
      <c r="G69" s="508"/>
      <c r="H69" s="166" t="s">
        <v>221</v>
      </c>
      <c r="I69" s="325"/>
      <c r="J69" s="325"/>
      <c r="K69" s="325"/>
      <c r="L69" s="325"/>
      <c r="M69" s="325"/>
      <c r="N69" s="325"/>
      <c r="O69" s="325"/>
      <c r="P69" s="325"/>
      <c r="Q69" s="325"/>
      <c r="R69" s="325"/>
      <c r="S69" s="325"/>
      <c r="T69" s="325"/>
      <c r="U69" s="325"/>
      <c r="V69" s="325"/>
      <c r="W69" s="325"/>
      <c r="X69" s="325"/>
      <c r="Y69" s="325"/>
      <c r="Z69" s="325"/>
      <c r="AA69" s="325"/>
      <c r="AB69" s="325"/>
      <c r="AC69" s="325"/>
      <c r="AD69" s="325"/>
      <c r="AE69" s="325"/>
      <c r="AF69" s="325"/>
      <c r="AG69" s="325"/>
      <c r="AH69" s="325"/>
      <c r="AI69" s="325"/>
      <c r="AJ69" s="325"/>
      <c r="AK69" s="325"/>
      <c r="AL69" s="325"/>
      <c r="AM69" s="325"/>
      <c r="AN69" s="482">
        <f t="shared" ref="AN69" si="55">IF(LEFT($AN$2,6)="共同生活援助",SUM(I70:AM70),SUM(I70:AM71))</f>
        <v>0</v>
      </c>
      <c r="AO69" s="485">
        <f>IF($AN$4="４週",AN69/4,AN69/(DAY(EOMONTH($I$22,0))/7))</f>
        <v>0</v>
      </c>
      <c r="AP69" s="488"/>
      <c r="AQ69" s="489"/>
      <c r="AR69" s="485" t="str">
        <f t="shared" ref="AR69" si="56">IF($AN$4="４週",AU70,AV70)</f>
        <v/>
      </c>
      <c r="AS69" s="485"/>
      <c r="AT69" s="494"/>
      <c r="AU69" s="326" t="s">
        <v>508</v>
      </c>
      <c r="AV69" s="326" t="s">
        <v>222</v>
      </c>
    </row>
    <row r="70" spans="1:48" s="139" customFormat="1" ht="12" customHeight="1" x14ac:dyDescent="0.15">
      <c r="A70" s="496"/>
      <c r="B70" s="499"/>
      <c r="C70" s="514"/>
      <c r="D70" s="505"/>
      <c r="E70" s="364"/>
      <c r="F70" s="509"/>
      <c r="G70" s="510"/>
      <c r="H70" s="167" t="s">
        <v>223</v>
      </c>
      <c r="I70" s="168" t="str">
        <f>IFERROR(VLOOKUP(I69,'P1-1'!$B:$AP,41,FALSE),"")</f>
        <v/>
      </c>
      <c r="J70" s="168" t="str">
        <f>IFERROR(VLOOKUP(J69,'P1-1'!$B:$AP,41,FALSE),"")</f>
        <v/>
      </c>
      <c r="K70" s="168" t="str">
        <f>IFERROR(VLOOKUP(K69,'P1-1'!$B:$AP,41,FALSE),"")</f>
        <v/>
      </c>
      <c r="L70" s="168" t="str">
        <f>IFERROR(VLOOKUP(L69,'P1-1'!$B:$AP,41,FALSE),"")</f>
        <v/>
      </c>
      <c r="M70" s="168" t="str">
        <f>IFERROR(VLOOKUP(M69,'P1-1'!$B:$AP,41,FALSE),"")</f>
        <v/>
      </c>
      <c r="N70" s="168" t="str">
        <f>IFERROR(VLOOKUP(N69,'P1-1'!$B:$AP,41,FALSE),"")</f>
        <v/>
      </c>
      <c r="O70" s="168" t="str">
        <f>IFERROR(VLOOKUP(O69,'P1-1'!$B:$AP,41,FALSE),"")</f>
        <v/>
      </c>
      <c r="P70" s="168" t="str">
        <f>IFERROR(VLOOKUP(P69,'P1-1'!$B:$AP,41,FALSE),"")</f>
        <v/>
      </c>
      <c r="Q70" s="168" t="str">
        <f>IFERROR(VLOOKUP(Q69,'P1-1'!$B:$AP,41,FALSE),"")</f>
        <v/>
      </c>
      <c r="R70" s="168" t="str">
        <f>IFERROR(VLOOKUP(R69,'P1-1'!$B:$AP,41,FALSE),"")</f>
        <v/>
      </c>
      <c r="S70" s="168" t="str">
        <f>IFERROR(VLOOKUP(S69,'P1-1'!$B:$AP,41,FALSE),"")</f>
        <v/>
      </c>
      <c r="T70" s="168" t="str">
        <f>IFERROR(VLOOKUP(T69,'P1-1'!$B:$AP,41,FALSE),"")</f>
        <v/>
      </c>
      <c r="U70" s="168" t="str">
        <f>IFERROR(VLOOKUP(U69,'P1-1'!$B:$AP,41,FALSE),"")</f>
        <v/>
      </c>
      <c r="V70" s="168" t="str">
        <f>IFERROR(VLOOKUP(V69,'P1-1'!$B:$AP,41,FALSE),"")</f>
        <v/>
      </c>
      <c r="W70" s="168" t="str">
        <f>IFERROR(VLOOKUP(W69,'P1-1'!$B:$AP,41,FALSE),"")</f>
        <v/>
      </c>
      <c r="X70" s="168" t="str">
        <f>IFERROR(VLOOKUP(X69,'P1-1'!$B:$AP,41,FALSE),"")</f>
        <v/>
      </c>
      <c r="Y70" s="168" t="str">
        <f>IFERROR(VLOOKUP(Y69,'P1-1'!$B:$AP,41,FALSE),"")</f>
        <v/>
      </c>
      <c r="Z70" s="168" t="str">
        <f>IFERROR(VLOOKUP(Z69,'P1-1'!$B:$AP,41,FALSE),"")</f>
        <v/>
      </c>
      <c r="AA70" s="168" t="str">
        <f>IFERROR(VLOOKUP(AA69,'P1-1'!$B:$AP,41,FALSE),"")</f>
        <v/>
      </c>
      <c r="AB70" s="168" t="str">
        <f>IFERROR(VLOOKUP(AB69,'P1-1'!$B:$AP,41,FALSE),"")</f>
        <v/>
      </c>
      <c r="AC70" s="168" t="str">
        <f>IFERROR(VLOOKUP(AC69,'P1-1'!$B:$AP,41,FALSE),"")</f>
        <v/>
      </c>
      <c r="AD70" s="168" t="str">
        <f>IFERROR(VLOOKUP(AD69,'P1-1'!$B:$AP,41,FALSE),"")</f>
        <v/>
      </c>
      <c r="AE70" s="168" t="str">
        <f>IFERROR(VLOOKUP(AE69,'P1-1'!$B:$AP,41,FALSE),"")</f>
        <v/>
      </c>
      <c r="AF70" s="168" t="str">
        <f>IFERROR(VLOOKUP(AF69,'P1-1'!$B:$AP,41,FALSE),"")</f>
        <v/>
      </c>
      <c r="AG70" s="168" t="str">
        <f>IFERROR(VLOOKUP(AG69,'P1-1'!$B:$AP,41,FALSE),"")</f>
        <v/>
      </c>
      <c r="AH70" s="168" t="str">
        <f>IFERROR(VLOOKUP(AH69,'P1-1'!$B:$AP,41,FALSE),"")</f>
        <v/>
      </c>
      <c r="AI70" s="168" t="str">
        <f>IFERROR(VLOOKUP(AI69,'P1-1'!$B:$AP,41,FALSE),"")</f>
        <v/>
      </c>
      <c r="AJ70" s="168" t="str">
        <f>IFERROR(VLOOKUP(AJ69,'P1-1'!$B:$AP,41,FALSE),"")</f>
        <v/>
      </c>
      <c r="AK70" s="168" t="str">
        <f>IFERROR(VLOOKUP(AK69,'P1-1'!$B:$AP,41,FALSE),"")</f>
        <v/>
      </c>
      <c r="AL70" s="168" t="str">
        <f>IFERROR(VLOOKUP(AL69,'P1-1'!$B:$AP,41,FALSE),"")</f>
        <v/>
      </c>
      <c r="AM70" s="168" t="str">
        <f>IFERROR(VLOOKUP(AM69,'P1-1'!$B:$AP,41,FALSE),"")</f>
        <v/>
      </c>
      <c r="AN70" s="483"/>
      <c r="AO70" s="486"/>
      <c r="AP70" s="490"/>
      <c r="AQ70" s="491"/>
      <c r="AR70" s="486"/>
      <c r="AS70" s="486"/>
      <c r="AT70" s="494"/>
      <c r="AU70" s="327" t="str">
        <f t="shared" ref="AU70" si="57">IFERROR(IF($D69="□",($AO69/$AK$7),($AO69/$AK$9)),"")</f>
        <v/>
      </c>
      <c r="AV70" s="327" t="str">
        <f t="shared" ref="AV70" si="58">IFERROR(IF($D69="□",($AN69/$AO$7),($AN69/$AO$9)),"")</f>
        <v/>
      </c>
    </row>
    <row r="71" spans="1:48" s="139" customFormat="1" ht="12" customHeight="1" x14ac:dyDescent="0.15">
      <c r="A71" s="497"/>
      <c r="B71" s="500"/>
      <c r="C71" s="515"/>
      <c r="D71" s="506"/>
      <c r="E71" s="364"/>
      <c r="F71" s="511"/>
      <c r="G71" s="512"/>
      <c r="H71" s="169" t="s">
        <v>224</v>
      </c>
      <c r="I71" s="168" t="str">
        <f>IFERROR(VLOOKUP(I69,'P1-1'!$B:$AP,31,FALSE),"")</f>
        <v/>
      </c>
      <c r="J71" s="168" t="str">
        <f>IFERROR(VLOOKUP(J69,'P1-1'!$B:$AP,31,FALSE),"")</f>
        <v/>
      </c>
      <c r="K71" s="168" t="str">
        <f>IFERROR(VLOOKUP(K69,'P1-1'!$B:$AP,31,FALSE),"")</f>
        <v/>
      </c>
      <c r="L71" s="168" t="str">
        <f>IFERROR(VLOOKUP(L69,'P1-1'!$B:$AP,31,FALSE),"")</f>
        <v/>
      </c>
      <c r="M71" s="168" t="str">
        <f>IFERROR(VLOOKUP(M69,'P1-1'!$B:$AP,31,FALSE),"")</f>
        <v/>
      </c>
      <c r="N71" s="168" t="str">
        <f>IFERROR(VLOOKUP(N69,'P1-1'!$B:$AP,31,FALSE),"")</f>
        <v/>
      </c>
      <c r="O71" s="168" t="str">
        <f>IFERROR(VLOOKUP(O69,'P1-1'!$B:$AP,31,FALSE),"")</f>
        <v/>
      </c>
      <c r="P71" s="168" t="str">
        <f>IFERROR(VLOOKUP(P69,'P1-1'!$B:$AP,31,FALSE),"")</f>
        <v/>
      </c>
      <c r="Q71" s="168" t="str">
        <f>IFERROR(VLOOKUP(Q69,'P1-1'!$B:$AP,31,FALSE),"")</f>
        <v/>
      </c>
      <c r="R71" s="168" t="str">
        <f>IFERROR(VLOOKUP(R69,'P1-1'!$B:$AP,31,FALSE),"")</f>
        <v/>
      </c>
      <c r="S71" s="168" t="str">
        <f>IFERROR(VLOOKUP(S69,'P1-1'!$B:$AP,31,FALSE),"")</f>
        <v/>
      </c>
      <c r="T71" s="168" t="str">
        <f>IFERROR(VLOOKUP(T69,'P1-1'!$B:$AP,31,FALSE),"")</f>
        <v/>
      </c>
      <c r="U71" s="168" t="str">
        <f>IFERROR(VLOOKUP(U69,'P1-1'!$B:$AP,31,FALSE),"")</f>
        <v/>
      </c>
      <c r="V71" s="168" t="str">
        <f>IFERROR(VLOOKUP(V69,'P1-1'!$B:$AP,31,FALSE),"")</f>
        <v/>
      </c>
      <c r="W71" s="168" t="str">
        <f>IFERROR(VLOOKUP(W69,'P1-1'!$B:$AP,31,FALSE),"")</f>
        <v/>
      </c>
      <c r="X71" s="168" t="str">
        <f>IFERROR(VLOOKUP(X69,'P1-1'!$B:$AP,31,FALSE),"")</f>
        <v/>
      </c>
      <c r="Y71" s="168" t="str">
        <f>IFERROR(VLOOKUP(Y69,'P1-1'!$B:$AP,31,FALSE),"")</f>
        <v/>
      </c>
      <c r="Z71" s="168" t="str">
        <f>IFERROR(VLOOKUP(Z69,'P1-1'!$B:$AP,31,FALSE),"")</f>
        <v/>
      </c>
      <c r="AA71" s="168" t="str">
        <f>IFERROR(VLOOKUP(AA69,'P1-1'!$B:$AP,31,FALSE),"")</f>
        <v/>
      </c>
      <c r="AB71" s="168" t="str">
        <f>IFERROR(VLOOKUP(AB69,'P1-1'!$B:$AP,31,FALSE),"")</f>
        <v/>
      </c>
      <c r="AC71" s="168" t="str">
        <f>IFERROR(VLOOKUP(AC69,'P1-1'!$B:$AP,31,FALSE),"")</f>
        <v/>
      </c>
      <c r="AD71" s="168" t="str">
        <f>IFERROR(VLOOKUP(AD69,'P1-1'!$B:$AP,31,FALSE),"")</f>
        <v/>
      </c>
      <c r="AE71" s="168" t="str">
        <f>IFERROR(VLOOKUP(AE69,'P1-1'!$B:$AP,31,FALSE),"")</f>
        <v/>
      </c>
      <c r="AF71" s="168" t="str">
        <f>IFERROR(VLOOKUP(AF69,'P1-1'!$B:$AP,31,FALSE),"")</f>
        <v/>
      </c>
      <c r="AG71" s="168" t="str">
        <f>IFERROR(VLOOKUP(AG69,'P1-1'!$B:$AP,31,FALSE),"")</f>
        <v/>
      </c>
      <c r="AH71" s="168" t="str">
        <f>IFERROR(VLOOKUP(AH69,'P1-1'!$B:$AP,31,FALSE),"")</f>
        <v/>
      </c>
      <c r="AI71" s="168" t="str">
        <f>IFERROR(VLOOKUP(AI69,'P1-1'!$B:$AP,31,FALSE),"")</f>
        <v/>
      </c>
      <c r="AJ71" s="168" t="str">
        <f>IFERROR(VLOOKUP(AJ69,'P1-1'!$B:$AP,31,FALSE),"")</f>
        <v/>
      </c>
      <c r="AK71" s="168" t="str">
        <f>IFERROR(VLOOKUP(AK69,'P1-1'!$B:$AP,31,FALSE),"")</f>
        <v/>
      </c>
      <c r="AL71" s="168" t="str">
        <f>IFERROR(VLOOKUP(AL69,'P1-1'!$B:$AP,31,FALSE),"")</f>
        <v/>
      </c>
      <c r="AM71" s="168" t="str">
        <f>IFERROR(VLOOKUP(AM69,'P1-1'!$B:$AP,31,FALSE),"")</f>
        <v/>
      </c>
      <c r="AN71" s="484"/>
      <c r="AO71" s="487"/>
      <c r="AP71" s="492"/>
      <c r="AQ71" s="493"/>
      <c r="AR71" s="487"/>
      <c r="AS71" s="487"/>
      <c r="AT71" s="494"/>
      <c r="AU71" s="328"/>
      <c r="AV71" s="328"/>
    </row>
    <row r="72" spans="1:48" s="139" customFormat="1" ht="12" customHeight="1" x14ac:dyDescent="0.15">
      <c r="A72" s="495">
        <v>17</v>
      </c>
      <c r="B72" s="498"/>
      <c r="C72" s="501"/>
      <c r="D72" s="504" t="s">
        <v>95</v>
      </c>
      <c r="E72" s="363"/>
      <c r="F72" s="507"/>
      <c r="G72" s="508"/>
      <c r="H72" s="166" t="s">
        <v>221</v>
      </c>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5"/>
      <c r="AG72" s="325"/>
      <c r="AH72" s="325"/>
      <c r="AI72" s="325"/>
      <c r="AJ72" s="325"/>
      <c r="AK72" s="325"/>
      <c r="AL72" s="325"/>
      <c r="AM72" s="325"/>
      <c r="AN72" s="482">
        <f t="shared" ref="AN72" si="59">IF(LEFT($AN$2,6)="共同生活援助",SUM(I73:AM73),SUM(I73:AM74))</f>
        <v>0</v>
      </c>
      <c r="AO72" s="485">
        <f>IF($AN$4="４週",AN72/4,AN72/(DAY(EOMONTH($I$22,0))/7))</f>
        <v>0</v>
      </c>
      <c r="AP72" s="488"/>
      <c r="AQ72" s="489"/>
      <c r="AR72" s="485" t="str">
        <f t="shared" ref="AR72" si="60">IF($AN$4="４週",AU73,AV73)</f>
        <v/>
      </c>
      <c r="AS72" s="485"/>
      <c r="AT72" s="494"/>
      <c r="AU72" s="326" t="s">
        <v>508</v>
      </c>
      <c r="AV72" s="326" t="s">
        <v>222</v>
      </c>
    </row>
    <row r="73" spans="1:48" s="139" customFormat="1" ht="12" customHeight="1" x14ac:dyDescent="0.15">
      <c r="A73" s="496"/>
      <c r="B73" s="499"/>
      <c r="C73" s="502"/>
      <c r="D73" s="505"/>
      <c r="E73" s="364"/>
      <c r="F73" s="509"/>
      <c r="G73" s="510"/>
      <c r="H73" s="167" t="s">
        <v>223</v>
      </c>
      <c r="I73" s="168" t="str">
        <f>IFERROR(VLOOKUP(I72,'P1-1'!$B:$AP,41,FALSE),"")</f>
        <v/>
      </c>
      <c r="J73" s="168" t="str">
        <f>IFERROR(VLOOKUP(J72,'P1-1'!$B:$AP,41,FALSE),"")</f>
        <v/>
      </c>
      <c r="K73" s="168" t="str">
        <f>IFERROR(VLOOKUP(K72,'P1-1'!$B:$AP,41,FALSE),"")</f>
        <v/>
      </c>
      <c r="L73" s="168" t="str">
        <f>IFERROR(VLOOKUP(L72,'P1-1'!$B:$AP,41,FALSE),"")</f>
        <v/>
      </c>
      <c r="M73" s="168" t="str">
        <f>IFERROR(VLOOKUP(M72,'P1-1'!$B:$AP,41,FALSE),"")</f>
        <v/>
      </c>
      <c r="N73" s="168" t="str">
        <f>IFERROR(VLOOKUP(N72,'P1-1'!$B:$AP,41,FALSE),"")</f>
        <v/>
      </c>
      <c r="O73" s="168" t="str">
        <f>IFERROR(VLOOKUP(O72,'P1-1'!$B:$AP,41,FALSE),"")</f>
        <v/>
      </c>
      <c r="P73" s="168" t="str">
        <f>IFERROR(VLOOKUP(P72,'P1-1'!$B:$AP,41,FALSE),"")</f>
        <v/>
      </c>
      <c r="Q73" s="168" t="str">
        <f>IFERROR(VLOOKUP(Q72,'P1-1'!$B:$AP,41,FALSE),"")</f>
        <v/>
      </c>
      <c r="R73" s="168" t="str">
        <f>IFERROR(VLOOKUP(R72,'P1-1'!$B:$AP,41,FALSE),"")</f>
        <v/>
      </c>
      <c r="S73" s="168" t="str">
        <f>IFERROR(VLOOKUP(S72,'P1-1'!$B:$AP,41,FALSE),"")</f>
        <v/>
      </c>
      <c r="T73" s="168" t="str">
        <f>IFERROR(VLOOKUP(T72,'P1-1'!$B:$AP,41,FALSE),"")</f>
        <v/>
      </c>
      <c r="U73" s="168" t="str">
        <f>IFERROR(VLOOKUP(U72,'P1-1'!$B:$AP,41,FALSE),"")</f>
        <v/>
      </c>
      <c r="V73" s="168" t="str">
        <f>IFERROR(VLOOKUP(V72,'P1-1'!$B:$AP,41,FALSE),"")</f>
        <v/>
      </c>
      <c r="W73" s="168" t="str">
        <f>IFERROR(VLOOKUP(W72,'P1-1'!$B:$AP,41,FALSE),"")</f>
        <v/>
      </c>
      <c r="X73" s="168" t="str">
        <f>IFERROR(VLOOKUP(X72,'P1-1'!$B:$AP,41,FALSE),"")</f>
        <v/>
      </c>
      <c r="Y73" s="168" t="str">
        <f>IFERROR(VLOOKUP(Y72,'P1-1'!$B:$AP,41,FALSE),"")</f>
        <v/>
      </c>
      <c r="Z73" s="168" t="str">
        <f>IFERROR(VLOOKUP(Z72,'P1-1'!$B:$AP,41,FALSE),"")</f>
        <v/>
      </c>
      <c r="AA73" s="168" t="str">
        <f>IFERROR(VLOOKUP(AA72,'P1-1'!$B:$AP,41,FALSE),"")</f>
        <v/>
      </c>
      <c r="AB73" s="168" t="str">
        <f>IFERROR(VLOOKUP(AB72,'P1-1'!$B:$AP,41,FALSE),"")</f>
        <v/>
      </c>
      <c r="AC73" s="168" t="str">
        <f>IFERROR(VLOOKUP(AC72,'P1-1'!$B:$AP,41,FALSE),"")</f>
        <v/>
      </c>
      <c r="AD73" s="168" t="str">
        <f>IFERROR(VLOOKUP(AD72,'P1-1'!$B:$AP,41,FALSE),"")</f>
        <v/>
      </c>
      <c r="AE73" s="168" t="str">
        <f>IFERROR(VLOOKUP(AE72,'P1-1'!$B:$AP,41,FALSE),"")</f>
        <v/>
      </c>
      <c r="AF73" s="168" t="str">
        <f>IFERROR(VLOOKUP(AF72,'P1-1'!$B:$AP,41,FALSE),"")</f>
        <v/>
      </c>
      <c r="AG73" s="168" t="str">
        <f>IFERROR(VLOOKUP(AG72,'P1-1'!$B:$AP,41,FALSE),"")</f>
        <v/>
      </c>
      <c r="AH73" s="168" t="str">
        <f>IFERROR(VLOOKUP(AH72,'P1-1'!$B:$AP,41,FALSE),"")</f>
        <v/>
      </c>
      <c r="AI73" s="168" t="str">
        <f>IFERROR(VLOOKUP(AI72,'P1-1'!$B:$AP,41,FALSE),"")</f>
        <v/>
      </c>
      <c r="AJ73" s="168" t="str">
        <f>IFERROR(VLOOKUP(AJ72,'P1-1'!$B:$AP,41,FALSE),"")</f>
        <v/>
      </c>
      <c r="AK73" s="168" t="str">
        <f>IFERROR(VLOOKUP(AK72,'P1-1'!$B:$AP,41,FALSE),"")</f>
        <v/>
      </c>
      <c r="AL73" s="168" t="str">
        <f>IFERROR(VLOOKUP(AL72,'P1-1'!$B:$AP,41,FALSE),"")</f>
        <v/>
      </c>
      <c r="AM73" s="168" t="str">
        <f>IFERROR(VLOOKUP(AM72,'P1-1'!$B:$AP,41,FALSE),"")</f>
        <v/>
      </c>
      <c r="AN73" s="483"/>
      <c r="AO73" s="486"/>
      <c r="AP73" s="490"/>
      <c r="AQ73" s="491"/>
      <c r="AR73" s="486"/>
      <c r="AS73" s="486"/>
      <c r="AT73" s="494"/>
      <c r="AU73" s="327" t="str">
        <f t="shared" ref="AU73" si="61">IFERROR(IF($D72="□",($AO72/$AK$7),($AO72/$AK$9)),"")</f>
        <v/>
      </c>
      <c r="AV73" s="327" t="str">
        <f t="shared" ref="AV73" si="62">IFERROR(IF($D72="□",($AN72/$AO$7),($AN72/$AO$9)),"")</f>
        <v/>
      </c>
    </row>
    <row r="74" spans="1:48" s="139" customFormat="1" ht="12" customHeight="1" x14ac:dyDescent="0.15">
      <c r="A74" s="497"/>
      <c r="B74" s="500"/>
      <c r="C74" s="503"/>
      <c r="D74" s="506"/>
      <c r="E74" s="364"/>
      <c r="F74" s="511"/>
      <c r="G74" s="512"/>
      <c r="H74" s="169" t="s">
        <v>224</v>
      </c>
      <c r="I74" s="168" t="str">
        <f>IFERROR(VLOOKUP(I72,'P1-1'!$B:$AP,31,FALSE),"")</f>
        <v/>
      </c>
      <c r="J74" s="168" t="str">
        <f>IFERROR(VLOOKUP(J72,'P1-1'!$B:$AP,31,FALSE),"")</f>
        <v/>
      </c>
      <c r="K74" s="168" t="str">
        <f>IFERROR(VLOOKUP(K72,'P1-1'!$B:$AP,31,FALSE),"")</f>
        <v/>
      </c>
      <c r="L74" s="168" t="str">
        <f>IFERROR(VLOOKUP(L72,'P1-1'!$B:$AP,31,FALSE),"")</f>
        <v/>
      </c>
      <c r="M74" s="168" t="str">
        <f>IFERROR(VLOOKUP(M72,'P1-1'!$B:$AP,31,FALSE),"")</f>
        <v/>
      </c>
      <c r="N74" s="168" t="str">
        <f>IFERROR(VLOOKUP(N72,'P1-1'!$B:$AP,31,FALSE),"")</f>
        <v/>
      </c>
      <c r="O74" s="168" t="str">
        <f>IFERROR(VLOOKUP(O72,'P1-1'!$B:$AP,31,FALSE),"")</f>
        <v/>
      </c>
      <c r="P74" s="168" t="str">
        <f>IFERROR(VLOOKUP(P72,'P1-1'!$B:$AP,31,FALSE),"")</f>
        <v/>
      </c>
      <c r="Q74" s="168" t="str">
        <f>IFERROR(VLOOKUP(Q72,'P1-1'!$B:$AP,31,FALSE),"")</f>
        <v/>
      </c>
      <c r="R74" s="168" t="str">
        <f>IFERROR(VLOOKUP(R72,'P1-1'!$B:$AP,31,FALSE),"")</f>
        <v/>
      </c>
      <c r="S74" s="168" t="str">
        <f>IFERROR(VLOOKUP(S72,'P1-1'!$B:$AP,31,FALSE),"")</f>
        <v/>
      </c>
      <c r="T74" s="168" t="str">
        <f>IFERROR(VLOOKUP(T72,'P1-1'!$B:$AP,31,FALSE),"")</f>
        <v/>
      </c>
      <c r="U74" s="168" t="str">
        <f>IFERROR(VLOOKUP(U72,'P1-1'!$B:$AP,31,FALSE),"")</f>
        <v/>
      </c>
      <c r="V74" s="168" t="str">
        <f>IFERROR(VLOOKUP(V72,'P1-1'!$B:$AP,31,FALSE),"")</f>
        <v/>
      </c>
      <c r="W74" s="168" t="str">
        <f>IFERROR(VLOOKUP(W72,'P1-1'!$B:$AP,31,FALSE),"")</f>
        <v/>
      </c>
      <c r="X74" s="168" t="str">
        <f>IFERROR(VLOOKUP(X72,'P1-1'!$B:$AP,31,FALSE),"")</f>
        <v/>
      </c>
      <c r="Y74" s="168" t="str">
        <f>IFERROR(VLOOKUP(Y72,'P1-1'!$B:$AP,31,FALSE),"")</f>
        <v/>
      </c>
      <c r="Z74" s="168" t="str">
        <f>IFERROR(VLOOKUP(Z72,'P1-1'!$B:$AP,31,FALSE),"")</f>
        <v/>
      </c>
      <c r="AA74" s="168" t="str">
        <f>IFERROR(VLOOKUP(AA72,'P1-1'!$B:$AP,31,FALSE),"")</f>
        <v/>
      </c>
      <c r="AB74" s="168" t="str">
        <f>IFERROR(VLOOKUP(AB72,'P1-1'!$B:$AP,31,FALSE),"")</f>
        <v/>
      </c>
      <c r="AC74" s="168" t="str">
        <f>IFERROR(VLOOKUP(AC72,'P1-1'!$B:$AP,31,FALSE),"")</f>
        <v/>
      </c>
      <c r="AD74" s="168" t="str">
        <f>IFERROR(VLOOKUP(AD72,'P1-1'!$B:$AP,31,FALSE),"")</f>
        <v/>
      </c>
      <c r="AE74" s="168" t="str">
        <f>IFERROR(VLOOKUP(AE72,'P1-1'!$B:$AP,31,FALSE),"")</f>
        <v/>
      </c>
      <c r="AF74" s="168" t="str">
        <f>IFERROR(VLOOKUP(AF72,'P1-1'!$B:$AP,31,FALSE),"")</f>
        <v/>
      </c>
      <c r="AG74" s="168" t="str">
        <f>IFERROR(VLOOKUP(AG72,'P1-1'!$B:$AP,31,FALSE),"")</f>
        <v/>
      </c>
      <c r="AH74" s="168" t="str">
        <f>IFERROR(VLOOKUP(AH72,'P1-1'!$B:$AP,31,FALSE),"")</f>
        <v/>
      </c>
      <c r="AI74" s="168" t="str">
        <f>IFERROR(VLOOKUP(AI72,'P1-1'!$B:$AP,31,FALSE),"")</f>
        <v/>
      </c>
      <c r="AJ74" s="168" t="str">
        <f>IFERROR(VLOOKUP(AJ72,'P1-1'!$B:$AP,31,FALSE),"")</f>
        <v/>
      </c>
      <c r="AK74" s="168" t="str">
        <f>IFERROR(VLOOKUP(AK72,'P1-1'!$B:$AP,31,FALSE),"")</f>
        <v/>
      </c>
      <c r="AL74" s="168" t="str">
        <f>IFERROR(VLOOKUP(AL72,'P1-1'!$B:$AP,31,FALSE),"")</f>
        <v/>
      </c>
      <c r="AM74" s="168" t="str">
        <f>IFERROR(VLOOKUP(AM72,'P1-1'!$B:$AP,31,FALSE),"")</f>
        <v/>
      </c>
      <c r="AN74" s="484"/>
      <c r="AO74" s="487"/>
      <c r="AP74" s="492"/>
      <c r="AQ74" s="493"/>
      <c r="AR74" s="487"/>
      <c r="AS74" s="487"/>
      <c r="AT74" s="494"/>
      <c r="AU74" s="328"/>
      <c r="AV74" s="328"/>
    </row>
    <row r="75" spans="1:48" s="139" customFormat="1" ht="12" customHeight="1" x14ac:dyDescent="0.15">
      <c r="A75" s="495">
        <v>18</v>
      </c>
      <c r="B75" s="498"/>
      <c r="C75" s="513"/>
      <c r="D75" s="504" t="s">
        <v>95</v>
      </c>
      <c r="E75" s="363"/>
      <c r="F75" s="507"/>
      <c r="G75" s="508"/>
      <c r="H75" s="166" t="s">
        <v>221</v>
      </c>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5"/>
      <c r="AL75" s="325"/>
      <c r="AM75" s="325"/>
      <c r="AN75" s="482">
        <f t="shared" ref="AN75" si="63">IF(LEFT($AN$2,6)="共同生活援助",SUM(I76:AM76),SUM(I76:AM77))</f>
        <v>0</v>
      </c>
      <c r="AO75" s="485">
        <f>IF($AN$4="４週",AN75/4,AN75/(DAY(EOMONTH($I$22,0))/7))</f>
        <v>0</v>
      </c>
      <c r="AP75" s="488"/>
      <c r="AQ75" s="489"/>
      <c r="AR75" s="485" t="str">
        <f t="shared" ref="AR75" si="64">IF($AN$4="４週",AU76,AV76)</f>
        <v/>
      </c>
      <c r="AS75" s="485"/>
      <c r="AT75" s="494"/>
      <c r="AU75" s="326" t="s">
        <v>508</v>
      </c>
      <c r="AV75" s="326" t="s">
        <v>222</v>
      </c>
    </row>
    <row r="76" spans="1:48" s="139" customFormat="1" ht="12" customHeight="1" x14ac:dyDescent="0.15">
      <c r="A76" s="496"/>
      <c r="B76" s="499"/>
      <c r="C76" s="514"/>
      <c r="D76" s="505"/>
      <c r="E76" s="364"/>
      <c r="F76" s="509"/>
      <c r="G76" s="510"/>
      <c r="H76" s="167" t="s">
        <v>223</v>
      </c>
      <c r="I76" s="168" t="str">
        <f>IFERROR(VLOOKUP(I75,'P1-1'!$B:$AP,41,FALSE),"")</f>
        <v/>
      </c>
      <c r="J76" s="168" t="str">
        <f>IFERROR(VLOOKUP(J75,'P1-1'!$B:$AP,41,FALSE),"")</f>
        <v/>
      </c>
      <c r="K76" s="168" t="str">
        <f>IFERROR(VLOOKUP(K75,'P1-1'!$B:$AP,41,FALSE),"")</f>
        <v/>
      </c>
      <c r="L76" s="168" t="str">
        <f>IFERROR(VLOOKUP(L75,'P1-1'!$B:$AP,41,FALSE),"")</f>
        <v/>
      </c>
      <c r="M76" s="168" t="str">
        <f>IFERROR(VLOOKUP(M75,'P1-1'!$B:$AP,41,FALSE),"")</f>
        <v/>
      </c>
      <c r="N76" s="168" t="str">
        <f>IFERROR(VLOOKUP(N75,'P1-1'!$B:$AP,41,FALSE),"")</f>
        <v/>
      </c>
      <c r="O76" s="168" t="str">
        <f>IFERROR(VLOOKUP(O75,'P1-1'!$B:$AP,41,FALSE),"")</f>
        <v/>
      </c>
      <c r="P76" s="168" t="str">
        <f>IFERROR(VLOOKUP(P75,'P1-1'!$B:$AP,41,FALSE),"")</f>
        <v/>
      </c>
      <c r="Q76" s="168" t="str">
        <f>IFERROR(VLOOKUP(Q75,'P1-1'!$B:$AP,41,FALSE),"")</f>
        <v/>
      </c>
      <c r="R76" s="168" t="str">
        <f>IFERROR(VLOOKUP(R75,'P1-1'!$B:$AP,41,FALSE),"")</f>
        <v/>
      </c>
      <c r="S76" s="168" t="str">
        <f>IFERROR(VLOOKUP(S75,'P1-1'!$B:$AP,41,FALSE),"")</f>
        <v/>
      </c>
      <c r="T76" s="168" t="str">
        <f>IFERROR(VLOOKUP(T75,'P1-1'!$B:$AP,41,FALSE),"")</f>
        <v/>
      </c>
      <c r="U76" s="168" t="str">
        <f>IFERROR(VLOOKUP(U75,'P1-1'!$B:$AP,41,FALSE),"")</f>
        <v/>
      </c>
      <c r="V76" s="168" t="str">
        <f>IFERROR(VLOOKUP(V75,'P1-1'!$B:$AP,41,FALSE),"")</f>
        <v/>
      </c>
      <c r="W76" s="168" t="str">
        <f>IFERROR(VLOOKUP(W75,'P1-1'!$B:$AP,41,FALSE),"")</f>
        <v/>
      </c>
      <c r="X76" s="168" t="str">
        <f>IFERROR(VLOOKUP(X75,'P1-1'!$B:$AP,41,FALSE),"")</f>
        <v/>
      </c>
      <c r="Y76" s="168" t="str">
        <f>IFERROR(VLOOKUP(Y75,'P1-1'!$B:$AP,41,FALSE),"")</f>
        <v/>
      </c>
      <c r="Z76" s="168" t="str">
        <f>IFERROR(VLOOKUP(Z75,'P1-1'!$B:$AP,41,FALSE),"")</f>
        <v/>
      </c>
      <c r="AA76" s="168" t="str">
        <f>IFERROR(VLOOKUP(AA75,'P1-1'!$B:$AP,41,FALSE),"")</f>
        <v/>
      </c>
      <c r="AB76" s="168" t="str">
        <f>IFERROR(VLOOKUP(AB75,'P1-1'!$B:$AP,41,FALSE),"")</f>
        <v/>
      </c>
      <c r="AC76" s="168" t="str">
        <f>IFERROR(VLOOKUP(AC75,'P1-1'!$B:$AP,41,FALSE),"")</f>
        <v/>
      </c>
      <c r="AD76" s="168" t="str">
        <f>IFERROR(VLOOKUP(AD75,'P1-1'!$B:$AP,41,FALSE),"")</f>
        <v/>
      </c>
      <c r="AE76" s="168" t="str">
        <f>IFERROR(VLOOKUP(AE75,'P1-1'!$B:$AP,41,FALSE),"")</f>
        <v/>
      </c>
      <c r="AF76" s="168" t="str">
        <f>IFERROR(VLOOKUP(AF75,'P1-1'!$B:$AP,41,FALSE),"")</f>
        <v/>
      </c>
      <c r="AG76" s="168" t="str">
        <f>IFERROR(VLOOKUP(AG75,'P1-1'!$B:$AP,41,FALSE),"")</f>
        <v/>
      </c>
      <c r="AH76" s="168" t="str">
        <f>IFERROR(VLOOKUP(AH75,'P1-1'!$B:$AP,41,FALSE),"")</f>
        <v/>
      </c>
      <c r="AI76" s="168" t="str">
        <f>IFERROR(VLOOKUP(AI75,'P1-1'!$B:$AP,41,FALSE),"")</f>
        <v/>
      </c>
      <c r="AJ76" s="168" t="str">
        <f>IFERROR(VLOOKUP(AJ75,'P1-1'!$B:$AP,41,FALSE),"")</f>
        <v/>
      </c>
      <c r="AK76" s="168" t="str">
        <f>IFERROR(VLOOKUP(AK75,'P1-1'!$B:$AP,41,FALSE),"")</f>
        <v/>
      </c>
      <c r="AL76" s="168" t="str">
        <f>IFERROR(VLOOKUP(AL75,'P1-1'!$B:$AP,41,FALSE),"")</f>
        <v/>
      </c>
      <c r="AM76" s="168" t="str">
        <f>IFERROR(VLOOKUP(AM75,'P1-1'!$B:$AP,41,FALSE),"")</f>
        <v/>
      </c>
      <c r="AN76" s="483"/>
      <c r="AO76" s="486"/>
      <c r="AP76" s="490"/>
      <c r="AQ76" s="491"/>
      <c r="AR76" s="486"/>
      <c r="AS76" s="486"/>
      <c r="AT76" s="494"/>
      <c r="AU76" s="327" t="str">
        <f t="shared" ref="AU76" si="65">IFERROR(IF($D75="□",($AO75/$AK$7),($AO75/$AK$9)),"")</f>
        <v/>
      </c>
      <c r="AV76" s="327" t="str">
        <f t="shared" ref="AV76" si="66">IFERROR(IF($D75="□",($AN75/$AO$7),($AN75/$AO$9)),"")</f>
        <v/>
      </c>
    </row>
    <row r="77" spans="1:48" s="139" customFormat="1" ht="12" customHeight="1" x14ac:dyDescent="0.15">
      <c r="A77" s="497"/>
      <c r="B77" s="500"/>
      <c r="C77" s="515"/>
      <c r="D77" s="506"/>
      <c r="E77" s="364"/>
      <c r="F77" s="511"/>
      <c r="G77" s="512"/>
      <c r="H77" s="169" t="s">
        <v>224</v>
      </c>
      <c r="I77" s="168" t="str">
        <f>IFERROR(VLOOKUP(I75,'P1-1'!$B:$AP,31,FALSE),"")</f>
        <v/>
      </c>
      <c r="J77" s="168" t="str">
        <f>IFERROR(VLOOKUP(J75,'P1-1'!$B:$AP,31,FALSE),"")</f>
        <v/>
      </c>
      <c r="K77" s="168" t="str">
        <f>IFERROR(VLOOKUP(K75,'P1-1'!$B:$AP,31,FALSE),"")</f>
        <v/>
      </c>
      <c r="L77" s="168" t="str">
        <f>IFERROR(VLOOKUP(L75,'P1-1'!$B:$AP,31,FALSE),"")</f>
        <v/>
      </c>
      <c r="M77" s="168" t="str">
        <f>IFERROR(VLOOKUP(M75,'P1-1'!$B:$AP,31,FALSE),"")</f>
        <v/>
      </c>
      <c r="N77" s="168" t="str">
        <f>IFERROR(VLOOKUP(N75,'P1-1'!$B:$AP,31,FALSE),"")</f>
        <v/>
      </c>
      <c r="O77" s="168" t="str">
        <f>IFERROR(VLOOKUP(O75,'P1-1'!$B:$AP,31,FALSE),"")</f>
        <v/>
      </c>
      <c r="P77" s="168" t="str">
        <f>IFERROR(VLOOKUP(P75,'P1-1'!$B:$AP,31,FALSE),"")</f>
        <v/>
      </c>
      <c r="Q77" s="168" t="str">
        <f>IFERROR(VLOOKUP(Q75,'P1-1'!$B:$AP,31,FALSE),"")</f>
        <v/>
      </c>
      <c r="R77" s="168" t="str">
        <f>IFERROR(VLOOKUP(R75,'P1-1'!$B:$AP,31,FALSE),"")</f>
        <v/>
      </c>
      <c r="S77" s="168" t="str">
        <f>IFERROR(VLOOKUP(S75,'P1-1'!$B:$AP,31,FALSE),"")</f>
        <v/>
      </c>
      <c r="T77" s="168" t="str">
        <f>IFERROR(VLOOKUP(T75,'P1-1'!$B:$AP,31,FALSE),"")</f>
        <v/>
      </c>
      <c r="U77" s="168" t="str">
        <f>IFERROR(VLOOKUP(U75,'P1-1'!$B:$AP,31,FALSE),"")</f>
        <v/>
      </c>
      <c r="V77" s="168" t="str">
        <f>IFERROR(VLOOKUP(V75,'P1-1'!$B:$AP,31,FALSE),"")</f>
        <v/>
      </c>
      <c r="W77" s="168" t="str">
        <f>IFERROR(VLOOKUP(W75,'P1-1'!$B:$AP,31,FALSE),"")</f>
        <v/>
      </c>
      <c r="X77" s="168" t="str">
        <f>IFERROR(VLOOKUP(X75,'P1-1'!$B:$AP,31,FALSE),"")</f>
        <v/>
      </c>
      <c r="Y77" s="168" t="str">
        <f>IFERROR(VLOOKUP(Y75,'P1-1'!$B:$AP,31,FALSE),"")</f>
        <v/>
      </c>
      <c r="Z77" s="168" t="str">
        <f>IFERROR(VLOOKUP(Z75,'P1-1'!$B:$AP,31,FALSE),"")</f>
        <v/>
      </c>
      <c r="AA77" s="168" t="str">
        <f>IFERROR(VLOOKUP(AA75,'P1-1'!$B:$AP,31,FALSE),"")</f>
        <v/>
      </c>
      <c r="AB77" s="168" t="str">
        <f>IFERROR(VLOOKUP(AB75,'P1-1'!$B:$AP,31,FALSE),"")</f>
        <v/>
      </c>
      <c r="AC77" s="168" t="str">
        <f>IFERROR(VLOOKUP(AC75,'P1-1'!$B:$AP,31,FALSE),"")</f>
        <v/>
      </c>
      <c r="AD77" s="168" t="str">
        <f>IFERROR(VLOOKUP(AD75,'P1-1'!$B:$AP,31,FALSE),"")</f>
        <v/>
      </c>
      <c r="AE77" s="168" t="str">
        <f>IFERROR(VLOOKUP(AE75,'P1-1'!$B:$AP,31,FALSE),"")</f>
        <v/>
      </c>
      <c r="AF77" s="168" t="str">
        <f>IFERROR(VLOOKUP(AF75,'P1-1'!$B:$AP,31,FALSE),"")</f>
        <v/>
      </c>
      <c r="AG77" s="168" t="str">
        <f>IFERROR(VLOOKUP(AG75,'P1-1'!$B:$AP,31,FALSE),"")</f>
        <v/>
      </c>
      <c r="AH77" s="168" t="str">
        <f>IFERROR(VLOOKUP(AH75,'P1-1'!$B:$AP,31,FALSE),"")</f>
        <v/>
      </c>
      <c r="AI77" s="168" t="str">
        <f>IFERROR(VLOOKUP(AI75,'P1-1'!$B:$AP,31,FALSE),"")</f>
        <v/>
      </c>
      <c r="AJ77" s="168" t="str">
        <f>IFERROR(VLOOKUP(AJ75,'P1-1'!$B:$AP,31,FALSE),"")</f>
        <v/>
      </c>
      <c r="AK77" s="168" t="str">
        <f>IFERROR(VLOOKUP(AK75,'P1-1'!$B:$AP,31,FALSE),"")</f>
        <v/>
      </c>
      <c r="AL77" s="168" t="str">
        <f>IFERROR(VLOOKUP(AL75,'P1-1'!$B:$AP,31,FALSE),"")</f>
        <v/>
      </c>
      <c r="AM77" s="168" t="str">
        <f>IFERROR(VLOOKUP(AM75,'P1-1'!$B:$AP,31,FALSE),"")</f>
        <v/>
      </c>
      <c r="AN77" s="484"/>
      <c r="AO77" s="487"/>
      <c r="AP77" s="492"/>
      <c r="AQ77" s="493"/>
      <c r="AR77" s="487"/>
      <c r="AS77" s="487"/>
      <c r="AT77" s="494"/>
      <c r="AU77" s="328"/>
      <c r="AV77" s="328"/>
    </row>
    <row r="78" spans="1:48" s="139" customFormat="1" ht="12" customHeight="1" x14ac:dyDescent="0.15">
      <c r="A78" s="495">
        <v>19</v>
      </c>
      <c r="B78" s="498"/>
      <c r="C78" s="513"/>
      <c r="D78" s="504" t="s">
        <v>95</v>
      </c>
      <c r="E78" s="363"/>
      <c r="F78" s="507"/>
      <c r="G78" s="508"/>
      <c r="H78" s="166" t="s">
        <v>221</v>
      </c>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482">
        <f t="shared" ref="AN78" si="67">IF(LEFT($AN$2,6)="共同生活援助",SUM(I79:AM79),SUM(I79:AM80))</f>
        <v>0</v>
      </c>
      <c r="AO78" s="485">
        <f>IF($AN$4="４週",AN78/4,AN78/(DAY(EOMONTH($I$22,0))/7))</f>
        <v>0</v>
      </c>
      <c r="AP78" s="488"/>
      <c r="AQ78" s="489"/>
      <c r="AR78" s="485" t="str">
        <f t="shared" ref="AR78" si="68">IF($AN$4="４週",AU79,AV79)</f>
        <v/>
      </c>
      <c r="AS78" s="485"/>
      <c r="AT78" s="494"/>
      <c r="AU78" s="326" t="s">
        <v>508</v>
      </c>
      <c r="AV78" s="326" t="s">
        <v>222</v>
      </c>
    </row>
    <row r="79" spans="1:48" s="139" customFormat="1" ht="12" customHeight="1" x14ac:dyDescent="0.15">
      <c r="A79" s="496"/>
      <c r="B79" s="499"/>
      <c r="C79" s="514"/>
      <c r="D79" s="505"/>
      <c r="E79" s="364"/>
      <c r="F79" s="509"/>
      <c r="G79" s="510"/>
      <c r="H79" s="167" t="s">
        <v>223</v>
      </c>
      <c r="I79" s="168" t="str">
        <f>IFERROR(VLOOKUP(I78,'P1-1'!$B:$AP,41,FALSE),"")</f>
        <v/>
      </c>
      <c r="J79" s="168" t="str">
        <f>IFERROR(VLOOKUP(J78,'P1-1'!$B:$AP,41,FALSE),"")</f>
        <v/>
      </c>
      <c r="K79" s="168" t="str">
        <f>IFERROR(VLOOKUP(K78,'P1-1'!$B:$AP,41,FALSE),"")</f>
        <v/>
      </c>
      <c r="L79" s="168" t="str">
        <f>IFERROR(VLOOKUP(L78,'P1-1'!$B:$AP,41,FALSE),"")</f>
        <v/>
      </c>
      <c r="M79" s="168" t="str">
        <f>IFERROR(VLOOKUP(M78,'P1-1'!$B:$AP,41,FALSE),"")</f>
        <v/>
      </c>
      <c r="N79" s="168" t="str">
        <f>IFERROR(VLOOKUP(N78,'P1-1'!$B:$AP,41,FALSE),"")</f>
        <v/>
      </c>
      <c r="O79" s="168" t="str">
        <f>IFERROR(VLOOKUP(O78,'P1-1'!$B:$AP,41,FALSE),"")</f>
        <v/>
      </c>
      <c r="P79" s="168" t="str">
        <f>IFERROR(VLOOKUP(P78,'P1-1'!$B:$AP,41,FALSE),"")</f>
        <v/>
      </c>
      <c r="Q79" s="168" t="str">
        <f>IFERROR(VLOOKUP(Q78,'P1-1'!$B:$AP,41,FALSE),"")</f>
        <v/>
      </c>
      <c r="R79" s="168" t="str">
        <f>IFERROR(VLOOKUP(R78,'P1-1'!$B:$AP,41,FALSE),"")</f>
        <v/>
      </c>
      <c r="S79" s="168" t="str">
        <f>IFERROR(VLOOKUP(S78,'P1-1'!$B:$AP,41,FALSE),"")</f>
        <v/>
      </c>
      <c r="T79" s="168" t="str">
        <f>IFERROR(VLOOKUP(T78,'P1-1'!$B:$AP,41,FALSE),"")</f>
        <v/>
      </c>
      <c r="U79" s="168" t="str">
        <f>IFERROR(VLOOKUP(U78,'P1-1'!$B:$AP,41,FALSE),"")</f>
        <v/>
      </c>
      <c r="V79" s="168" t="str">
        <f>IFERROR(VLOOKUP(V78,'P1-1'!$B:$AP,41,FALSE),"")</f>
        <v/>
      </c>
      <c r="W79" s="168" t="str">
        <f>IFERROR(VLOOKUP(W78,'P1-1'!$B:$AP,41,FALSE),"")</f>
        <v/>
      </c>
      <c r="X79" s="168" t="str">
        <f>IFERROR(VLOOKUP(X78,'P1-1'!$B:$AP,41,FALSE),"")</f>
        <v/>
      </c>
      <c r="Y79" s="168" t="str">
        <f>IFERROR(VLOOKUP(Y78,'P1-1'!$B:$AP,41,FALSE),"")</f>
        <v/>
      </c>
      <c r="Z79" s="168" t="str">
        <f>IFERROR(VLOOKUP(Z78,'P1-1'!$B:$AP,41,FALSE),"")</f>
        <v/>
      </c>
      <c r="AA79" s="168" t="str">
        <f>IFERROR(VLOOKUP(AA78,'P1-1'!$B:$AP,41,FALSE),"")</f>
        <v/>
      </c>
      <c r="AB79" s="168" t="str">
        <f>IFERROR(VLOOKUP(AB78,'P1-1'!$B:$AP,41,FALSE),"")</f>
        <v/>
      </c>
      <c r="AC79" s="168" t="str">
        <f>IFERROR(VLOOKUP(AC78,'P1-1'!$B:$AP,41,FALSE),"")</f>
        <v/>
      </c>
      <c r="AD79" s="168" t="str">
        <f>IFERROR(VLOOKUP(AD78,'P1-1'!$B:$AP,41,FALSE),"")</f>
        <v/>
      </c>
      <c r="AE79" s="168" t="str">
        <f>IFERROR(VLOOKUP(AE78,'P1-1'!$B:$AP,41,FALSE),"")</f>
        <v/>
      </c>
      <c r="AF79" s="168" t="str">
        <f>IFERROR(VLOOKUP(AF78,'P1-1'!$B:$AP,41,FALSE),"")</f>
        <v/>
      </c>
      <c r="AG79" s="168" t="str">
        <f>IFERROR(VLOOKUP(AG78,'P1-1'!$B:$AP,41,FALSE),"")</f>
        <v/>
      </c>
      <c r="AH79" s="168" t="str">
        <f>IFERROR(VLOOKUP(AH78,'P1-1'!$B:$AP,41,FALSE),"")</f>
        <v/>
      </c>
      <c r="AI79" s="168" t="str">
        <f>IFERROR(VLOOKUP(AI78,'P1-1'!$B:$AP,41,FALSE),"")</f>
        <v/>
      </c>
      <c r="AJ79" s="168" t="str">
        <f>IFERROR(VLOOKUP(AJ78,'P1-1'!$B:$AP,41,FALSE),"")</f>
        <v/>
      </c>
      <c r="AK79" s="168" t="str">
        <f>IFERROR(VLOOKUP(AK78,'P1-1'!$B:$AP,41,FALSE),"")</f>
        <v/>
      </c>
      <c r="AL79" s="168" t="str">
        <f>IFERROR(VLOOKUP(AL78,'P1-1'!$B:$AP,41,FALSE),"")</f>
        <v/>
      </c>
      <c r="AM79" s="168" t="str">
        <f>IFERROR(VLOOKUP(AM78,'P1-1'!$B:$AP,41,FALSE),"")</f>
        <v/>
      </c>
      <c r="AN79" s="483"/>
      <c r="AO79" s="486"/>
      <c r="AP79" s="490"/>
      <c r="AQ79" s="491"/>
      <c r="AR79" s="486"/>
      <c r="AS79" s="486"/>
      <c r="AT79" s="494"/>
      <c r="AU79" s="327" t="str">
        <f t="shared" ref="AU79" si="69">IFERROR(IF($D78="□",($AO78/$AK$7),($AO78/$AK$9)),"")</f>
        <v/>
      </c>
      <c r="AV79" s="327" t="str">
        <f t="shared" ref="AV79" si="70">IFERROR(IF($D78="□",($AN78/$AO$7),($AN78/$AO$9)),"")</f>
        <v/>
      </c>
    </row>
    <row r="80" spans="1:48" s="139" customFormat="1" ht="12" customHeight="1" x14ac:dyDescent="0.15">
      <c r="A80" s="497"/>
      <c r="B80" s="500"/>
      <c r="C80" s="515"/>
      <c r="D80" s="506"/>
      <c r="E80" s="364"/>
      <c r="F80" s="511"/>
      <c r="G80" s="512"/>
      <c r="H80" s="169" t="s">
        <v>224</v>
      </c>
      <c r="I80" s="168" t="str">
        <f>IFERROR(VLOOKUP(I78,'P1-1'!$B:$AP,31,FALSE),"")</f>
        <v/>
      </c>
      <c r="J80" s="168" t="str">
        <f>IFERROR(VLOOKUP(J78,'P1-1'!$B:$AP,31,FALSE),"")</f>
        <v/>
      </c>
      <c r="K80" s="168" t="str">
        <f>IFERROR(VLOOKUP(K78,'P1-1'!$B:$AP,31,FALSE),"")</f>
        <v/>
      </c>
      <c r="L80" s="168" t="str">
        <f>IFERROR(VLOOKUP(L78,'P1-1'!$B:$AP,31,FALSE),"")</f>
        <v/>
      </c>
      <c r="M80" s="168" t="str">
        <f>IFERROR(VLOOKUP(M78,'P1-1'!$B:$AP,31,FALSE),"")</f>
        <v/>
      </c>
      <c r="N80" s="168" t="str">
        <f>IFERROR(VLOOKUP(N78,'P1-1'!$B:$AP,31,FALSE),"")</f>
        <v/>
      </c>
      <c r="O80" s="168" t="str">
        <f>IFERROR(VLOOKUP(O78,'P1-1'!$B:$AP,31,FALSE),"")</f>
        <v/>
      </c>
      <c r="P80" s="168" t="str">
        <f>IFERROR(VLOOKUP(P78,'P1-1'!$B:$AP,31,FALSE),"")</f>
        <v/>
      </c>
      <c r="Q80" s="168" t="str">
        <f>IFERROR(VLOOKUP(Q78,'P1-1'!$B:$AP,31,FALSE),"")</f>
        <v/>
      </c>
      <c r="R80" s="168" t="str">
        <f>IFERROR(VLOOKUP(R78,'P1-1'!$B:$AP,31,FALSE),"")</f>
        <v/>
      </c>
      <c r="S80" s="168" t="str">
        <f>IFERROR(VLOOKUP(S78,'P1-1'!$B:$AP,31,FALSE),"")</f>
        <v/>
      </c>
      <c r="T80" s="168" t="str">
        <f>IFERROR(VLOOKUP(T78,'P1-1'!$B:$AP,31,FALSE),"")</f>
        <v/>
      </c>
      <c r="U80" s="168" t="str">
        <f>IFERROR(VLOOKUP(U78,'P1-1'!$B:$AP,31,FALSE),"")</f>
        <v/>
      </c>
      <c r="V80" s="168" t="str">
        <f>IFERROR(VLOOKUP(V78,'P1-1'!$B:$AP,31,FALSE),"")</f>
        <v/>
      </c>
      <c r="W80" s="168" t="str">
        <f>IFERROR(VLOOKUP(W78,'P1-1'!$B:$AP,31,FALSE),"")</f>
        <v/>
      </c>
      <c r="X80" s="168" t="str">
        <f>IFERROR(VLOOKUP(X78,'P1-1'!$B:$AP,31,FALSE),"")</f>
        <v/>
      </c>
      <c r="Y80" s="168" t="str">
        <f>IFERROR(VLOOKUP(Y78,'P1-1'!$B:$AP,31,FALSE),"")</f>
        <v/>
      </c>
      <c r="Z80" s="168" t="str">
        <f>IFERROR(VLOOKUP(Z78,'P1-1'!$B:$AP,31,FALSE),"")</f>
        <v/>
      </c>
      <c r="AA80" s="168" t="str">
        <f>IFERROR(VLOOKUP(AA78,'P1-1'!$B:$AP,31,FALSE),"")</f>
        <v/>
      </c>
      <c r="AB80" s="168" t="str">
        <f>IFERROR(VLOOKUP(AB78,'P1-1'!$B:$AP,31,FALSE),"")</f>
        <v/>
      </c>
      <c r="AC80" s="168" t="str">
        <f>IFERROR(VLOOKUP(AC78,'P1-1'!$B:$AP,31,FALSE),"")</f>
        <v/>
      </c>
      <c r="AD80" s="168" t="str">
        <f>IFERROR(VLOOKUP(AD78,'P1-1'!$B:$AP,31,FALSE),"")</f>
        <v/>
      </c>
      <c r="AE80" s="168" t="str">
        <f>IFERROR(VLOOKUP(AE78,'P1-1'!$B:$AP,31,FALSE),"")</f>
        <v/>
      </c>
      <c r="AF80" s="168" t="str">
        <f>IFERROR(VLOOKUP(AF78,'P1-1'!$B:$AP,31,FALSE),"")</f>
        <v/>
      </c>
      <c r="AG80" s="168" t="str">
        <f>IFERROR(VLOOKUP(AG78,'P1-1'!$B:$AP,31,FALSE),"")</f>
        <v/>
      </c>
      <c r="AH80" s="168" t="str">
        <f>IFERROR(VLOOKUP(AH78,'P1-1'!$B:$AP,31,FALSE),"")</f>
        <v/>
      </c>
      <c r="AI80" s="168" t="str">
        <f>IFERROR(VLOOKUP(AI78,'P1-1'!$B:$AP,31,FALSE),"")</f>
        <v/>
      </c>
      <c r="AJ80" s="168" t="str">
        <f>IFERROR(VLOOKUP(AJ78,'P1-1'!$B:$AP,31,FALSE),"")</f>
        <v/>
      </c>
      <c r="AK80" s="168" t="str">
        <f>IFERROR(VLOOKUP(AK78,'P1-1'!$B:$AP,31,FALSE),"")</f>
        <v/>
      </c>
      <c r="AL80" s="168" t="str">
        <f>IFERROR(VLOOKUP(AL78,'P1-1'!$B:$AP,31,FALSE),"")</f>
        <v/>
      </c>
      <c r="AM80" s="168" t="str">
        <f>IFERROR(VLOOKUP(AM78,'P1-1'!$B:$AP,31,FALSE),"")</f>
        <v/>
      </c>
      <c r="AN80" s="484"/>
      <c r="AO80" s="487"/>
      <c r="AP80" s="492"/>
      <c r="AQ80" s="493"/>
      <c r="AR80" s="487"/>
      <c r="AS80" s="487"/>
      <c r="AT80" s="494"/>
      <c r="AU80" s="328"/>
      <c r="AV80" s="328"/>
    </row>
    <row r="81" spans="1:48" s="139" customFormat="1" ht="12" customHeight="1" x14ac:dyDescent="0.15">
      <c r="A81" s="495">
        <v>20</v>
      </c>
      <c r="B81" s="498"/>
      <c r="C81" s="513"/>
      <c r="D81" s="504" t="s">
        <v>95</v>
      </c>
      <c r="E81" s="363"/>
      <c r="F81" s="507"/>
      <c r="G81" s="508"/>
      <c r="H81" s="166" t="s">
        <v>221</v>
      </c>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482">
        <f t="shared" ref="AN81" si="71">IF(LEFT($AN$2,6)="共同生活援助",SUM(I82:AM82),SUM(I82:AM83))</f>
        <v>0</v>
      </c>
      <c r="AO81" s="485">
        <f>IF($AN$4="４週",AN81/4,AN81/(DAY(EOMONTH($I$22,0))/7))</f>
        <v>0</v>
      </c>
      <c r="AP81" s="488"/>
      <c r="AQ81" s="489"/>
      <c r="AR81" s="485" t="str">
        <f t="shared" ref="AR81" si="72">IF($AN$4="４週",AU82,AV82)</f>
        <v/>
      </c>
      <c r="AS81" s="485"/>
      <c r="AT81" s="494"/>
      <c r="AU81" s="326" t="s">
        <v>508</v>
      </c>
      <c r="AV81" s="326" t="s">
        <v>222</v>
      </c>
    </row>
    <row r="82" spans="1:48" s="139" customFormat="1" ht="12" customHeight="1" x14ac:dyDescent="0.15">
      <c r="A82" s="496"/>
      <c r="B82" s="499"/>
      <c r="C82" s="514"/>
      <c r="D82" s="505"/>
      <c r="E82" s="364"/>
      <c r="F82" s="509"/>
      <c r="G82" s="510"/>
      <c r="H82" s="167" t="s">
        <v>223</v>
      </c>
      <c r="I82" s="168" t="str">
        <f>IFERROR(VLOOKUP(I81,'P1-1'!$B:$AP,41,FALSE),"")</f>
        <v/>
      </c>
      <c r="J82" s="168" t="str">
        <f>IFERROR(VLOOKUP(J81,'P1-1'!$B:$AP,41,FALSE),"")</f>
        <v/>
      </c>
      <c r="K82" s="168" t="str">
        <f>IFERROR(VLOOKUP(K81,'P1-1'!$B:$AP,41,FALSE),"")</f>
        <v/>
      </c>
      <c r="L82" s="168" t="str">
        <f>IFERROR(VLOOKUP(L81,'P1-1'!$B:$AP,41,FALSE),"")</f>
        <v/>
      </c>
      <c r="M82" s="168" t="str">
        <f>IFERROR(VLOOKUP(M81,'P1-1'!$B:$AP,41,FALSE),"")</f>
        <v/>
      </c>
      <c r="N82" s="168" t="str">
        <f>IFERROR(VLOOKUP(N81,'P1-1'!$B:$AP,41,FALSE),"")</f>
        <v/>
      </c>
      <c r="O82" s="168" t="str">
        <f>IFERROR(VLOOKUP(O81,'P1-1'!$B:$AP,41,FALSE),"")</f>
        <v/>
      </c>
      <c r="P82" s="168" t="str">
        <f>IFERROR(VLOOKUP(P81,'P1-1'!$B:$AP,41,FALSE),"")</f>
        <v/>
      </c>
      <c r="Q82" s="168" t="str">
        <f>IFERROR(VLOOKUP(Q81,'P1-1'!$B:$AP,41,FALSE),"")</f>
        <v/>
      </c>
      <c r="R82" s="168" t="str">
        <f>IFERROR(VLOOKUP(R81,'P1-1'!$B:$AP,41,FALSE),"")</f>
        <v/>
      </c>
      <c r="S82" s="168" t="str">
        <f>IFERROR(VLOOKUP(S81,'P1-1'!$B:$AP,41,FALSE),"")</f>
        <v/>
      </c>
      <c r="T82" s="168" t="str">
        <f>IFERROR(VLOOKUP(T81,'P1-1'!$B:$AP,41,FALSE),"")</f>
        <v/>
      </c>
      <c r="U82" s="168" t="str">
        <f>IFERROR(VLOOKUP(U81,'P1-1'!$B:$AP,41,FALSE),"")</f>
        <v/>
      </c>
      <c r="V82" s="168" t="str">
        <f>IFERROR(VLOOKUP(V81,'P1-1'!$B:$AP,41,FALSE),"")</f>
        <v/>
      </c>
      <c r="W82" s="168" t="str">
        <f>IFERROR(VLOOKUP(W81,'P1-1'!$B:$AP,41,FALSE),"")</f>
        <v/>
      </c>
      <c r="X82" s="168" t="str">
        <f>IFERROR(VLOOKUP(X81,'P1-1'!$B:$AP,41,FALSE),"")</f>
        <v/>
      </c>
      <c r="Y82" s="168" t="str">
        <f>IFERROR(VLOOKUP(Y81,'P1-1'!$B:$AP,41,FALSE),"")</f>
        <v/>
      </c>
      <c r="Z82" s="168" t="str">
        <f>IFERROR(VLOOKUP(Z81,'P1-1'!$B:$AP,41,FALSE),"")</f>
        <v/>
      </c>
      <c r="AA82" s="168" t="str">
        <f>IFERROR(VLOOKUP(AA81,'P1-1'!$B:$AP,41,FALSE),"")</f>
        <v/>
      </c>
      <c r="AB82" s="168" t="str">
        <f>IFERROR(VLOOKUP(AB81,'P1-1'!$B:$AP,41,FALSE),"")</f>
        <v/>
      </c>
      <c r="AC82" s="168" t="str">
        <f>IFERROR(VLOOKUP(AC81,'P1-1'!$B:$AP,41,FALSE),"")</f>
        <v/>
      </c>
      <c r="AD82" s="168" t="str">
        <f>IFERROR(VLOOKUP(AD81,'P1-1'!$B:$AP,41,FALSE),"")</f>
        <v/>
      </c>
      <c r="AE82" s="168" t="str">
        <f>IFERROR(VLOOKUP(AE81,'P1-1'!$B:$AP,41,FALSE),"")</f>
        <v/>
      </c>
      <c r="AF82" s="168" t="str">
        <f>IFERROR(VLOOKUP(AF81,'P1-1'!$B:$AP,41,FALSE),"")</f>
        <v/>
      </c>
      <c r="AG82" s="168" t="str">
        <f>IFERROR(VLOOKUP(AG81,'P1-1'!$B:$AP,41,FALSE),"")</f>
        <v/>
      </c>
      <c r="AH82" s="168" t="str">
        <f>IFERROR(VLOOKUP(AH81,'P1-1'!$B:$AP,41,FALSE),"")</f>
        <v/>
      </c>
      <c r="AI82" s="168" t="str">
        <f>IFERROR(VLOOKUP(AI81,'P1-1'!$B:$AP,41,FALSE),"")</f>
        <v/>
      </c>
      <c r="AJ82" s="168" t="str">
        <f>IFERROR(VLOOKUP(AJ81,'P1-1'!$B:$AP,41,FALSE),"")</f>
        <v/>
      </c>
      <c r="AK82" s="168" t="str">
        <f>IFERROR(VLOOKUP(AK81,'P1-1'!$B:$AP,41,FALSE),"")</f>
        <v/>
      </c>
      <c r="AL82" s="168" t="str">
        <f>IFERROR(VLOOKUP(AL81,'P1-1'!$B:$AP,41,FALSE),"")</f>
        <v/>
      </c>
      <c r="AM82" s="168" t="str">
        <f>IFERROR(VLOOKUP(AM81,'P1-1'!$B:$AP,41,FALSE),"")</f>
        <v/>
      </c>
      <c r="AN82" s="483"/>
      <c r="AO82" s="486"/>
      <c r="AP82" s="490"/>
      <c r="AQ82" s="491"/>
      <c r="AR82" s="486"/>
      <c r="AS82" s="486"/>
      <c r="AT82" s="494"/>
      <c r="AU82" s="327" t="str">
        <f t="shared" ref="AU82" si="73">IFERROR(IF($D81="□",($AO81/$AK$7),($AO81/$AK$9)),"")</f>
        <v/>
      </c>
      <c r="AV82" s="327" t="str">
        <f t="shared" ref="AV82" si="74">IFERROR(IF($D81="□",($AN81/$AO$7),($AN81/$AO$9)),"")</f>
        <v/>
      </c>
    </row>
    <row r="83" spans="1:48" s="139" customFormat="1" ht="12" customHeight="1" x14ac:dyDescent="0.15">
      <c r="A83" s="497"/>
      <c r="B83" s="500"/>
      <c r="C83" s="515"/>
      <c r="D83" s="506"/>
      <c r="E83" s="364"/>
      <c r="F83" s="511"/>
      <c r="G83" s="512"/>
      <c r="H83" s="169" t="s">
        <v>224</v>
      </c>
      <c r="I83" s="168" t="str">
        <f>IFERROR(VLOOKUP(I81,'P1-1'!$B:$AP,31,FALSE),"")</f>
        <v/>
      </c>
      <c r="J83" s="168" t="str">
        <f>IFERROR(VLOOKUP(J81,'P1-1'!$B:$AP,31,FALSE),"")</f>
        <v/>
      </c>
      <c r="K83" s="168" t="str">
        <f>IFERROR(VLOOKUP(K81,'P1-1'!$B:$AP,31,FALSE),"")</f>
        <v/>
      </c>
      <c r="L83" s="168" t="str">
        <f>IFERROR(VLOOKUP(L81,'P1-1'!$B:$AP,31,FALSE),"")</f>
        <v/>
      </c>
      <c r="M83" s="168" t="str">
        <f>IFERROR(VLOOKUP(M81,'P1-1'!$B:$AP,31,FALSE),"")</f>
        <v/>
      </c>
      <c r="N83" s="168" t="str">
        <f>IFERROR(VLOOKUP(N81,'P1-1'!$B:$AP,31,FALSE),"")</f>
        <v/>
      </c>
      <c r="O83" s="168" t="str">
        <f>IFERROR(VLOOKUP(O81,'P1-1'!$B:$AP,31,FALSE),"")</f>
        <v/>
      </c>
      <c r="P83" s="168" t="str">
        <f>IFERROR(VLOOKUP(P81,'P1-1'!$B:$AP,31,FALSE),"")</f>
        <v/>
      </c>
      <c r="Q83" s="168" t="str">
        <f>IFERROR(VLOOKUP(Q81,'P1-1'!$B:$AP,31,FALSE),"")</f>
        <v/>
      </c>
      <c r="R83" s="168" t="str">
        <f>IFERROR(VLOOKUP(R81,'P1-1'!$B:$AP,31,FALSE),"")</f>
        <v/>
      </c>
      <c r="S83" s="168" t="str">
        <f>IFERROR(VLOOKUP(S81,'P1-1'!$B:$AP,31,FALSE),"")</f>
        <v/>
      </c>
      <c r="T83" s="168" t="str">
        <f>IFERROR(VLOOKUP(T81,'P1-1'!$B:$AP,31,FALSE),"")</f>
        <v/>
      </c>
      <c r="U83" s="168" t="str">
        <f>IFERROR(VLOOKUP(U81,'P1-1'!$B:$AP,31,FALSE),"")</f>
        <v/>
      </c>
      <c r="V83" s="168" t="str">
        <f>IFERROR(VLOOKUP(V81,'P1-1'!$B:$AP,31,FALSE),"")</f>
        <v/>
      </c>
      <c r="W83" s="168" t="str">
        <f>IFERROR(VLOOKUP(W81,'P1-1'!$B:$AP,31,FALSE),"")</f>
        <v/>
      </c>
      <c r="X83" s="168" t="str">
        <f>IFERROR(VLOOKUP(X81,'P1-1'!$B:$AP,31,FALSE),"")</f>
        <v/>
      </c>
      <c r="Y83" s="168" t="str">
        <f>IFERROR(VLOOKUP(Y81,'P1-1'!$B:$AP,31,FALSE),"")</f>
        <v/>
      </c>
      <c r="Z83" s="168" t="str">
        <f>IFERROR(VLOOKUP(Z81,'P1-1'!$B:$AP,31,FALSE),"")</f>
        <v/>
      </c>
      <c r="AA83" s="168" t="str">
        <f>IFERROR(VLOOKUP(AA81,'P1-1'!$B:$AP,31,FALSE),"")</f>
        <v/>
      </c>
      <c r="AB83" s="168" t="str">
        <f>IFERROR(VLOOKUP(AB81,'P1-1'!$B:$AP,31,FALSE),"")</f>
        <v/>
      </c>
      <c r="AC83" s="168" t="str">
        <f>IFERROR(VLOOKUP(AC81,'P1-1'!$B:$AP,31,FALSE),"")</f>
        <v/>
      </c>
      <c r="AD83" s="168" t="str">
        <f>IFERROR(VLOOKUP(AD81,'P1-1'!$B:$AP,31,FALSE),"")</f>
        <v/>
      </c>
      <c r="AE83" s="168" t="str">
        <f>IFERROR(VLOOKUP(AE81,'P1-1'!$B:$AP,31,FALSE),"")</f>
        <v/>
      </c>
      <c r="AF83" s="168" t="str">
        <f>IFERROR(VLOOKUP(AF81,'P1-1'!$B:$AP,31,FALSE),"")</f>
        <v/>
      </c>
      <c r="AG83" s="168" t="str">
        <f>IFERROR(VLOOKUP(AG81,'P1-1'!$B:$AP,31,FALSE),"")</f>
        <v/>
      </c>
      <c r="AH83" s="168" t="str">
        <f>IFERROR(VLOOKUP(AH81,'P1-1'!$B:$AP,31,FALSE),"")</f>
        <v/>
      </c>
      <c r="AI83" s="168" t="str">
        <f>IFERROR(VLOOKUP(AI81,'P1-1'!$B:$AP,31,FALSE),"")</f>
        <v/>
      </c>
      <c r="AJ83" s="168" t="str">
        <f>IFERROR(VLOOKUP(AJ81,'P1-1'!$B:$AP,31,FALSE),"")</f>
        <v/>
      </c>
      <c r="AK83" s="168" t="str">
        <f>IFERROR(VLOOKUP(AK81,'P1-1'!$B:$AP,31,FALSE),"")</f>
        <v/>
      </c>
      <c r="AL83" s="168" t="str">
        <f>IFERROR(VLOOKUP(AL81,'P1-1'!$B:$AP,31,FALSE),"")</f>
        <v/>
      </c>
      <c r="AM83" s="168" t="str">
        <f>IFERROR(VLOOKUP(AM81,'P1-1'!$B:$AP,31,FALSE),"")</f>
        <v/>
      </c>
      <c r="AN83" s="484"/>
      <c r="AO83" s="487"/>
      <c r="AP83" s="492"/>
      <c r="AQ83" s="493"/>
      <c r="AR83" s="487"/>
      <c r="AS83" s="487"/>
      <c r="AT83" s="494"/>
      <c r="AU83" s="328"/>
      <c r="AV83" s="328"/>
    </row>
    <row r="84" spans="1:48" s="137" customFormat="1" ht="12" customHeight="1" x14ac:dyDescent="0.15">
      <c r="A84" s="495">
        <v>21</v>
      </c>
      <c r="B84" s="498"/>
      <c r="C84" s="513"/>
      <c r="D84" s="504" t="s">
        <v>95</v>
      </c>
      <c r="E84" s="363"/>
      <c r="F84" s="507"/>
      <c r="G84" s="508"/>
      <c r="H84" s="166" t="s">
        <v>221</v>
      </c>
      <c r="I84" s="325"/>
      <c r="J84" s="325"/>
      <c r="K84" s="325"/>
      <c r="L84" s="325"/>
      <c r="M84" s="325"/>
      <c r="N84" s="325"/>
      <c r="O84" s="325"/>
      <c r="P84" s="325"/>
      <c r="Q84" s="325"/>
      <c r="R84" s="325"/>
      <c r="S84" s="325"/>
      <c r="T84" s="325"/>
      <c r="U84" s="325"/>
      <c r="V84" s="325"/>
      <c r="W84" s="325"/>
      <c r="X84" s="325"/>
      <c r="Y84" s="325"/>
      <c r="Z84" s="325"/>
      <c r="AA84" s="325"/>
      <c r="AB84" s="325"/>
      <c r="AC84" s="325"/>
      <c r="AD84" s="325"/>
      <c r="AE84" s="325"/>
      <c r="AF84" s="325"/>
      <c r="AG84" s="325"/>
      <c r="AH84" s="325"/>
      <c r="AI84" s="325"/>
      <c r="AJ84" s="325"/>
      <c r="AK84" s="325"/>
      <c r="AL84" s="325"/>
      <c r="AM84" s="325"/>
      <c r="AN84" s="482">
        <f t="shared" ref="AN84" si="75">IF(LEFT($AN$2,6)="共同生活援助",SUM(I85:AM85),SUM(I85:AM86))</f>
        <v>0</v>
      </c>
      <c r="AO84" s="485">
        <f>IF($AN$4="４週",AN84/4,AN84/(DAY(EOMONTH($I$22,0))/7))</f>
        <v>0</v>
      </c>
      <c r="AP84" s="488"/>
      <c r="AQ84" s="489"/>
      <c r="AR84" s="485" t="str">
        <f t="shared" ref="AR84" si="76">IF($AN$4="４週",AU85,AV85)</f>
        <v/>
      </c>
      <c r="AS84" s="485"/>
      <c r="AT84" s="494"/>
      <c r="AU84" s="326" t="s">
        <v>508</v>
      </c>
      <c r="AV84" s="326" t="s">
        <v>222</v>
      </c>
    </row>
    <row r="85" spans="1:48" s="137" customFormat="1" ht="12" customHeight="1" x14ac:dyDescent="0.15">
      <c r="A85" s="496"/>
      <c r="B85" s="499"/>
      <c r="C85" s="514"/>
      <c r="D85" s="505"/>
      <c r="E85" s="364"/>
      <c r="F85" s="509"/>
      <c r="G85" s="510"/>
      <c r="H85" s="167" t="s">
        <v>223</v>
      </c>
      <c r="I85" s="168" t="str">
        <f>IFERROR(VLOOKUP(I84,'P1-1'!$B:$AP,41,FALSE),"")</f>
        <v/>
      </c>
      <c r="J85" s="168" t="str">
        <f>IFERROR(VLOOKUP(J84,'P1-1'!$B:$AP,41,FALSE),"")</f>
        <v/>
      </c>
      <c r="K85" s="168" t="str">
        <f>IFERROR(VLOOKUP(K84,'P1-1'!$B:$AP,41,FALSE),"")</f>
        <v/>
      </c>
      <c r="L85" s="168" t="str">
        <f>IFERROR(VLOOKUP(L84,'P1-1'!$B:$AP,41,FALSE),"")</f>
        <v/>
      </c>
      <c r="M85" s="168" t="str">
        <f>IFERROR(VLOOKUP(M84,'P1-1'!$B:$AP,41,FALSE),"")</f>
        <v/>
      </c>
      <c r="N85" s="168" t="str">
        <f>IFERROR(VLOOKUP(N84,'P1-1'!$B:$AP,41,FALSE),"")</f>
        <v/>
      </c>
      <c r="O85" s="168" t="str">
        <f>IFERROR(VLOOKUP(O84,'P1-1'!$B:$AP,41,FALSE),"")</f>
        <v/>
      </c>
      <c r="P85" s="168" t="str">
        <f>IFERROR(VLOOKUP(P84,'P1-1'!$B:$AP,41,FALSE),"")</f>
        <v/>
      </c>
      <c r="Q85" s="168" t="str">
        <f>IFERROR(VLOOKUP(Q84,'P1-1'!$B:$AP,41,FALSE),"")</f>
        <v/>
      </c>
      <c r="R85" s="168" t="str">
        <f>IFERROR(VLOOKUP(R84,'P1-1'!$B:$AP,41,FALSE),"")</f>
        <v/>
      </c>
      <c r="S85" s="168" t="str">
        <f>IFERROR(VLOOKUP(S84,'P1-1'!$B:$AP,41,FALSE),"")</f>
        <v/>
      </c>
      <c r="T85" s="168" t="str">
        <f>IFERROR(VLOOKUP(T84,'P1-1'!$B:$AP,41,FALSE),"")</f>
        <v/>
      </c>
      <c r="U85" s="168" t="str">
        <f>IFERROR(VLOOKUP(U84,'P1-1'!$B:$AP,41,FALSE),"")</f>
        <v/>
      </c>
      <c r="V85" s="168" t="str">
        <f>IFERROR(VLOOKUP(V84,'P1-1'!$B:$AP,41,FALSE),"")</f>
        <v/>
      </c>
      <c r="W85" s="168" t="str">
        <f>IFERROR(VLOOKUP(W84,'P1-1'!$B:$AP,41,FALSE),"")</f>
        <v/>
      </c>
      <c r="X85" s="168" t="str">
        <f>IFERROR(VLOOKUP(X84,'P1-1'!$B:$AP,41,FALSE),"")</f>
        <v/>
      </c>
      <c r="Y85" s="168" t="str">
        <f>IFERROR(VLOOKUP(Y84,'P1-1'!$B:$AP,41,FALSE),"")</f>
        <v/>
      </c>
      <c r="Z85" s="168" t="str">
        <f>IFERROR(VLOOKUP(Z84,'P1-1'!$B:$AP,41,FALSE),"")</f>
        <v/>
      </c>
      <c r="AA85" s="168" t="str">
        <f>IFERROR(VLOOKUP(AA84,'P1-1'!$B:$AP,41,FALSE),"")</f>
        <v/>
      </c>
      <c r="AB85" s="168" t="str">
        <f>IFERROR(VLOOKUP(AB84,'P1-1'!$B:$AP,41,FALSE),"")</f>
        <v/>
      </c>
      <c r="AC85" s="168" t="str">
        <f>IFERROR(VLOOKUP(AC84,'P1-1'!$B:$AP,41,FALSE),"")</f>
        <v/>
      </c>
      <c r="AD85" s="168" t="str">
        <f>IFERROR(VLOOKUP(AD84,'P1-1'!$B:$AP,41,FALSE),"")</f>
        <v/>
      </c>
      <c r="AE85" s="168" t="str">
        <f>IFERROR(VLOOKUP(AE84,'P1-1'!$B:$AP,41,FALSE),"")</f>
        <v/>
      </c>
      <c r="AF85" s="168" t="str">
        <f>IFERROR(VLOOKUP(AF84,'P1-1'!$B:$AP,41,FALSE),"")</f>
        <v/>
      </c>
      <c r="AG85" s="168" t="str">
        <f>IFERROR(VLOOKUP(AG84,'P1-1'!$B:$AP,41,FALSE),"")</f>
        <v/>
      </c>
      <c r="AH85" s="168" t="str">
        <f>IFERROR(VLOOKUP(AH84,'P1-1'!$B:$AP,41,FALSE),"")</f>
        <v/>
      </c>
      <c r="AI85" s="168" t="str">
        <f>IFERROR(VLOOKUP(AI84,'P1-1'!$B:$AP,41,FALSE),"")</f>
        <v/>
      </c>
      <c r="AJ85" s="168" t="str">
        <f>IFERROR(VLOOKUP(AJ84,'P1-1'!$B:$AP,41,FALSE),"")</f>
        <v/>
      </c>
      <c r="AK85" s="168" t="str">
        <f>IFERROR(VLOOKUP(AK84,'P1-1'!$B:$AP,41,FALSE),"")</f>
        <v/>
      </c>
      <c r="AL85" s="168" t="str">
        <f>IFERROR(VLOOKUP(AL84,'P1-1'!$B:$AP,41,FALSE),"")</f>
        <v/>
      </c>
      <c r="AM85" s="168" t="str">
        <f>IFERROR(VLOOKUP(AM84,'P1-1'!$B:$AP,41,FALSE),"")</f>
        <v/>
      </c>
      <c r="AN85" s="483"/>
      <c r="AO85" s="486"/>
      <c r="AP85" s="490"/>
      <c r="AQ85" s="491"/>
      <c r="AR85" s="486"/>
      <c r="AS85" s="486"/>
      <c r="AT85" s="494"/>
      <c r="AU85" s="327" t="str">
        <f>IFERROR(IF($D84="□",($AO84/$AK$7),($AO84/$AK$9)),"")</f>
        <v/>
      </c>
      <c r="AV85" s="327" t="str">
        <f>IFERROR(IF($D84="□",($AN84/$AO$7),($AN84/$AO$9)),"")</f>
        <v/>
      </c>
    </row>
    <row r="86" spans="1:48" s="137" customFormat="1" ht="12" customHeight="1" x14ac:dyDescent="0.15">
      <c r="A86" s="497"/>
      <c r="B86" s="500"/>
      <c r="C86" s="515"/>
      <c r="D86" s="506"/>
      <c r="E86" s="364"/>
      <c r="F86" s="511"/>
      <c r="G86" s="512"/>
      <c r="H86" s="169" t="s">
        <v>224</v>
      </c>
      <c r="I86" s="168" t="str">
        <f>IFERROR(VLOOKUP(I84,'P1-1'!$B:$AP,31,FALSE),"")</f>
        <v/>
      </c>
      <c r="J86" s="168" t="str">
        <f>IFERROR(VLOOKUP(J84,'P1-1'!$B:$AP,31,FALSE),"")</f>
        <v/>
      </c>
      <c r="K86" s="168" t="str">
        <f>IFERROR(VLOOKUP(K84,'P1-1'!$B:$AP,31,FALSE),"")</f>
        <v/>
      </c>
      <c r="L86" s="168" t="str">
        <f>IFERROR(VLOOKUP(L84,'P1-1'!$B:$AP,31,FALSE),"")</f>
        <v/>
      </c>
      <c r="M86" s="168" t="str">
        <f>IFERROR(VLOOKUP(M84,'P1-1'!$B:$AP,31,FALSE),"")</f>
        <v/>
      </c>
      <c r="N86" s="168" t="str">
        <f>IFERROR(VLOOKUP(N84,'P1-1'!$B:$AP,31,FALSE),"")</f>
        <v/>
      </c>
      <c r="O86" s="168" t="str">
        <f>IFERROR(VLOOKUP(O84,'P1-1'!$B:$AP,31,FALSE),"")</f>
        <v/>
      </c>
      <c r="P86" s="168" t="str">
        <f>IFERROR(VLOOKUP(P84,'P1-1'!$B:$AP,31,FALSE),"")</f>
        <v/>
      </c>
      <c r="Q86" s="168" t="str">
        <f>IFERROR(VLOOKUP(Q84,'P1-1'!$B:$AP,31,FALSE),"")</f>
        <v/>
      </c>
      <c r="R86" s="168" t="str">
        <f>IFERROR(VLOOKUP(R84,'P1-1'!$B:$AP,31,FALSE),"")</f>
        <v/>
      </c>
      <c r="S86" s="168" t="str">
        <f>IFERROR(VLOOKUP(S84,'P1-1'!$B:$AP,31,FALSE),"")</f>
        <v/>
      </c>
      <c r="T86" s="168" t="str">
        <f>IFERROR(VLOOKUP(T84,'P1-1'!$B:$AP,31,FALSE),"")</f>
        <v/>
      </c>
      <c r="U86" s="168" t="str">
        <f>IFERROR(VLOOKUP(U84,'P1-1'!$B:$AP,31,FALSE),"")</f>
        <v/>
      </c>
      <c r="V86" s="168" t="str">
        <f>IFERROR(VLOOKUP(V84,'P1-1'!$B:$AP,31,FALSE),"")</f>
        <v/>
      </c>
      <c r="W86" s="168" t="str">
        <f>IFERROR(VLOOKUP(W84,'P1-1'!$B:$AP,31,FALSE),"")</f>
        <v/>
      </c>
      <c r="X86" s="168" t="str">
        <f>IFERROR(VLOOKUP(X84,'P1-1'!$B:$AP,31,FALSE),"")</f>
        <v/>
      </c>
      <c r="Y86" s="168" t="str">
        <f>IFERROR(VLOOKUP(Y84,'P1-1'!$B:$AP,31,FALSE),"")</f>
        <v/>
      </c>
      <c r="Z86" s="168" t="str">
        <f>IFERROR(VLOOKUP(Z84,'P1-1'!$B:$AP,31,FALSE),"")</f>
        <v/>
      </c>
      <c r="AA86" s="168" t="str">
        <f>IFERROR(VLOOKUP(AA84,'P1-1'!$B:$AP,31,FALSE),"")</f>
        <v/>
      </c>
      <c r="AB86" s="168" t="str">
        <f>IFERROR(VLOOKUP(AB84,'P1-1'!$B:$AP,31,FALSE),"")</f>
        <v/>
      </c>
      <c r="AC86" s="168" t="str">
        <f>IFERROR(VLOOKUP(AC84,'P1-1'!$B:$AP,31,FALSE),"")</f>
        <v/>
      </c>
      <c r="AD86" s="168" t="str">
        <f>IFERROR(VLOOKUP(AD84,'P1-1'!$B:$AP,31,FALSE),"")</f>
        <v/>
      </c>
      <c r="AE86" s="168" t="str">
        <f>IFERROR(VLOOKUP(AE84,'P1-1'!$B:$AP,31,FALSE),"")</f>
        <v/>
      </c>
      <c r="AF86" s="168" t="str">
        <f>IFERROR(VLOOKUP(AF84,'P1-1'!$B:$AP,31,FALSE),"")</f>
        <v/>
      </c>
      <c r="AG86" s="168" t="str">
        <f>IFERROR(VLOOKUP(AG84,'P1-1'!$B:$AP,31,FALSE),"")</f>
        <v/>
      </c>
      <c r="AH86" s="168" t="str">
        <f>IFERROR(VLOOKUP(AH84,'P1-1'!$B:$AP,31,FALSE),"")</f>
        <v/>
      </c>
      <c r="AI86" s="168" t="str">
        <f>IFERROR(VLOOKUP(AI84,'P1-1'!$B:$AP,31,FALSE),"")</f>
        <v/>
      </c>
      <c r="AJ86" s="168" t="str">
        <f>IFERROR(VLOOKUP(AJ84,'P1-1'!$B:$AP,31,FALSE),"")</f>
        <v/>
      </c>
      <c r="AK86" s="168" t="str">
        <f>IFERROR(VLOOKUP(AK84,'P1-1'!$B:$AP,31,FALSE),"")</f>
        <v/>
      </c>
      <c r="AL86" s="168" t="str">
        <f>IFERROR(VLOOKUP(AL84,'P1-1'!$B:$AP,31,FALSE),"")</f>
        <v/>
      </c>
      <c r="AM86" s="168" t="str">
        <f>IFERROR(VLOOKUP(AM84,'P1-1'!$B:$AP,31,FALSE),"")</f>
        <v/>
      </c>
      <c r="AN86" s="484"/>
      <c r="AO86" s="487"/>
      <c r="AP86" s="492"/>
      <c r="AQ86" s="493"/>
      <c r="AR86" s="487"/>
      <c r="AS86" s="487"/>
      <c r="AT86" s="494"/>
      <c r="AU86" s="328"/>
      <c r="AV86" s="328"/>
    </row>
    <row r="87" spans="1:48" s="139" customFormat="1" ht="12" customHeight="1" x14ac:dyDescent="0.15">
      <c r="A87" s="495">
        <v>22</v>
      </c>
      <c r="B87" s="498"/>
      <c r="C87" s="513"/>
      <c r="D87" s="504" t="s">
        <v>95</v>
      </c>
      <c r="E87" s="363"/>
      <c r="F87" s="507"/>
      <c r="G87" s="508"/>
      <c r="H87" s="166" t="s">
        <v>221</v>
      </c>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c r="AG87" s="325"/>
      <c r="AH87" s="325"/>
      <c r="AI87" s="325"/>
      <c r="AJ87" s="325"/>
      <c r="AK87" s="325"/>
      <c r="AL87" s="325"/>
      <c r="AM87" s="325"/>
      <c r="AN87" s="482">
        <f t="shared" ref="AN87" si="77">IF(LEFT($AN$2,6)="共同生活援助",SUM(I88:AM88),SUM(I88:AM89))</f>
        <v>0</v>
      </c>
      <c r="AO87" s="485">
        <f>IF($AN$4="４週",AN87/4,AN87/(DAY(EOMONTH($I$22,0))/7))</f>
        <v>0</v>
      </c>
      <c r="AP87" s="488"/>
      <c r="AQ87" s="489"/>
      <c r="AR87" s="485" t="str">
        <f t="shared" ref="AR87" si="78">IF($AN$4="４週",AU88,AV88)</f>
        <v/>
      </c>
      <c r="AS87" s="485"/>
      <c r="AT87" s="494"/>
      <c r="AU87" s="326" t="s">
        <v>508</v>
      </c>
      <c r="AV87" s="326" t="s">
        <v>222</v>
      </c>
    </row>
    <row r="88" spans="1:48" s="139" customFormat="1" ht="12" customHeight="1" x14ac:dyDescent="0.15">
      <c r="A88" s="496"/>
      <c r="B88" s="499"/>
      <c r="C88" s="514"/>
      <c r="D88" s="505"/>
      <c r="E88" s="364"/>
      <c r="F88" s="509"/>
      <c r="G88" s="510"/>
      <c r="H88" s="167" t="s">
        <v>223</v>
      </c>
      <c r="I88" s="168" t="str">
        <f>IFERROR(VLOOKUP(I87,'P1-1'!$B:$AP,41,FALSE),"")</f>
        <v/>
      </c>
      <c r="J88" s="168" t="str">
        <f>IFERROR(VLOOKUP(J87,'P1-1'!$B:$AP,41,FALSE),"")</f>
        <v/>
      </c>
      <c r="K88" s="168" t="str">
        <f>IFERROR(VLOOKUP(K87,'P1-1'!$B:$AP,41,FALSE),"")</f>
        <v/>
      </c>
      <c r="L88" s="168" t="str">
        <f>IFERROR(VLOOKUP(L87,'P1-1'!$B:$AP,41,FALSE),"")</f>
        <v/>
      </c>
      <c r="M88" s="168" t="str">
        <f>IFERROR(VLOOKUP(M87,'P1-1'!$B:$AP,41,FALSE),"")</f>
        <v/>
      </c>
      <c r="N88" s="168" t="str">
        <f>IFERROR(VLOOKUP(N87,'P1-1'!$B:$AP,41,FALSE),"")</f>
        <v/>
      </c>
      <c r="O88" s="168" t="str">
        <f>IFERROR(VLOOKUP(O87,'P1-1'!$B:$AP,41,FALSE),"")</f>
        <v/>
      </c>
      <c r="P88" s="168" t="str">
        <f>IFERROR(VLOOKUP(P87,'P1-1'!$B:$AP,41,FALSE),"")</f>
        <v/>
      </c>
      <c r="Q88" s="168" t="str">
        <f>IFERROR(VLOOKUP(Q87,'P1-1'!$B:$AP,41,FALSE),"")</f>
        <v/>
      </c>
      <c r="R88" s="168" t="str">
        <f>IFERROR(VLOOKUP(R87,'P1-1'!$B:$AP,41,FALSE),"")</f>
        <v/>
      </c>
      <c r="S88" s="168" t="str">
        <f>IFERROR(VLOOKUP(S87,'P1-1'!$B:$AP,41,FALSE),"")</f>
        <v/>
      </c>
      <c r="T88" s="168" t="str">
        <f>IFERROR(VLOOKUP(T87,'P1-1'!$B:$AP,41,FALSE),"")</f>
        <v/>
      </c>
      <c r="U88" s="168" t="str">
        <f>IFERROR(VLOOKUP(U87,'P1-1'!$B:$AP,41,FALSE),"")</f>
        <v/>
      </c>
      <c r="V88" s="168" t="str">
        <f>IFERROR(VLOOKUP(V87,'P1-1'!$B:$AP,41,FALSE),"")</f>
        <v/>
      </c>
      <c r="W88" s="168" t="str">
        <f>IFERROR(VLOOKUP(W87,'P1-1'!$B:$AP,41,FALSE),"")</f>
        <v/>
      </c>
      <c r="X88" s="168" t="str">
        <f>IFERROR(VLOOKUP(X87,'P1-1'!$B:$AP,41,FALSE),"")</f>
        <v/>
      </c>
      <c r="Y88" s="168" t="str">
        <f>IFERROR(VLOOKUP(Y87,'P1-1'!$B:$AP,41,FALSE),"")</f>
        <v/>
      </c>
      <c r="Z88" s="168" t="str">
        <f>IFERROR(VLOOKUP(Z87,'P1-1'!$B:$AP,41,FALSE),"")</f>
        <v/>
      </c>
      <c r="AA88" s="168" t="str">
        <f>IFERROR(VLOOKUP(AA87,'P1-1'!$B:$AP,41,FALSE),"")</f>
        <v/>
      </c>
      <c r="AB88" s="168" t="str">
        <f>IFERROR(VLOOKUP(AB87,'P1-1'!$B:$AP,41,FALSE),"")</f>
        <v/>
      </c>
      <c r="AC88" s="168" t="str">
        <f>IFERROR(VLOOKUP(AC87,'P1-1'!$B:$AP,41,FALSE),"")</f>
        <v/>
      </c>
      <c r="AD88" s="168" t="str">
        <f>IFERROR(VLOOKUP(AD87,'P1-1'!$B:$AP,41,FALSE),"")</f>
        <v/>
      </c>
      <c r="AE88" s="168" t="str">
        <f>IFERROR(VLOOKUP(AE87,'P1-1'!$B:$AP,41,FALSE),"")</f>
        <v/>
      </c>
      <c r="AF88" s="168" t="str">
        <f>IFERROR(VLOOKUP(AF87,'P1-1'!$B:$AP,41,FALSE),"")</f>
        <v/>
      </c>
      <c r="AG88" s="168" t="str">
        <f>IFERROR(VLOOKUP(AG87,'P1-1'!$B:$AP,41,FALSE),"")</f>
        <v/>
      </c>
      <c r="AH88" s="168" t="str">
        <f>IFERROR(VLOOKUP(AH87,'P1-1'!$B:$AP,41,FALSE),"")</f>
        <v/>
      </c>
      <c r="AI88" s="168" t="str">
        <f>IFERROR(VLOOKUP(AI87,'P1-1'!$B:$AP,41,FALSE),"")</f>
        <v/>
      </c>
      <c r="AJ88" s="168" t="str">
        <f>IFERROR(VLOOKUP(AJ87,'P1-1'!$B:$AP,41,FALSE),"")</f>
        <v/>
      </c>
      <c r="AK88" s="168" t="str">
        <f>IFERROR(VLOOKUP(AK87,'P1-1'!$B:$AP,41,FALSE),"")</f>
        <v/>
      </c>
      <c r="AL88" s="168" t="str">
        <f>IFERROR(VLOOKUP(AL87,'P1-1'!$B:$AP,41,FALSE),"")</f>
        <v/>
      </c>
      <c r="AM88" s="168" t="str">
        <f>IFERROR(VLOOKUP(AM87,'P1-1'!$B:$AP,41,FALSE),"")</f>
        <v/>
      </c>
      <c r="AN88" s="483"/>
      <c r="AO88" s="486"/>
      <c r="AP88" s="490"/>
      <c r="AQ88" s="491"/>
      <c r="AR88" s="486"/>
      <c r="AS88" s="486"/>
      <c r="AT88" s="494"/>
      <c r="AU88" s="327" t="str">
        <f t="shared" ref="AU88" si="79">IFERROR(IF($D87="□",($AO87/$AK$7),($AO87/$AK$9)),"")</f>
        <v/>
      </c>
      <c r="AV88" s="327" t="str">
        <f t="shared" ref="AV88" si="80">IFERROR(IF($D87="□",($AN87/$AO$7),($AN87/$AO$9)),"")</f>
        <v/>
      </c>
    </row>
    <row r="89" spans="1:48" s="139" customFormat="1" ht="12" customHeight="1" x14ac:dyDescent="0.15">
      <c r="A89" s="497"/>
      <c r="B89" s="500"/>
      <c r="C89" s="515"/>
      <c r="D89" s="506"/>
      <c r="E89" s="364"/>
      <c r="F89" s="511"/>
      <c r="G89" s="512"/>
      <c r="H89" s="169" t="s">
        <v>224</v>
      </c>
      <c r="I89" s="168" t="str">
        <f>IFERROR(VLOOKUP(I87,'P1-1'!$B:$AP,31,FALSE),"")</f>
        <v/>
      </c>
      <c r="J89" s="168" t="str">
        <f>IFERROR(VLOOKUP(J87,'P1-1'!$B:$AP,31,FALSE),"")</f>
        <v/>
      </c>
      <c r="K89" s="168" t="str">
        <f>IFERROR(VLOOKUP(K87,'P1-1'!$B:$AP,31,FALSE),"")</f>
        <v/>
      </c>
      <c r="L89" s="168" t="str">
        <f>IFERROR(VLOOKUP(L87,'P1-1'!$B:$AP,31,FALSE),"")</f>
        <v/>
      </c>
      <c r="M89" s="168" t="str">
        <f>IFERROR(VLOOKUP(M87,'P1-1'!$B:$AP,31,FALSE),"")</f>
        <v/>
      </c>
      <c r="N89" s="168" t="str">
        <f>IFERROR(VLOOKUP(N87,'P1-1'!$B:$AP,31,FALSE),"")</f>
        <v/>
      </c>
      <c r="O89" s="168" t="str">
        <f>IFERROR(VLOOKUP(O87,'P1-1'!$B:$AP,31,FALSE),"")</f>
        <v/>
      </c>
      <c r="P89" s="168" t="str">
        <f>IFERROR(VLOOKUP(P87,'P1-1'!$B:$AP,31,FALSE),"")</f>
        <v/>
      </c>
      <c r="Q89" s="168" t="str">
        <f>IFERROR(VLOOKUP(Q87,'P1-1'!$B:$AP,31,FALSE),"")</f>
        <v/>
      </c>
      <c r="R89" s="168" t="str">
        <f>IFERROR(VLOOKUP(R87,'P1-1'!$B:$AP,31,FALSE),"")</f>
        <v/>
      </c>
      <c r="S89" s="168" t="str">
        <f>IFERROR(VLOOKUP(S87,'P1-1'!$B:$AP,31,FALSE),"")</f>
        <v/>
      </c>
      <c r="T89" s="168" t="str">
        <f>IFERROR(VLOOKUP(T87,'P1-1'!$B:$AP,31,FALSE),"")</f>
        <v/>
      </c>
      <c r="U89" s="168" t="str">
        <f>IFERROR(VLOOKUP(U87,'P1-1'!$B:$AP,31,FALSE),"")</f>
        <v/>
      </c>
      <c r="V89" s="168" t="str">
        <f>IFERROR(VLOOKUP(V87,'P1-1'!$B:$AP,31,FALSE),"")</f>
        <v/>
      </c>
      <c r="W89" s="168" t="str">
        <f>IFERROR(VLOOKUP(W87,'P1-1'!$B:$AP,31,FALSE),"")</f>
        <v/>
      </c>
      <c r="X89" s="168" t="str">
        <f>IFERROR(VLOOKUP(X87,'P1-1'!$B:$AP,31,FALSE),"")</f>
        <v/>
      </c>
      <c r="Y89" s="168" t="str">
        <f>IFERROR(VLOOKUP(Y87,'P1-1'!$B:$AP,31,FALSE),"")</f>
        <v/>
      </c>
      <c r="Z89" s="168" t="str">
        <f>IFERROR(VLOOKUP(Z87,'P1-1'!$B:$AP,31,FALSE),"")</f>
        <v/>
      </c>
      <c r="AA89" s="168" t="str">
        <f>IFERROR(VLOOKUP(AA87,'P1-1'!$B:$AP,31,FALSE),"")</f>
        <v/>
      </c>
      <c r="AB89" s="168" t="str">
        <f>IFERROR(VLOOKUP(AB87,'P1-1'!$B:$AP,31,FALSE),"")</f>
        <v/>
      </c>
      <c r="AC89" s="168" t="str">
        <f>IFERROR(VLOOKUP(AC87,'P1-1'!$B:$AP,31,FALSE),"")</f>
        <v/>
      </c>
      <c r="AD89" s="168" t="str">
        <f>IFERROR(VLOOKUP(AD87,'P1-1'!$B:$AP,31,FALSE),"")</f>
        <v/>
      </c>
      <c r="AE89" s="168" t="str">
        <f>IFERROR(VLOOKUP(AE87,'P1-1'!$B:$AP,31,FALSE),"")</f>
        <v/>
      </c>
      <c r="AF89" s="168" t="str">
        <f>IFERROR(VLOOKUP(AF87,'P1-1'!$B:$AP,31,FALSE),"")</f>
        <v/>
      </c>
      <c r="AG89" s="168" t="str">
        <f>IFERROR(VLOOKUP(AG87,'P1-1'!$B:$AP,31,FALSE),"")</f>
        <v/>
      </c>
      <c r="AH89" s="168" t="str">
        <f>IFERROR(VLOOKUP(AH87,'P1-1'!$B:$AP,31,FALSE),"")</f>
        <v/>
      </c>
      <c r="AI89" s="168" t="str">
        <f>IFERROR(VLOOKUP(AI87,'P1-1'!$B:$AP,31,FALSE),"")</f>
        <v/>
      </c>
      <c r="AJ89" s="168" t="str">
        <f>IFERROR(VLOOKUP(AJ87,'P1-1'!$B:$AP,31,FALSE),"")</f>
        <v/>
      </c>
      <c r="AK89" s="168" t="str">
        <f>IFERROR(VLOOKUP(AK87,'P1-1'!$B:$AP,31,FALSE),"")</f>
        <v/>
      </c>
      <c r="AL89" s="168" t="str">
        <f>IFERROR(VLOOKUP(AL87,'P1-1'!$B:$AP,31,FALSE),"")</f>
        <v/>
      </c>
      <c r="AM89" s="168" t="str">
        <f>IFERROR(VLOOKUP(AM87,'P1-1'!$B:$AP,31,FALSE),"")</f>
        <v/>
      </c>
      <c r="AN89" s="484"/>
      <c r="AO89" s="487"/>
      <c r="AP89" s="492"/>
      <c r="AQ89" s="493"/>
      <c r="AR89" s="487"/>
      <c r="AS89" s="487"/>
      <c r="AT89" s="494"/>
      <c r="AU89" s="328"/>
      <c r="AV89" s="328"/>
    </row>
    <row r="90" spans="1:48" s="139" customFormat="1" ht="12" customHeight="1" x14ac:dyDescent="0.15">
      <c r="A90" s="495">
        <v>23</v>
      </c>
      <c r="B90" s="498"/>
      <c r="C90" s="513"/>
      <c r="D90" s="504" t="s">
        <v>95</v>
      </c>
      <c r="E90" s="363"/>
      <c r="F90" s="507"/>
      <c r="G90" s="508"/>
      <c r="H90" s="166" t="s">
        <v>221</v>
      </c>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c r="AG90" s="325"/>
      <c r="AH90" s="325"/>
      <c r="AI90" s="325"/>
      <c r="AJ90" s="325"/>
      <c r="AK90" s="325"/>
      <c r="AL90" s="325"/>
      <c r="AM90" s="325"/>
      <c r="AN90" s="482">
        <f t="shared" ref="AN90" si="81">IF(LEFT($AN$2,6)="共同生活援助",SUM(I91:AM91),SUM(I91:AM92))</f>
        <v>0</v>
      </c>
      <c r="AO90" s="485">
        <f>IF($AN$4="４週",AN90/4,AN90/(DAY(EOMONTH($I$22,0))/7))</f>
        <v>0</v>
      </c>
      <c r="AP90" s="488"/>
      <c r="AQ90" s="489"/>
      <c r="AR90" s="485" t="str">
        <f t="shared" ref="AR90" si="82">IF($AN$4="４週",AU91,AV91)</f>
        <v/>
      </c>
      <c r="AS90" s="485"/>
      <c r="AT90" s="494"/>
      <c r="AU90" s="326" t="s">
        <v>508</v>
      </c>
      <c r="AV90" s="326" t="s">
        <v>222</v>
      </c>
    </row>
    <row r="91" spans="1:48" s="139" customFormat="1" ht="12" customHeight="1" x14ac:dyDescent="0.15">
      <c r="A91" s="496"/>
      <c r="B91" s="499"/>
      <c r="C91" s="514"/>
      <c r="D91" s="505"/>
      <c r="E91" s="364"/>
      <c r="F91" s="509"/>
      <c r="G91" s="510"/>
      <c r="H91" s="167" t="s">
        <v>223</v>
      </c>
      <c r="I91" s="168" t="str">
        <f>IFERROR(VLOOKUP(I90,'P1-1'!$B:$AP,41,FALSE),"")</f>
        <v/>
      </c>
      <c r="J91" s="168" t="str">
        <f>IFERROR(VLOOKUP(J90,'P1-1'!$B:$AP,41,FALSE),"")</f>
        <v/>
      </c>
      <c r="K91" s="168" t="str">
        <f>IFERROR(VLOOKUP(K90,'P1-1'!$B:$AP,41,FALSE),"")</f>
        <v/>
      </c>
      <c r="L91" s="168" t="str">
        <f>IFERROR(VLOOKUP(L90,'P1-1'!$B:$AP,41,FALSE),"")</f>
        <v/>
      </c>
      <c r="M91" s="168" t="str">
        <f>IFERROR(VLOOKUP(M90,'P1-1'!$B:$AP,41,FALSE),"")</f>
        <v/>
      </c>
      <c r="N91" s="168" t="str">
        <f>IFERROR(VLOOKUP(N90,'P1-1'!$B:$AP,41,FALSE),"")</f>
        <v/>
      </c>
      <c r="O91" s="168" t="str">
        <f>IFERROR(VLOOKUP(O90,'P1-1'!$B:$AP,41,FALSE),"")</f>
        <v/>
      </c>
      <c r="P91" s="168" t="str">
        <f>IFERROR(VLOOKUP(P90,'P1-1'!$B:$AP,41,FALSE),"")</f>
        <v/>
      </c>
      <c r="Q91" s="168" t="str">
        <f>IFERROR(VLOOKUP(Q90,'P1-1'!$B:$AP,41,FALSE),"")</f>
        <v/>
      </c>
      <c r="R91" s="168" t="str">
        <f>IFERROR(VLOOKUP(R90,'P1-1'!$B:$AP,41,FALSE),"")</f>
        <v/>
      </c>
      <c r="S91" s="168" t="str">
        <f>IFERROR(VLOOKUP(S90,'P1-1'!$B:$AP,41,FALSE),"")</f>
        <v/>
      </c>
      <c r="T91" s="168" t="str">
        <f>IFERROR(VLOOKUP(T90,'P1-1'!$B:$AP,41,FALSE),"")</f>
        <v/>
      </c>
      <c r="U91" s="168" t="str">
        <f>IFERROR(VLOOKUP(U90,'P1-1'!$B:$AP,41,FALSE),"")</f>
        <v/>
      </c>
      <c r="V91" s="168" t="str">
        <f>IFERROR(VLOOKUP(V90,'P1-1'!$B:$AP,41,FALSE),"")</f>
        <v/>
      </c>
      <c r="W91" s="168" t="str">
        <f>IFERROR(VLOOKUP(W90,'P1-1'!$B:$AP,41,FALSE),"")</f>
        <v/>
      </c>
      <c r="X91" s="168" t="str">
        <f>IFERROR(VLOOKUP(X90,'P1-1'!$B:$AP,41,FALSE),"")</f>
        <v/>
      </c>
      <c r="Y91" s="168" t="str">
        <f>IFERROR(VLOOKUP(Y90,'P1-1'!$B:$AP,41,FALSE),"")</f>
        <v/>
      </c>
      <c r="Z91" s="168" t="str">
        <f>IFERROR(VLOOKUP(Z90,'P1-1'!$B:$AP,41,FALSE),"")</f>
        <v/>
      </c>
      <c r="AA91" s="168" t="str">
        <f>IFERROR(VLOOKUP(AA90,'P1-1'!$B:$AP,41,FALSE),"")</f>
        <v/>
      </c>
      <c r="AB91" s="168" t="str">
        <f>IFERROR(VLOOKUP(AB90,'P1-1'!$B:$AP,41,FALSE),"")</f>
        <v/>
      </c>
      <c r="AC91" s="168" t="str">
        <f>IFERROR(VLOOKUP(AC90,'P1-1'!$B:$AP,41,FALSE),"")</f>
        <v/>
      </c>
      <c r="AD91" s="168" t="str">
        <f>IFERROR(VLOOKUP(AD90,'P1-1'!$B:$AP,41,FALSE),"")</f>
        <v/>
      </c>
      <c r="AE91" s="168" t="str">
        <f>IFERROR(VLOOKUP(AE90,'P1-1'!$B:$AP,41,FALSE),"")</f>
        <v/>
      </c>
      <c r="AF91" s="168" t="str">
        <f>IFERROR(VLOOKUP(AF90,'P1-1'!$B:$AP,41,FALSE),"")</f>
        <v/>
      </c>
      <c r="AG91" s="168" t="str">
        <f>IFERROR(VLOOKUP(AG90,'P1-1'!$B:$AP,41,FALSE),"")</f>
        <v/>
      </c>
      <c r="AH91" s="168" t="str">
        <f>IFERROR(VLOOKUP(AH90,'P1-1'!$B:$AP,41,FALSE),"")</f>
        <v/>
      </c>
      <c r="AI91" s="168" t="str">
        <f>IFERROR(VLOOKUP(AI90,'P1-1'!$B:$AP,41,FALSE),"")</f>
        <v/>
      </c>
      <c r="AJ91" s="168" t="str">
        <f>IFERROR(VLOOKUP(AJ90,'P1-1'!$B:$AP,41,FALSE),"")</f>
        <v/>
      </c>
      <c r="AK91" s="168" t="str">
        <f>IFERROR(VLOOKUP(AK90,'P1-1'!$B:$AP,41,FALSE),"")</f>
        <v/>
      </c>
      <c r="AL91" s="168" t="str">
        <f>IFERROR(VLOOKUP(AL90,'P1-1'!$B:$AP,41,FALSE),"")</f>
        <v/>
      </c>
      <c r="AM91" s="168" t="str">
        <f>IFERROR(VLOOKUP(AM90,'P1-1'!$B:$AP,41,FALSE),"")</f>
        <v/>
      </c>
      <c r="AN91" s="483"/>
      <c r="AO91" s="486"/>
      <c r="AP91" s="490"/>
      <c r="AQ91" s="491"/>
      <c r="AR91" s="486"/>
      <c r="AS91" s="486"/>
      <c r="AT91" s="494"/>
      <c r="AU91" s="327" t="str">
        <f t="shared" ref="AU91" si="83">IFERROR(IF($D90="□",($AO90/$AK$7),($AO90/$AK$9)),"")</f>
        <v/>
      </c>
      <c r="AV91" s="327" t="str">
        <f t="shared" ref="AV91" si="84">IFERROR(IF($D90="□",($AN90/$AO$7),($AN90/$AO$9)),"")</f>
        <v/>
      </c>
    </row>
    <row r="92" spans="1:48" s="139" customFormat="1" ht="12" customHeight="1" x14ac:dyDescent="0.15">
      <c r="A92" s="497"/>
      <c r="B92" s="500"/>
      <c r="C92" s="515"/>
      <c r="D92" s="506"/>
      <c r="E92" s="364"/>
      <c r="F92" s="511"/>
      <c r="G92" s="512"/>
      <c r="H92" s="169" t="s">
        <v>224</v>
      </c>
      <c r="I92" s="168" t="str">
        <f>IFERROR(VLOOKUP(I90,'P1-1'!$B:$AP,31,FALSE),"")</f>
        <v/>
      </c>
      <c r="J92" s="168" t="str">
        <f>IFERROR(VLOOKUP(J90,'P1-1'!$B:$AP,31,FALSE),"")</f>
        <v/>
      </c>
      <c r="K92" s="168" t="str">
        <f>IFERROR(VLOOKUP(K90,'P1-1'!$B:$AP,31,FALSE),"")</f>
        <v/>
      </c>
      <c r="L92" s="168" t="str">
        <f>IFERROR(VLOOKUP(L90,'P1-1'!$B:$AP,31,FALSE),"")</f>
        <v/>
      </c>
      <c r="M92" s="168" t="str">
        <f>IFERROR(VLOOKUP(M90,'P1-1'!$B:$AP,31,FALSE),"")</f>
        <v/>
      </c>
      <c r="N92" s="168" t="str">
        <f>IFERROR(VLOOKUP(N90,'P1-1'!$B:$AP,31,FALSE),"")</f>
        <v/>
      </c>
      <c r="O92" s="168" t="str">
        <f>IFERROR(VLOOKUP(O90,'P1-1'!$B:$AP,31,FALSE),"")</f>
        <v/>
      </c>
      <c r="P92" s="168" t="str">
        <f>IFERROR(VLOOKUP(P90,'P1-1'!$B:$AP,31,FALSE),"")</f>
        <v/>
      </c>
      <c r="Q92" s="168" t="str">
        <f>IFERROR(VLOOKUP(Q90,'P1-1'!$B:$AP,31,FALSE),"")</f>
        <v/>
      </c>
      <c r="R92" s="168" t="str">
        <f>IFERROR(VLOOKUP(R90,'P1-1'!$B:$AP,31,FALSE),"")</f>
        <v/>
      </c>
      <c r="S92" s="168" t="str">
        <f>IFERROR(VLOOKUP(S90,'P1-1'!$B:$AP,31,FALSE),"")</f>
        <v/>
      </c>
      <c r="T92" s="168" t="str">
        <f>IFERROR(VLOOKUP(T90,'P1-1'!$B:$AP,31,FALSE),"")</f>
        <v/>
      </c>
      <c r="U92" s="168" t="str">
        <f>IFERROR(VLOOKUP(U90,'P1-1'!$B:$AP,31,FALSE),"")</f>
        <v/>
      </c>
      <c r="V92" s="168" t="str">
        <f>IFERROR(VLOOKUP(V90,'P1-1'!$B:$AP,31,FALSE),"")</f>
        <v/>
      </c>
      <c r="W92" s="168" t="str">
        <f>IFERROR(VLOOKUP(W90,'P1-1'!$B:$AP,31,FALSE),"")</f>
        <v/>
      </c>
      <c r="X92" s="168" t="str">
        <f>IFERROR(VLOOKUP(X90,'P1-1'!$B:$AP,31,FALSE),"")</f>
        <v/>
      </c>
      <c r="Y92" s="168" t="str">
        <f>IFERROR(VLOOKUP(Y90,'P1-1'!$B:$AP,31,FALSE),"")</f>
        <v/>
      </c>
      <c r="Z92" s="168" t="str">
        <f>IFERROR(VLOOKUP(Z90,'P1-1'!$B:$AP,31,FALSE),"")</f>
        <v/>
      </c>
      <c r="AA92" s="168" t="str">
        <f>IFERROR(VLOOKUP(AA90,'P1-1'!$B:$AP,31,FALSE),"")</f>
        <v/>
      </c>
      <c r="AB92" s="168" t="str">
        <f>IFERROR(VLOOKUP(AB90,'P1-1'!$B:$AP,31,FALSE),"")</f>
        <v/>
      </c>
      <c r="AC92" s="168" t="str">
        <f>IFERROR(VLOOKUP(AC90,'P1-1'!$B:$AP,31,FALSE),"")</f>
        <v/>
      </c>
      <c r="AD92" s="168" t="str">
        <f>IFERROR(VLOOKUP(AD90,'P1-1'!$B:$AP,31,FALSE),"")</f>
        <v/>
      </c>
      <c r="AE92" s="168" t="str">
        <f>IFERROR(VLOOKUP(AE90,'P1-1'!$B:$AP,31,FALSE),"")</f>
        <v/>
      </c>
      <c r="AF92" s="168" t="str">
        <f>IFERROR(VLOOKUP(AF90,'P1-1'!$B:$AP,31,FALSE),"")</f>
        <v/>
      </c>
      <c r="AG92" s="168" t="str">
        <f>IFERROR(VLOOKUP(AG90,'P1-1'!$B:$AP,31,FALSE),"")</f>
        <v/>
      </c>
      <c r="AH92" s="168" t="str">
        <f>IFERROR(VLOOKUP(AH90,'P1-1'!$B:$AP,31,FALSE),"")</f>
        <v/>
      </c>
      <c r="AI92" s="168" t="str">
        <f>IFERROR(VLOOKUP(AI90,'P1-1'!$B:$AP,31,FALSE),"")</f>
        <v/>
      </c>
      <c r="AJ92" s="168" t="str">
        <f>IFERROR(VLOOKUP(AJ90,'P1-1'!$B:$AP,31,FALSE),"")</f>
        <v/>
      </c>
      <c r="AK92" s="168" t="str">
        <f>IFERROR(VLOOKUP(AK90,'P1-1'!$B:$AP,31,FALSE),"")</f>
        <v/>
      </c>
      <c r="AL92" s="168" t="str">
        <f>IFERROR(VLOOKUP(AL90,'P1-1'!$B:$AP,31,FALSE),"")</f>
        <v/>
      </c>
      <c r="AM92" s="168" t="str">
        <f>IFERROR(VLOOKUP(AM90,'P1-1'!$B:$AP,31,FALSE),"")</f>
        <v/>
      </c>
      <c r="AN92" s="484"/>
      <c r="AO92" s="487"/>
      <c r="AP92" s="492"/>
      <c r="AQ92" s="493"/>
      <c r="AR92" s="487"/>
      <c r="AS92" s="487"/>
      <c r="AT92" s="494"/>
      <c r="AU92" s="328"/>
      <c r="AV92" s="328"/>
    </row>
    <row r="93" spans="1:48" s="139" customFormat="1" ht="12" customHeight="1" x14ac:dyDescent="0.15">
      <c r="A93" s="495">
        <v>24</v>
      </c>
      <c r="B93" s="498"/>
      <c r="C93" s="513"/>
      <c r="D93" s="504" t="s">
        <v>95</v>
      </c>
      <c r="E93" s="363"/>
      <c r="F93" s="507"/>
      <c r="G93" s="508"/>
      <c r="H93" s="166" t="s">
        <v>221</v>
      </c>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5"/>
      <c r="AJ93" s="325"/>
      <c r="AK93" s="325"/>
      <c r="AL93" s="325"/>
      <c r="AM93" s="325"/>
      <c r="AN93" s="482">
        <f t="shared" ref="AN93" si="85">IF(LEFT($AN$2,6)="共同生活援助",SUM(I94:AM94),SUM(I94:AM95))</f>
        <v>0</v>
      </c>
      <c r="AO93" s="485">
        <f>IF($AN$4="４週",AN93/4,AN93/(DAY(EOMONTH($I$22,0))/7))</f>
        <v>0</v>
      </c>
      <c r="AP93" s="488"/>
      <c r="AQ93" s="489"/>
      <c r="AR93" s="485" t="str">
        <f t="shared" ref="AR93" si="86">IF($AN$4="４週",AU94,AV94)</f>
        <v/>
      </c>
      <c r="AS93" s="485"/>
      <c r="AT93" s="494"/>
      <c r="AU93" s="326" t="s">
        <v>508</v>
      </c>
      <c r="AV93" s="326" t="s">
        <v>222</v>
      </c>
    </row>
    <row r="94" spans="1:48" s="139" customFormat="1" ht="12" customHeight="1" x14ac:dyDescent="0.15">
      <c r="A94" s="496"/>
      <c r="B94" s="499"/>
      <c r="C94" s="514"/>
      <c r="D94" s="505"/>
      <c r="E94" s="364"/>
      <c r="F94" s="509"/>
      <c r="G94" s="510"/>
      <c r="H94" s="167" t="s">
        <v>223</v>
      </c>
      <c r="I94" s="168" t="str">
        <f>IFERROR(VLOOKUP(I93,'P1-1'!$B:$AP,41,FALSE),"")</f>
        <v/>
      </c>
      <c r="J94" s="170" t="str">
        <f>IFERROR(VLOOKUP(J93,'P1-1'!$B:$AP,41,FALSE),"")</f>
        <v/>
      </c>
      <c r="K94" s="168" t="str">
        <f>IFERROR(VLOOKUP(K93,'P1-1'!$B:$AP,41,FALSE),"")</f>
        <v/>
      </c>
      <c r="L94" s="168" t="str">
        <f>IFERROR(VLOOKUP(L93,'P1-1'!$B:$AP,41,FALSE),"")</f>
        <v/>
      </c>
      <c r="M94" s="168" t="str">
        <f>IFERROR(VLOOKUP(M93,'P1-1'!$B:$AP,41,FALSE),"")</f>
        <v/>
      </c>
      <c r="N94" s="168" t="str">
        <f>IFERROR(VLOOKUP(N93,'P1-1'!$B:$AP,41,FALSE),"")</f>
        <v/>
      </c>
      <c r="O94" s="168" t="str">
        <f>IFERROR(VLOOKUP(O93,'P1-1'!$B:$AP,41,FALSE),"")</f>
        <v/>
      </c>
      <c r="P94" s="168" t="str">
        <f>IFERROR(VLOOKUP(P93,'P1-1'!$B:$AP,41,FALSE),"")</f>
        <v/>
      </c>
      <c r="Q94" s="168" t="str">
        <f>IFERROR(VLOOKUP(Q93,'P1-1'!$B:$AP,41,FALSE),"")</f>
        <v/>
      </c>
      <c r="R94" s="168" t="str">
        <f>IFERROR(VLOOKUP(R93,'P1-1'!$B:$AP,41,FALSE),"")</f>
        <v/>
      </c>
      <c r="S94" s="168" t="str">
        <f>IFERROR(VLOOKUP(S93,'P1-1'!$B:$AP,41,FALSE),"")</f>
        <v/>
      </c>
      <c r="T94" s="168" t="str">
        <f>IFERROR(VLOOKUP(T93,'P1-1'!$B:$AP,41,FALSE),"")</f>
        <v/>
      </c>
      <c r="U94" s="168" t="str">
        <f>IFERROR(VLOOKUP(U93,'P1-1'!$B:$AP,41,FALSE),"")</f>
        <v/>
      </c>
      <c r="V94" s="168" t="str">
        <f>IFERROR(VLOOKUP(V93,'P1-1'!$B:$AP,41,FALSE),"")</f>
        <v/>
      </c>
      <c r="W94" s="168" t="str">
        <f>IFERROR(VLOOKUP(W93,'P1-1'!$B:$AP,41,FALSE),"")</f>
        <v/>
      </c>
      <c r="X94" s="168" t="str">
        <f>IFERROR(VLOOKUP(X93,'P1-1'!$B:$AP,41,FALSE),"")</f>
        <v/>
      </c>
      <c r="Y94" s="168" t="str">
        <f>IFERROR(VLOOKUP(Y93,'P1-1'!$B:$AP,41,FALSE),"")</f>
        <v/>
      </c>
      <c r="Z94" s="168" t="str">
        <f>IFERROR(VLOOKUP(Z93,'P1-1'!$B:$AP,41,FALSE),"")</f>
        <v/>
      </c>
      <c r="AA94" s="168" t="str">
        <f>IFERROR(VLOOKUP(AA93,'P1-1'!$B:$AP,41,FALSE),"")</f>
        <v/>
      </c>
      <c r="AB94" s="168" t="str">
        <f>IFERROR(VLOOKUP(AB93,'P1-1'!$B:$AP,41,FALSE),"")</f>
        <v/>
      </c>
      <c r="AC94" s="168" t="str">
        <f>IFERROR(VLOOKUP(AC93,'P1-1'!$B:$AP,41,FALSE),"")</f>
        <v/>
      </c>
      <c r="AD94" s="168" t="str">
        <f>IFERROR(VLOOKUP(AD93,'P1-1'!$B:$AP,41,FALSE),"")</f>
        <v/>
      </c>
      <c r="AE94" s="168" t="str">
        <f>IFERROR(VLOOKUP(AE93,'P1-1'!$B:$AP,41,FALSE),"")</f>
        <v/>
      </c>
      <c r="AF94" s="168" t="str">
        <f>IFERROR(VLOOKUP(AF93,'P1-1'!$B:$AP,41,FALSE),"")</f>
        <v/>
      </c>
      <c r="AG94" s="168" t="str">
        <f>IFERROR(VLOOKUP(AG93,'P1-1'!$B:$AP,41,FALSE),"")</f>
        <v/>
      </c>
      <c r="AH94" s="168" t="str">
        <f>IFERROR(VLOOKUP(AH93,'P1-1'!$B:$AP,41,FALSE),"")</f>
        <v/>
      </c>
      <c r="AI94" s="168" t="str">
        <f>IFERROR(VLOOKUP(AI93,'P1-1'!$B:$AP,41,FALSE),"")</f>
        <v/>
      </c>
      <c r="AJ94" s="168" t="str">
        <f>IFERROR(VLOOKUP(AJ93,'P1-1'!$B:$AP,41,FALSE),"")</f>
        <v/>
      </c>
      <c r="AK94" s="168" t="str">
        <f>IFERROR(VLOOKUP(AK93,'P1-1'!$B:$AP,41,FALSE),"")</f>
        <v/>
      </c>
      <c r="AL94" s="168" t="str">
        <f>IFERROR(VLOOKUP(AL93,'P1-1'!$B:$AP,41,FALSE),"")</f>
        <v/>
      </c>
      <c r="AM94" s="168" t="str">
        <f>IFERROR(VLOOKUP(AM93,'P1-1'!$B:$AP,41,FALSE),"")</f>
        <v/>
      </c>
      <c r="AN94" s="483"/>
      <c r="AO94" s="486"/>
      <c r="AP94" s="490"/>
      <c r="AQ94" s="491"/>
      <c r="AR94" s="486"/>
      <c r="AS94" s="486"/>
      <c r="AT94" s="494"/>
      <c r="AU94" s="327" t="str">
        <f t="shared" ref="AU94" si="87">IFERROR(IF($D93="□",($AO93/$AK$7),($AO93/$AK$9)),"")</f>
        <v/>
      </c>
      <c r="AV94" s="327" t="str">
        <f t="shared" ref="AV94" si="88">IFERROR(IF($D93="□",($AN93/$AO$7),($AN93/$AO$9)),"")</f>
        <v/>
      </c>
    </row>
    <row r="95" spans="1:48" s="139" customFormat="1" ht="12" customHeight="1" x14ac:dyDescent="0.15">
      <c r="A95" s="497"/>
      <c r="B95" s="500"/>
      <c r="C95" s="515"/>
      <c r="D95" s="506"/>
      <c r="E95" s="364"/>
      <c r="F95" s="511"/>
      <c r="G95" s="512"/>
      <c r="H95" s="169" t="s">
        <v>224</v>
      </c>
      <c r="I95" s="168" t="str">
        <f>IFERROR(VLOOKUP(I93,'P1-1'!$B:$AP,31,FALSE),"")</f>
        <v/>
      </c>
      <c r="J95" s="168" t="str">
        <f>IFERROR(VLOOKUP(J93,'P1-1'!$B:$AP,31,FALSE),"")</f>
        <v/>
      </c>
      <c r="K95" s="168" t="str">
        <f>IFERROR(VLOOKUP(K93,'P1-1'!$B:$AP,31,FALSE),"")</f>
        <v/>
      </c>
      <c r="L95" s="168" t="str">
        <f>IFERROR(VLOOKUP(L93,'P1-1'!$B:$AP,31,FALSE),"")</f>
        <v/>
      </c>
      <c r="M95" s="168" t="str">
        <f>IFERROR(VLOOKUP(M93,'P1-1'!$B:$AP,31,FALSE),"")</f>
        <v/>
      </c>
      <c r="N95" s="168" t="str">
        <f>IFERROR(VLOOKUP(N93,'P1-1'!$B:$AP,31,FALSE),"")</f>
        <v/>
      </c>
      <c r="O95" s="168" t="str">
        <f>IFERROR(VLOOKUP(O93,'P1-1'!$B:$AP,31,FALSE),"")</f>
        <v/>
      </c>
      <c r="P95" s="168" t="str">
        <f>IFERROR(VLOOKUP(P93,'P1-1'!$B:$AP,31,FALSE),"")</f>
        <v/>
      </c>
      <c r="Q95" s="168" t="str">
        <f>IFERROR(VLOOKUP(Q93,'P1-1'!$B:$AP,31,FALSE),"")</f>
        <v/>
      </c>
      <c r="R95" s="168" t="str">
        <f>IFERROR(VLOOKUP(R93,'P1-1'!$B:$AP,31,FALSE),"")</f>
        <v/>
      </c>
      <c r="S95" s="168" t="str">
        <f>IFERROR(VLOOKUP(S93,'P1-1'!$B:$AP,31,FALSE),"")</f>
        <v/>
      </c>
      <c r="T95" s="168" t="str">
        <f>IFERROR(VLOOKUP(T93,'P1-1'!$B:$AP,31,FALSE),"")</f>
        <v/>
      </c>
      <c r="U95" s="168" t="str">
        <f>IFERROR(VLOOKUP(U93,'P1-1'!$B:$AP,31,FALSE),"")</f>
        <v/>
      </c>
      <c r="V95" s="168" t="str">
        <f>IFERROR(VLOOKUP(V93,'P1-1'!$B:$AP,31,FALSE),"")</f>
        <v/>
      </c>
      <c r="W95" s="168" t="str">
        <f>IFERROR(VLOOKUP(W93,'P1-1'!$B:$AP,31,FALSE),"")</f>
        <v/>
      </c>
      <c r="X95" s="168" t="str">
        <f>IFERROR(VLOOKUP(X93,'P1-1'!$B:$AP,31,FALSE),"")</f>
        <v/>
      </c>
      <c r="Y95" s="168" t="str">
        <f>IFERROR(VLOOKUP(Y93,'P1-1'!$B:$AP,31,FALSE),"")</f>
        <v/>
      </c>
      <c r="Z95" s="168" t="str">
        <f>IFERROR(VLOOKUP(Z93,'P1-1'!$B:$AP,31,FALSE),"")</f>
        <v/>
      </c>
      <c r="AA95" s="168" t="str">
        <f>IFERROR(VLOOKUP(AA93,'P1-1'!$B:$AP,31,FALSE),"")</f>
        <v/>
      </c>
      <c r="AB95" s="168" t="str">
        <f>IFERROR(VLOOKUP(AB93,'P1-1'!$B:$AP,31,FALSE),"")</f>
        <v/>
      </c>
      <c r="AC95" s="168" t="str">
        <f>IFERROR(VLOOKUP(AC93,'P1-1'!$B:$AP,31,FALSE),"")</f>
        <v/>
      </c>
      <c r="AD95" s="168" t="str">
        <f>IFERROR(VLOOKUP(AD93,'P1-1'!$B:$AP,31,FALSE),"")</f>
        <v/>
      </c>
      <c r="AE95" s="168" t="str">
        <f>IFERROR(VLOOKUP(AE93,'P1-1'!$B:$AP,31,FALSE),"")</f>
        <v/>
      </c>
      <c r="AF95" s="168" t="str">
        <f>IFERROR(VLOOKUP(AF93,'P1-1'!$B:$AP,31,FALSE),"")</f>
        <v/>
      </c>
      <c r="AG95" s="168" t="str">
        <f>IFERROR(VLOOKUP(AG93,'P1-1'!$B:$AP,31,FALSE),"")</f>
        <v/>
      </c>
      <c r="AH95" s="168" t="str">
        <f>IFERROR(VLOOKUP(AH93,'P1-1'!$B:$AP,31,FALSE),"")</f>
        <v/>
      </c>
      <c r="AI95" s="168" t="str">
        <f>IFERROR(VLOOKUP(AI93,'P1-1'!$B:$AP,31,FALSE),"")</f>
        <v/>
      </c>
      <c r="AJ95" s="168" t="str">
        <f>IFERROR(VLOOKUP(AJ93,'P1-1'!$B:$AP,31,FALSE),"")</f>
        <v/>
      </c>
      <c r="AK95" s="168" t="str">
        <f>IFERROR(VLOOKUP(AK93,'P1-1'!$B:$AP,31,FALSE),"")</f>
        <v/>
      </c>
      <c r="AL95" s="168" t="str">
        <f>IFERROR(VLOOKUP(AL93,'P1-1'!$B:$AP,31,FALSE),"")</f>
        <v/>
      </c>
      <c r="AM95" s="168" t="str">
        <f>IFERROR(VLOOKUP(AM93,'P1-1'!$B:$AP,31,FALSE),"")</f>
        <v/>
      </c>
      <c r="AN95" s="484"/>
      <c r="AO95" s="487"/>
      <c r="AP95" s="492"/>
      <c r="AQ95" s="493"/>
      <c r="AR95" s="487"/>
      <c r="AS95" s="487"/>
      <c r="AT95" s="494"/>
      <c r="AU95" s="328"/>
      <c r="AV95" s="328"/>
    </row>
    <row r="96" spans="1:48" s="139" customFormat="1" ht="12" customHeight="1" x14ac:dyDescent="0.15">
      <c r="A96" s="495">
        <v>25</v>
      </c>
      <c r="B96" s="498"/>
      <c r="C96" s="513"/>
      <c r="D96" s="504" t="s">
        <v>95</v>
      </c>
      <c r="E96" s="363"/>
      <c r="F96" s="507"/>
      <c r="G96" s="508"/>
      <c r="H96" s="166" t="s">
        <v>221</v>
      </c>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482">
        <f t="shared" ref="AN96" si="89">IF(LEFT($AN$2,6)="共同生活援助",SUM(I97:AM97),SUM(I97:AM98))</f>
        <v>0</v>
      </c>
      <c r="AO96" s="485">
        <f>IF($AN$4="４週",AN96/4,AN96/(DAY(EOMONTH($I$22,0))/7))</f>
        <v>0</v>
      </c>
      <c r="AP96" s="488"/>
      <c r="AQ96" s="489"/>
      <c r="AR96" s="485" t="str">
        <f t="shared" ref="AR96" si="90">IF($AN$4="４週",AU97,AV97)</f>
        <v/>
      </c>
      <c r="AS96" s="485"/>
      <c r="AT96" s="494"/>
      <c r="AU96" s="326" t="s">
        <v>508</v>
      </c>
      <c r="AV96" s="326" t="s">
        <v>222</v>
      </c>
    </row>
    <row r="97" spans="1:48" s="139" customFormat="1" ht="12" customHeight="1" x14ac:dyDescent="0.15">
      <c r="A97" s="496"/>
      <c r="B97" s="499"/>
      <c r="C97" s="514"/>
      <c r="D97" s="505"/>
      <c r="E97" s="364"/>
      <c r="F97" s="509"/>
      <c r="G97" s="510"/>
      <c r="H97" s="167" t="s">
        <v>223</v>
      </c>
      <c r="I97" s="168" t="str">
        <f>IFERROR(VLOOKUP(I96,'P1-1'!$B:$AP,41,FALSE),"")</f>
        <v/>
      </c>
      <c r="J97" s="168" t="str">
        <f>IFERROR(VLOOKUP(J96,'P1-1'!$B:$AP,41,FALSE),"")</f>
        <v/>
      </c>
      <c r="K97" s="168" t="str">
        <f>IFERROR(VLOOKUP(K96,'P1-1'!$B:$AP,41,FALSE),"")</f>
        <v/>
      </c>
      <c r="L97" s="168" t="str">
        <f>IFERROR(VLOOKUP(L96,'P1-1'!$B:$AP,41,FALSE),"")</f>
        <v/>
      </c>
      <c r="M97" s="168" t="str">
        <f>IFERROR(VLOOKUP(M96,'P1-1'!$B:$AP,41,FALSE),"")</f>
        <v/>
      </c>
      <c r="N97" s="168" t="str">
        <f>IFERROR(VLOOKUP(N96,'P1-1'!$B:$AP,41,FALSE),"")</f>
        <v/>
      </c>
      <c r="O97" s="168" t="str">
        <f>IFERROR(VLOOKUP(O96,'P1-1'!$B:$AP,41,FALSE),"")</f>
        <v/>
      </c>
      <c r="P97" s="168" t="str">
        <f>IFERROR(VLOOKUP(P96,'P1-1'!$B:$AP,41,FALSE),"")</f>
        <v/>
      </c>
      <c r="Q97" s="168" t="str">
        <f>IFERROR(VLOOKUP(Q96,'P1-1'!$B:$AP,41,FALSE),"")</f>
        <v/>
      </c>
      <c r="R97" s="168" t="str">
        <f>IFERROR(VLOOKUP(R96,'P1-1'!$B:$AP,41,FALSE),"")</f>
        <v/>
      </c>
      <c r="S97" s="168" t="str">
        <f>IFERROR(VLOOKUP(S96,'P1-1'!$B:$AP,41,FALSE),"")</f>
        <v/>
      </c>
      <c r="T97" s="168" t="str">
        <f>IFERROR(VLOOKUP(T96,'P1-1'!$B:$AP,41,FALSE),"")</f>
        <v/>
      </c>
      <c r="U97" s="168" t="str">
        <f>IFERROR(VLOOKUP(U96,'P1-1'!$B:$AP,41,FALSE),"")</f>
        <v/>
      </c>
      <c r="V97" s="168" t="str">
        <f>IFERROR(VLOOKUP(V96,'P1-1'!$B:$AP,41,FALSE),"")</f>
        <v/>
      </c>
      <c r="W97" s="168" t="str">
        <f>IFERROR(VLOOKUP(W96,'P1-1'!$B:$AP,41,FALSE),"")</f>
        <v/>
      </c>
      <c r="X97" s="168" t="str">
        <f>IFERROR(VLOOKUP(X96,'P1-1'!$B:$AP,41,FALSE),"")</f>
        <v/>
      </c>
      <c r="Y97" s="168" t="str">
        <f>IFERROR(VLOOKUP(Y96,'P1-1'!$B:$AP,41,FALSE),"")</f>
        <v/>
      </c>
      <c r="Z97" s="168" t="str">
        <f>IFERROR(VLOOKUP(Z96,'P1-1'!$B:$AP,41,FALSE),"")</f>
        <v/>
      </c>
      <c r="AA97" s="168" t="str">
        <f>IFERROR(VLOOKUP(AA96,'P1-1'!$B:$AP,41,FALSE),"")</f>
        <v/>
      </c>
      <c r="AB97" s="168" t="str">
        <f>IFERROR(VLOOKUP(AB96,'P1-1'!$B:$AP,41,FALSE),"")</f>
        <v/>
      </c>
      <c r="AC97" s="168" t="str">
        <f>IFERROR(VLOOKUP(AC96,'P1-1'!$B:$AP,41,FALSE),"")</f>
        <v/>
      </c>
      <c r="AD97" s="168" t="str">
        <f>IFERROR(VLOOKUP(AD96,'P1-1'!$B:$AP,41,FALSE),"")</f>
        <v/>
      </c>
      <c r="AE97" s="168" t="str">
        <f>IFERROR(VLOOKUP(AE96,'P1-1'!$B:$AP,41,FALSE),"")</f>
        <v/>
      </c>
      <c r="AF97" s="168" t="str">
        <f>IFERROR(VLOOKUP(AF96,'P1-1'!$B:$AP,41,FALSE),"")</f>
        <v/>
      </c>
      <c r="AG97" s="168" t="str">
        <f>IFERROR(VLOOKUP(AG96,'P1-1'!$B:$AP,41,FALSE),"")</f>
        <v/>
      </c>
      <c r="AH97" s="168" t="str">
        <f>IFERROR(VLOOKUP(AH96,'P1-1'!$B:$AP,41,FALSE),"")</f>
        <v/>
      </c>
      <c r="AI97" s="168" t="str">
        <f>IFERROR(VLOOKUP(AI96,'P1-1'!$B:$AP,41,FALSE),"")</f>
        <v/>
      </c>
      <c r="AJ97" s="168" t="str">
        <f>IFERROR(VLOOKUP(AJ96,'P1-1'!$B:$AP,41,FALSE),"")</f>
        <v/>
      </c>
      <c r="AK97" s="168" t="str">
        <f>IFERROR(VLOOKUP(AK96,'P1-1'!$B:$AP,41,FALSE),"")</f>
        <v/>
      </c>
      <c r="AL97" s="168" t="str">
        <f>IFERROR(VLOOKUP(AL96,'P1-1'!$B:$AP,41,FALSE),"")</f>
        <v/>
      </c>
      <c r="AM97" s="168" t="str">
        <f>IFERROR(VLOOKUP(AM96,'P1-1'!$B:$AP,41,FALSE),"")</f>
        <v/>
      </c>
      <c r="AN97" s="483"/>
      <c r="AO97" s="486"/>
      <c r="AP97" s="490"/>
      <c r="AQ97" s="491"/>
      <c r="AR97" s="486"/>
      <c r="AS97" s="486"/>
      <c r="AT97" s="494"/>
      <c r="AU97" s="327" t="str">
        <f t="shared" ref="AU97" si="91">IFERROR(IF($D96="□",($AO96/$AK$7),($AO96/$AK$9)),"")</f>
        <v/>
      </c>
      <c r="AV97" s="327" t="str">
        <f t="shared" ref="AV97" si="92">IFERROR(IF($D96="□",($AN96/$AO$7),($AN96/$AO$9)),"")</f>
        <v/>
      </c>
    </row>
    <row r="98" spans="1:48" s="139" customFormat="1" ht="12" customHeight="1" x14ac:dyDescent="0.15">
      <c r="A98" s="497"/>
      <c r="B98" s="500"/>
      <c r="C98" s="515"/>
      <c r="D98" s="506"/>
      <c r="E98" s="364"/>
      <c r="F98" s="511"/>
      <c r="G98" s="512"/>
      <c r="H98" s="169" t="s">
        <v>224</v>
      </c>
      <c r="I98" s="168" t="str">
        <f>IFERROR(VLOOKUP(I96,'P1-1'!$B:$AP,31,FALSE),"")</f>
        <v/>
      </c>
      <c r="J98" s="168" t="str">
        <f>IFERROR(VLOOKUP(J96,'P1-1'!$B:$AP,31,FALSE),"")</f>
        <v/>
      </c>
      <c r="K98" s="168" t="str">
        <f>IFERROR(VLOOKUP(K96,'P1-1'!$B:$AP,31,FALSE),"")</f>
        <v/>
      </c>
      <c r="L98" s="168" t="str">
        <f>IFERROR(VLOOKUP(L96,'P1-1'!$B:$AP,31,FALSE),"")</f>
        <v/>
      </c>
      <c r="M98" s="168" t="str">
        <f>IFERROR(VLOOKUP(M96,'P1-1'!$B:$AP,31,FALSE),"")</f>
        <v/>
      </c>
      <c r="N98" s="168" t="str">
        <f>IFERROR(VLOOKUP(N96,'P1-1'!$B:$AP,31,FALSE),"")</f>
        <v/>
      </c>
      <c r="O98" s="168" t="str">
        <f>IFERROR(VLOOKUP(O96,'P1-1'!$B:$AP,31,FALSE),"")</f>
        <v/>
      </c>
      <c r="P98" s="168" t="str">
        <f>IFERROR(VLOOKUP(P96,'P1-1'!$B:$AP,31,FALSE),"")</f>
        <v/>
      </c>
      <c r="Q98" s="168" t="str">
        <f>IFERROR(VLOOKUP(Q96,'P1-1'!$B:$AP,31,FALSE),"")</f>
        <v/>
      </c>
      <c r="R98" s="168" t="str">
        <f>IFERROR(VLOOKUP(R96,'P1-1'!$B:$AP,31,FALSE),"")</f>
        <v/>
      </c>
      <c r="S98" s="168" t="str">
        <f>IFERROR(VLOOKUP(S96,'P1-1'!$B:$AP,31,FALSE),"")</f>
        <v/>
      </c>
      <c r="T98" s="168" t="str">
        <f>IFERROR(VLOOKUP(T96,'P1-1'!$B:$AP,31,FALSE),"")</f>
        <v/>
      </c>
      <c r="U98" s="168" t="str">
        <f>IFERROR(VLOOKUP(U96,'P1-1'!$B:$AP,31,FALSE),"")</f>
        <v/>
      </c>
      <c r="V98" s="168" t="str">
        <f>IFERROR(VLOOKUP(V96,'P1-1'!$B:$AP,31,FALSE),"")</f>
        <v/>
      </c>
      <c r="W98" s="168" t="str">
        <f>IFERROR(VLOOKUP(W96,'P1-1'!$B:$AP,31,FALSE),"")</f>
        <v/>
      </c>
      <c r="X98" s="168" t="str">
        <f>IFERROR(VLOOKUP(X96,'P1-1'!$B:$AP,31,FALSE),"")</f>
        <v/>
      </c>
      <c r="Y98" s="168" t="str">
        <f>IFERROR(VLOOKUP(Y96,'P1-1'!$B:$AP,31,FALSE),"")</f>
        <v/>
      </c>
      <c r="Z98" s="168" t="str">
        <f>IFERROR(VLOOKUP(Z96,'P1-1'!$B:$AP,31,FALSE),"")</f>
        <v/>
      </c>
      <c r="AA98" s="168" t="str">
        <f>IFERROR(VLOOKUP(AA96,'P1-1'!$B:$AP,31,FALSE),"")</f>
        <v/>
      </c>
      <c r="AB98" s="168" t="str">
        <f>IFERROR(VLOOKUP(AB96,'P1-1'!$B:$AP,31,FALSE),"")</f>
        <v/>
      </c>
      <c r="AC98" s="168" t="str">
        <f>IFERROR(VLOOKUP(AC96,'P1-1'!$B:$AP,31,FALSE),"")</f>
        <v/>
      </c>
      <c r="AD98" s="168" t="str">
        <f>IFERROR(VLOOKUP(AD96,'P1-1'!$B:$AP,31,FALSE),"")</f>
        <v/>
      </c>
      <c r="AE98" s="168" t="str">
        <f>IFERROR(VLOOKUP(AE96,'P1-1'!$B:$AP,31,FALSE),"")</f>
        <v/>
      </c>
      <c r="AF98" s="168" t="str">
        <f>IFERROR(VLOOKUP(AF96,'P1-1'!$B:$AP,31,FALSE),"")</f>
        <v/>
      </c>
      <c r="AG98" s="168" t="str">
        <f>IFERROR(VLOOKUP(AG96,'P1-1'!$B:$AP,31,FALSE),"")</f>
        <v/>
      </c>
      <c r="AH98" s="168" t="str">
        <f>IFERROR(VLOOKUP(AH96,'P1-1'!$B:$AP,31,FALSE),"")</f>
        <v/>
      </c>
      <c r="AI98" s="168" t="str">
        <f>IFERROR(VLOOKUP(AI96,'P1-1'!$B:$AP,31,FALSE),"")</f>
        <v/>
      </c>
      <c r="AJ98" s="168" t="str">
        <f>IFERROR(VLOOKUP(AJ96,'P1-1'!$B:$AP,31,FALSE),"")</f>
        <v/>
      </c>
      <c r="AK98" s="168" t="str">
        <f>IFERROR(VLOOKUP(AK96,'P1-1'!$B:$AP,31,FALSE),"")</f>
        <v/>
      </c>
      <c r="AL98" s="168" t="str">
        <f>IFERROR(VLOOKUP(AL96,'P1-1'!$B:$AP,31,FALSE),"")</f>
        <v/>
      </c>
      <c r="AM98" s="168" t="str">
        <f>IFERROR(VLOOKUP(AM96,'P1-1'!$B:$AP,31,FALSE),"")</f>
        <v/>
      </c>
      <c r="AN98" s="484"/>
      <c r="AO98" s="487"/>
      <c r="AP98" s="492"/>
      <c r="AQ98" s="493"/>
      <c r="AR98" s="487"/>
      <c r="AS98" s="487"/>
      <c r="AT98" s="494"/>
      <c r="AU98" s="328"/>
      <c r="AV98" s="328"/>
    </row>
    <row r="99" spans="1:48" s="139" customFormat="1" ht="12" customHeight="1" x14ac:dyDescent="0.15">
      <c r="A99" s="495">
        <v>26</v>
      </c>
      <c r="B99" s="498"/>
      <c r="C99" s="513"/>
      <c r="D99" s="504" t="s">
        <v>95</v>
      </c>
      <c r="E99" s="363"/>
      <c r="F99" s="507"/>
      <c r="G99" s="508"/>
      <c r="H99" s="166" t="s">
        <v>221</v>
      </c>
      <c r="I99" s="325"/>
      <c r="J99" s="325"/>
      <c r="K99" s="325"/>
      <c r="L99" s="325"/>
      <c r="M99" s="325"/>
      <c r="N99" s="325"/>
      <c r="O99" s="325"/>
      <c r="P99" s="325"/>
      <c r="Q99" s="325"/>
      <c r="R99" s="325"/>
      <c r="S99" s="325"/>
      <c r="T99" s="325"/>
      <c r="U99" s="325"/>
      <c r="V99" s="325"/>
      <c r="W99" s="325"/>
      <c r="X99" s="325"/>
      <c r="Y99" s="325"/>
      <c r="Z99" s="325"/>
      <c r="AA99" s="325"/>
      <c r="AB99" s="325"/>
      <c r="AC99" s="325"/>
      <c r="AD99" s="325"/>
      <c r="AE99" s="325"/>
      <c r="AF99" s="325"/>
      <c r="AG99" s="325"/>
      <c r="AH99" s="325"/>
      <c r="AI99" s="325"/>
      <c r="AJ99" s="325"/>
      <c r="AK99" s="325"/>
      <c r="AL99" s="325"/>
      <c r="AM99" s="325"/>
      <c r="AN99" s="482">
        <f t="shared" ref="AN99" si="93">IF(LEFT($AN$2,6)="共同生活援助",SUM(I100:AM100),SUM(I100:AM101))</f>
        <v>0</v>
      </c>
      <c r="AO99" s="485">
        <f>IF($AN$4="４週",AN99/4,AN99/(DAY(EOMONTH($I$22,0))/7))</f>
        <v>0</v>
      </c>
      <c r="AP99" s="488"/>
      <c r="AQ99" s="489"/>
      <c r="AR99" s="485" t="str">
        <f t="shared" ref="AR99" si="94">IF($AN$4="４週",AU100,AV100)</f>
        <v/>
      </c>
      <c r="AS99" s="485"/>
      <c r="AT99" s="494"/>
      <c r="AU99" s="326" t="s">
        <v>508</v>
      </c>
      <c r="AV99" s="326" t="s">
        <v>222</v>
      </c>
    </row>
    <row r="100" spans="1:48" s="139" customFormat="1" ht="12" customHeight="1" x14ac:dyDescent="0.15">
      <c r="A100" s="496"/>
      <c r="B100" s="499"/>
      <c r="C100" s="514"/>
      <c r="D100" s="505"/>
      <c r="E100" s="364"/>
      <c r="F100" s="509"/>
      <c r="G100" s="510"/>
      <c r="H100" s="167" t="s">
        <v>223</v>
      </c>
      <c r="I100" s="168" t="str">
        <f>IFERROR(VLOOKUP(I99,'P1-1'!$B:$AP,41,FALSE),"")</f>
        <v/>
      </c>
      <c r="J100" s="168" t="str">
        <f>IFERROR(VLOOKUP(J99,'P1-1'!$B:$AP,41,FALSE),"")</f>
        <v/>
      </c>
      <c r="K100" s="168" t="str">
        <f>IFERROR(VLOOKUP(K99,'P1-1'!$B:$AP,41,FALSE),"")</f>
        <v/>
      </c>
      <c r="L100" s="168" t="str">
        <f>IFERROR(VLOOKUP(L99,'P1-1'!$B:$AP,41,FALSE),"")</f>
        <v/>
      </c>
      <c r="M100" s="168" t="str">
        <f>IFERROR(VLOOKUP(M99,'P1-1'!$B:$AP,41,FALSE),"")</f>
        <v/>
      </c>
      <c r="N100" s="168" t="str">
        <f>IFERROR(VLOOKUP(N99,'P1-1'!$B:$AP,41,FALSE),"")</f>
        <v/>
      </c>
      <c r="O100" s="168" t="str">
        <f>IFERROR(VLOOKUP(O99,'P1-1'!$B:$AP,41,FALSE),"")</f>
        <v/>
      </c>
      <c r="P100" s="168" t="str">
        <f>IFERROR(VLOOKUP(P99,'P1-1'!$B:$AP,41,FALSE),"")</f>
        <v/>
      </c>
      <c r="Q100" s="168" t="str">
        <f>IFERROR(VLOOKUP(Q99,'P1-1'!$B:$AP,41,FALSE),"")</f>
        <v/>
      </c>
      <c r="R100" s="168" t="str">
        <f>IFERROR(VLOOKUP(R99,'P1-1'!$B:$AP,41,FALSE),"")</f>
        <v/>
      </c>
      <c r="S100" s="168" t="str">
        <f>IFERROR(VLOOKUP(S99,'P1-1'!$B:$AP,41,FALSE),"")</f>
        <v/>
      </c>
      <c r="T100" s="168" t="str">
        <f>IFERROR(VLOOKUP(T99,'P1-1'!$B:$AP,41,FALSE),"")</f>
        <v/>
      </c>
      <c r="U100" s="168" t="str">
        <f>IFERROR(VLOOKUP(U99,'P1-1'!$B:$AP,41,FALSE),"")</f>
        <v/>
      </c>
      <c r="V100" s="168" t="str">
        <f>IFERROR(VLOOKUP(V99,'P1-1'!$B:$AP,41,FALSE),"")</f>
        <v/>
      </c>
      <c r="W100" s="168" t="str">
        <f>IFERROR(VLOOKUP(W99,'P1-1'!$B:$AP,41,FALSE),"")</f>
        <v/>
      </c>
      <c r="X100" s="168" t="str">
        <f>IFERROR(VLOOKUP(X99,'P1-1'!$B:$AP,41,FALSE),"")</f>
        <v/>
      </c>
      <c r="Y100" s="168" t="str">
        <f>IFERROR(VLOOKUP(Y99,'P1-1'!$B:$AP,41,FALSE),"")</f>
        <v/>
      </c>
      <c r="Z100" s="168" t="str">
        <f>IFERROR(VLOOKUP(Z99,'P1-1'!$B:$AP,41,FALSE),"")</f>
        <v/>
      </c>
      <c r="AA100" s="168" t="str">
        <f>IFERROR(VLOOKUP(AA99,'P1-1'!$B:$AP,41,FALSE),"")</f>
        <v/>
      </c>
      <c r="AB100" s="168" t="str">
        <f>IFERROR(VLOOKUP(AB99,'P1-1'!$B:$AP,41,FALSE),"")</f>
        <v/>
      </c>
      <c r="AC100" s="168" t="str">
        <f>IFERROR(VLOOKUP(AC99,'P1-1'!$B:$AP,41,FALSE),"")</f>
        <v/>
      </c>
      <c r="AD100" s="168" t="str">
        <f>IFERROR(VLOOKUP(AD99,'P1-1'!$B:$AP,41,FALSE),"")</f>
        <v/>
      </c>
      <c r="AE100" s="168" t="str">
        <f>IFERROR(VLOOKUP(AE99,'P1-1'!$B:$AP,41,FALSE),"")</f>
        <v/>
      </c>
      <c r="AF100" s="168" t="str">
        <f>IFERROR(VLOOKUP(AF99,'P1-1'!$B:$AP,41,FALSE),"")</f>
        <v/>
      </c>
      <c r="AG100" s="168" t="str">
        <f>IFERROR(VLOOKUP(AG99,'P1-1'!$B:$AP,41,FALSE),"")</f>
        <v/>
      </c>
      <c r="AH100" s="168" t="str">
        <f>IFERROR(VLOOKUP(AH99,'P1-1'!$B:$AP,41,FALSE),"")</f>
        <v/>
      </c>
      <c r="AI100" s="168" t="str">
        <f>IFERROR(VLOOKUP(AI99,'P1-1'!$B:$AP,41,FALSE),"")</f>
        <v/>
      </c>
      <c r="AJ100" s="168" t="str">
        <f>IFERROR(VLOOKUP(AJ99,'P1-1'!$B:$AP,41,FALSE),"")</f>
        <v/>
      </c>
      <c r="AK100" s="168" t="str">
        <f>IFERROR(VLOOKUP(AK99,'P1-1'!$B:$AP,41,FALSE),"")</f>
        <v/>
      </c>
      <c r="AL100" s="168" t="str">
        <f>IFERROR(VLOOKUP(AL99,'P1-1'!$B:$AP,41,FALSE),"")</f>
        <v/>
      </c>
      <c r="AM100" s="168" t="str">
        <f>IFERROR(VLOOKUP(AM99,'P1-1'!$B:$AP,41,FALSE),"")</f>
        <v/>
      </c>
      <c r="AN100" s="483"/>
      <c r="AO100" s="486"/>
      <c r="AP100" s="490"/>
      <c r="AQ100" s="491"/>
      <c r="AR100" s="486"/>
      <c r="AS100" s="486"/>
      <c r="AT100" s="494"/>
      <c r="AU100" s="327" t="str">
        <f t="shared" ref="AU100" si="95">IFERROR(IF($D99="□",($AO99/$AK$7),($AO99/$AK$9)),"")</f>
        <v/>
      </c>
      <c r="AV100" s="327" t="str">
        <f t="shared" ref="AV100" si="96">IFERROR(IF($D99="□",($AN99/$AO$7),($AN99/$AO$9)),"")</f>
        <v/>
      </c>
    </row>
    <row r="101" spans="1:48" s="139" customFormat="1" ht="12" customHeight="1" x14ac:dyDescent="0.15">
      <c r="A101" s="497"/>
      <c r="B101" s="500"/>
      <c r="C101" s="515"/>
      <c r="D101" s="506"/>
      <c r="E101" s="364"/>
      <c r="F101" s="511"/>
      <c r="G101" s="512"/>
      <c r="H101" s="169" t="s">
        <v>224</v>
      </c>
      <c r="I101" s="168" t="str">
        <f>IFERROR(VLOOKUP(I99,'P1-1'!$B:$AP,31,FALSE),"")</f>
        <v/>
      </c>
      <c r="J101" s="168" t="str">
        <f>IFERROR(VLOOKUP(J99,'P1-1'!$B:$AP,31,FALSE),"")</f>
        <v/>
      </c>
      <c r="K101" s="168" t="str">
        <f>IFERROR(VLOOKUP(K99,'P1-1'!$B:$AP,31,FALSE),"")</f>
        <v/>
      </c>
      <c r="L101" s="168" t="str">
        <f>IFERROR(VLOOKUP(L99,'P1-1'!$B:$AP,31,FALSE),"")</f>
        <v/>
      </c>
      <c r="M101" s="168" t="str">
        <f>IFERROR(VLOOKUP(M99,'P1-1'!$B:$AP,31,FALSE),"")</f>
        <v/>
      </c>
      <c r="N101" s="168" t="str">
        <f>IFERROR(VLOOKUP(N99,'P1-1'!$B:$AP,31,FALSE),"")</f>
        <v/>
      </c>
      <c r="O101" s="168" t="str">
        <f>IFERROR(VLOOKUP(O99,'P1-1'!$B:$AP,31,FALSE),"")</f>
        <v/>
      </c>
      <c r="P101" s="168" t="str">
        <f>IFERROR(VLOOKUP(P99,'P1-1'!$B:$AP,31,FALSE),"")</f>
        <v/>
      </c>
      <c r="Q101" s="168" t="str">
        <f>IFERROR(VLOOKUP(Q99,'P1-1'!$B:$AP,31,FALSE),"")</f>
        <v/>
      </c>
      <c r="R101" s="168" t="str">
        <f>IFERROR(VLOOKUP(R99,'P1-1'!$B:$AP,31,FALSE),"")</f>
        <v/>
      </c>
      <c r="S101" s="168" t="str">
        <f>IFERROR(VLOOKUP(S99,'P1-1'!$B:$AP,31,FALSE),"")</f>
        <v/>
      </c>
      <c r="T101" s="168" t="str">
        <f>IFERROR(VLOOKUP(T99,'P1-1'!$B:$AP,31,FALSE),"")</f>
        <v/>
      </c>
      <c r="U101" s="168" t="str">
        <f>IFERROR(VLOOKUP(U99,'P1-1'!$B:$AP,31,FALSE),"")</f>
        <v/>
      </c>
      <c r="V101" s="168" t="str">
        <f>IFERROR(VLOOKUP(V99,'P1-1'!$B:$AP,31,FALSE),"")</f>
        <v/>
      </c>
      <c r="W101" s="168" t="str">
        <f>IFERROR(VLOOKUP(W99,'P1-1'!$B:$AP,31,FALSE),"")</f>
        <v/>
      </c>
      <c r="X101" s="168" t="str">
        <f>IFERROR(VLOOKUP(X99,'P1-1'!$B:$AP,31,FALSE),"")</f>
        <v/>
      </c>
      <c r="Y101" s="168" t="str">
        <f>IFERROR(VLOOKUP(Y99,'P1-1'!$B:$AP,31,FALSE),"")</f>
        <v/>
      </c>
      <c r="Z101" s="168" t="str">
        <f>IFERROR(VLOOKUP(Z99,'P1-1'!$B:$AP,31,FALSE),"")</f>
        <v/>
      </c>
      <c r="AA101" s="168" t="str">
        <f>IFERROR(VLOOKUP(AA99,'P1-1'!$B:$AP,31,FALSE),"")</f>
        <v/>
      </c>
      <c r="AB101" s="168" t="str">
        <f>IFERROR(VLOOKUP(AB99,'P1-1'!$B:$AP,31,FALSE),"")</f>
        <v/>
      </c>
      <c r="AC101" s="168" t="str">
        <f>IFERROR(VLOOKUP(AC99,'P1-1'!$B:$AP,31,FALSE),"")</f>
        <v/>
      </c>
      <c r="AD101" s="168" t="str">
        <f>IFERROR(VLOOKUP(AD99,'P1-1'!$B:$AP,31,FALSE),"")</f>
        <v/>
      </c>
      <c r="AE101" s="168" t="str">
        <f>IFERROR(VLOOKUP(AE99,'P1-1'!$B:$AP,31,FALSE),"")</f>
        <v/>
      </c>
      <c r="AF101" s="168" t="str">
        <f>IFERROR(VLOOKUP(AF99,'P1-1'!$B:$AP,31,FALSE),"")</f>
        <v/>
      </c>
      <c r="AG101" s="168" t="str">
        <f>IFERROR(VLOOKUP(AG99,'P1-1'!$B:$AP,31,FALSE),"")</f>
        <v/>
      </c>
      <c r="AH101" s="168" t="str">
        <f>IFERROR(VLOOKUP(AH99,'P1-1'!$B:$AP,31,FALSE),"")</f>
        <v/>
      </c>
      <c r="AI101" s="168" t="str">
        <f>IFERROR(VLOOKUP(AI99,'P1-1'!$B:$AP,31,FALSE),"")</f>
        <v/>
      </c>
      <c r="AJ101" s="168" t="str">
        <f>IFERROR(VLOOKUP(AJ99,'P1-1'!$B:$AP,31,FALSE),"")</f>
        <v/>
      </c>
      <c r="AK101" s="168" t="str">
        <f>IFERROR(VLOOKUP(AK99,'P1-1'!$B:$AP,31,FALSE),"")</f>
        <v/>
      </c>
      <c r="AL101" s="168" t="str">
        <f>IFERROR(VLOOKUP(AL99,'P1-1'!$B:$AP,31,FALSE),"")</f>
        <v/>
      </c>
      <c r="AM101" s="168" t="str">
        <f>IFERROR(VLOOKUP(AM99,'P1-1'!$B:$AP,31,FALSE),"")</f>
        <v/>
      </c>
      <c r="AN101" s="484"/>
      <c r="AO101" s="487"/>
      <c r="AP101" s="492"/>
      <c r="AQ101" s="493"/>
      <c r="AR101" s="487"/>
      <c r="AS101" s="487"/>
      <c r="AT101" s="494"/>
      <c r="AU101" s="328"/>
      <c r="AV101" s="328"/>
    </row>
    <row r="102" spans="1:48" s="139" customFormat="1" ht="12" customHeight="1" x14ac:dyDescent="0.15">
      <c r="A102" s="495">
        <v>27</v>
      </c>
      <c r="B102" s="498"/>
      <c r="C102" s="513"/>
      <c r="D102" s="504" t="s">
        <v>95</v>
      </c>
      <c r="E102" s="363"/>
      <c r="F102" s="507"/>
      <c r="G102" s="508"/>
      <c r="H102" s="166" t="s">
        <v>221</v>
      </c>
      <c r="I102" s="325"/>
      <c r="J102" s="325"/>
      <c r="K102" s="325"/>
      <c r="L102" s="325"/>
      <c r="M102" s="325"/>
      <c r="N102" s="325"/>
      <c r="O102" s="325"/>
      <c r="P102" s="325"/>
      <c r="Q102" s="325"/>
      <c r="R102" s="325"/>
      <c r="S102" s="325"/>
      <c r="T102" s="325"/>
      <c r="U102" s="325"/>
      <c r="V102" s="325"/>
      <c r="W102" s="325"/>
      <c r="X102" s="325"/>
      <c r="Y102" s="325"/>
      <c r="Z102" s="325"/>
      <c r="AA102" s="325"/>
      <c r="AB102" s="325"/>
      <c r="AC102" s="325"/>
      <c r="AD102" s="325"/>
      <c r="AE102" s="325"/>
      <c r="AF102" s="325"/>
      <c r="AG102" s="325"/>
      <c r="AH102" s="325"/>
      <c r="AI102" s="325"/>
      <c r="AJ102" s="325"/>
      <c r="AK102" s="325"/>
      <c r="AL102" s="325"/>
      <c r="AM102" s="325"/>
      <c r="AN102" s="482">
        <f t="shared" ref="AN102" si="97">IF(LEFT($AN$2,6)="共同生活援助",SUM(I103:AM103),SUM(I103:AM104))</f>
        <v>0</v>
      </c>
      <c r="AO102" s="485">
        <f>IF($AN$4="４週",AN102/4,AN102/(DAY(EOMONTH($I$22,0))/7))</f>
        <v>0</v>
      </c>
      <c r="AP102" s="488"/>
      <c r="AQ102" s="489"/>
      <c r="AR102" s="485" t="str">
        <f t="shared" ref="AR102" si="98">IF($AN$4="４週",AU103,AV103)</f>
        <v/>
      </c>
      <c r="AS102" s="485"/>
      <c r="AT102" s="494"/>
      <c r="AU102" s="326" t="s">
        <v>508</v>
      </c>
      <c r="AV102" s="326" t="s">
        <v>222</v>
      </c>
    </row>
    <row r="103" spans="1:48" s="139" customFormat="1" ht="12" customHeight="1" x14ac:dyDescent="0.15">
      <c r="A103" s="496"/>
      <c r="B103" s="499"/>
      <c r="C103" s="514"/>
      <c r="D103" s="505"/>
      <c r="E103" s="364"/>
      <c r="F103" s="509"/>
      <c r="G103" s="510"/>
      <c r="H103" s="167" t="s">
        <v>223</v>
      </c>
      <c r="I103" s="168" t="str">
        <f>IFERROR(VLOOKUP(I102,'P1-1'!$B:$AP,41,FALSE),"")</f>
        <v/>
      </c>
      <c r="J103" s="168" t="str">
        <f>IFERROR(VLOOKUP(J102,'P1-1'!$B:$AP,41,FALSE),"")</f>
        <v/>
      </c>
      <c r="K103" s="168" t="str">
        <f>IFERROR(VLOOKUP(K102,'P1-1'!$B:$AP,41,FALSE),"")</f>
        <v/>
      </c>
      <c r="L103" s="168" t="str">
        <f>IFERROR(VLOOKUP(L102,'P1-1'!$B:$AP,41,FALSE),"")</f>
        <v/>
      </c>
      <c r="M103" s="168" t="str">
        <f>IFERROR(VLOOKUP(M102,'P1-1'!$B:$AP,41,FALSE),"")</f>
        <v/>
      </c>
      <c r="N103" s="168" t="str">
        <f>IFERROR(VLOOKUP(N102,'P1-1'!$B:$AP,41,FALSE),"")</f>
        <v/>
      </c>
      <c r="O103" s="168" t="str">
        <f>IFERROR(VLOOKUP(O102,'P1-1'!$B:$AP,41,FALSE),"")</f>
        <v/>
      </c>
      <c r="P103" s="168" t="str">
        <f>IFERROR(VLOOKUP(P102,'P1-1'!$B:$AP,41,FALSE),"")</f>
        <v/>
      </c>
      <c r="Q103" s="168" t="str">
        <f>IFERROR(VLOOKUP(Q102,'P1-1'!$B:$AP,41,FALSE),"")</f>
        <v/>
      </c>
      <c r="R103" s="168" t="str">
        <f>IFERROR(VLOOKUP(R102,'P1-1'!$B:$AP,41,FALSE),"")</f>
        <v/>
      </c>
      <c r="S103" s="168" t="str">
        <f>IFERROR(VLOOKUP(S102,'P1-1'!$B:$AP,41,FALSE),"")</f>
        <v/>
      </c>
      <c r="T103" s="168" t="str">
        <f>IFERROR(VLOOKUP(T102,'P1-1'!$B:$AP,41,FALSE),"")</f>
        <v/>
      </c>
      <c r="U103" s="168" t="str">
        <f>IFERROR(VLOOKUP(U102,'P1-1'!$B:$AP,41,FALSE),"")</f>
        <v/>
      </c>
      <c r="V103" s="168" t="str">
        <f>IFERROR(VLOOKUP(V102,'P1-1'!$B:$AP,41,FALSE),"")</f>
        <v/>
      </c>
      <c r="W103" s="168" t="str">
        <f>IFERROR(VLOOKUP(W102,'P1-1'!$B:$AP,41,FALSE),"")</f>
        <v/>
      </c>
      <c r="X103" s="168" t="str">
        <f>IFERROR(VLOOKUP(X102,'P1-1'!$B:$AP,41,FALSE),"")</f>
        <v/>
      </c>
      <c r="Y103" s="168" t="str">
        <f>IFERROR(VLOOKUP(Y102,'P1-1'!$B:$AP,41,FALSE),"")</f>
        <v/>
      </c>
      <c r="Z103" s="168" t="str">
        <f>IFERROR(VLOOKUP(Z102,'P1-1'!$B:$AP,41,FALSE),"")</f>
        <v/>
      </c>
      <c r="AA103" s="168" t="str">
        <f>IFERROR(VLOOKUP(AA102,'P1-1'!$B:$AP,41,FALSE),"")</f>
        <v/>
      </c>
      <c r="AB103" s="168" t="str">
        <f>IFERROR(VLOOKUP(AB102,'P1-1'!$B:$AP,41,FALSE),"")</f>
        <v/>
      </c>
      <c r="AC103" s="168" t="str">
        <f>IFERROR(VLOOKUP(AC102,'P1-1'!$B:$AP,41,FALSE),"")</f>
        <v/>
      </c>
      <c r="AD103" s="168" t="str">
        <f>IFERROR(VLOOKUP(AD102,'P1-1'!$B:$AP,41,FALSE),"")</f>
        <v/>
      </c>
      <c r="AE103" s="168" t="str">
        <f>IFERROR(VLOOKUP(AE102,'P1-1'!$B:$AP,41,FALSE),"")</f>
        <v/>
      </c>
      <c r="AF103" s="168" t="str">
        <f>IFERROR(VLOOKUP(AF102,'P1-1'!$B:$AP,41,FALSE),"")</f>
        <v/>
      </c>
      <c r="AG103" s="168" t="str">
        <f>IFERROR(VLOOKUP(AG102,'P1-1'!$B:$AP,41,FALSE),"")</f>
        <v/>
      </c>
      <c r="AH103" s="168" t="str">
        <f>IFERROR(VLOOKUP(AH102,'P1-1'!$B:$AP,41,FALSE),"")</f>
        <v/>
      </c>
      <c r="AI103" s="168" t="str">
        <f>IFERROR(VLOOKUP(AI102,'P1-1'!$B:$AP,41,FALSE),"")</f>
        <v/>
      </c>
      <c r="AJ103" s="168" t="str">
        <f>IFERROR(VLOOKUP(AJ102,'P1-1'!$B:$AP,41,FALSE),"")</f>
        <v/>
      </c>
      <c r="AK103" s="168" t="str">
        <f>IFERROR(VLOOKUP(AK102,'P1-1'!$B:$AP,41,FALSE),"")</f>
        <v/>
      </c>
      <c r="AL103" s="168" t="str">
        <f>IFERROR(VLOOKUP(AL102,'P1-1'!$B:$AP,41,FALSE),"")</f>
        <v/>
      </c>
      <c r="AM103" s="168" t="str">
        <f>IFERROR(VLOOKUP(AM102,'P1-1'!$B:$AP,41,FALSE),"")</f>
        <v/>
      </c>
      <c r="AN103" s="483"/>
      <c r="AO103" s="486"/>
      <c r="AP103" s="490"/>
      <c r="AQ103" s="491"/>
      <c r="AR103" s="486"/>
      <c r="AS103" s="486"/>
      <c r="AT103" s="494"/>
      <c r="AU103" s="327" t="str">
        <f t="shared" ref="AU103" si="99">IFERROR(IF($D102="□",($AO102/$AK$7),($AO102/$AK$9)),"")</f>
        <v/>
      </c>
      <c r="AV103" s="327" t="str">
        <f t="shared" ref="AV103" si="100">IFERROR(IF($D102="□",($AN102/$AO$7),($AN102/$AO$9)),"")</f>
        <v/>
      </c>
    </row>
    <row r="104" spans="1:48" s="139" customFormat="1" ht="12" customHeight="1" x14ac:dyDescent="0.15">
      <c r="A104" s="497"/>
      <c r="B104" s="500"/>
      <c r="C104" s="515"/>
      <c r="D104" s="506"/>
      <c r="E104" s="364"/>
      <c r="F104" s="511"/>
      <c r="G104" s="512"/>
      <c r="H104" s="169" t="s">
        <v>224</v>
      </c>
      <c r="I104" s="168" t="str">
        <f>IFERROR(VLOOKUP(I102,'P1-1'!$B:$AP,31,FALSE),"")</f>
        <v/>
      </c>
      <c r="J104" s="168" t="str">
        <f>IFERROR(VLOOKUP(J102,'P1-1'!$B:$AP,31,FALSE),"")</f>
        <v/>
      </c>
      <c r="K104" s="168" t="str">
        <f>IFERROR(VLOOKUP(K102,'P1-1'!$B:$AP,31,FALSE),"")</f>
        <v/>
      </c>
      <c r="L104" s="168" t="str">
        <f>IFERROR(VLOOKUP(L102,'P1-1'!$B:$AP,31,FALSE),"")</f>
        <v/>
      </c>
      <c r="M104" s="168" t="str">
        <f>IFERROR(VLOOKUP(M102,'P1-1'!$B:$AP,31,FALSE),"")</f>
        <v/>
      </c>
      <c r="N104" s="168" t="str">
        <f>IFERROR(VLOOKUP(N102,'P1-1'!$B:$AP,31,FALSE),"")</f>
        <v/>
      </c>
      <c r="O104" s="168" t="str">
        <f>IFERROR(VLOOKUP(O102,'P1-1'!$B:$AP,31,FALSE),"")</f>
        <v/>
      </c>
      <c r="P104" s="168" t="str">
        <f>IFERROR(VLOOKUP(P102,'P1-1'!$B:$AP,31,FALSE),"")</f>
        <v/>
      </c>
      <c r="Q104" s="168" t="str">
        <f>IFERROR(VLOOKUP(Q102,'P1-1'!$B:$AP,31,FALSE),"")</f>
        <v/>
      </c>
      <c r="R104" s="168" t="str">
        <f>IFERROR(VLOOKUP(R102,'P1-1'!$B:$AP,31,FALSE),"")</f>
        <v/>
      </c>
      <c r="S104" s="168" t="str">
        <f>IFERROR(VLOOKUP(S102,'P1-1'!$B:$AP,31,FALSE),"")</f>
        <v/>
      </c>
      <c r="T104" s="168" t="str">
        <f>IFERROR(VLOOKUP(T102,'P1-1'!$B:$AP,31,FALSE),"")</f>
        <v/>
      </c>
      <c r="U104" s="168" t="str">
        <f>IFERROR(VLOOKUP(U102,'P1-1'!$B:$AP,31,FALSE),"")</f>
        <v/>
      </c>
      <c r="V104" s="168" t="str">
        <f>IFERROR(VLOOKUP(V102,'P1-1'!$B:$AP,31,FALSE),"")</f>
        <v/>
      </c>
      <c r="W104" s="168" t="str">
        <f>IFERROR(VLOOKUP(W102,'P1-1'!$B:$AP,31,FALSE),"")</f>
        <v/>
      </c>
      <c r="X104" s="168" t="str">
        <f>IFERROR(VLOOKUP(X102,'P1-1'!$B:$AP,31,FALSE),"")</f>
        <v/>
      </c>
      <c r="Y104" s="168" t="str">
        <f>IFERROR(VLOOKUP(Y102,'P1-1'!$B:$AP,31,FALSE),"")</f>
        <v/>
      </c>
      <c r="Z104" s="168" t="str">
        <f>IFERROR(VLOOKUP(Z102,'P1-1'!$B:$AP,31,FALSE),"")</f>
        <v/>
      </c>
      <c r="AA104" s="168" t="str">
        <f>IFERROR(VLOOKUP(AA102,'P1-1'!$B:$AP,31,FALSE),"")</f>
        <v/>
      </c>
      <c r="AB104" s="168" t="str">
        <f>IFERROR(VLOOKUP(AB102,'P1-1'!$B:$AP,31,FALSE),"")</f>
        <v/>
      </c>
      <c r="AC104" s="168" t="str">
        <f>IFERROR(VLOOKUP(AC102,'P1-1'!$B:$AP,31,FALSE),"")</f>
        <v/>
      </c>
      <c r="AD104" s="168" t="str">
        <f>IFERROR(VLOOKUP(AD102,'P1-1'!$B:$AP,31,FALSE),"")</f>
        <v/>
      </c>
      <c r="AE104" s="168" t="str">
        <f>IFERROR(VLOOKUP(AE102,'P1-1'!$B:$AP,31,FALSE),"")</f>
        <v/>
      </c>
      <c r="AF104" s="168" t="str">
        <f>IFERROR(VLOOKUP(AF102,'P1-1'!$B:$AP,31,FALSE),"")</f>
        <v/>
      </c>
      <c r="AG104" s="168" t="str">
        <f>IFERROR(VLOOKUP(AG102,'P1-1'!$B:$AP,31,FALSE),"")</f>
        <v/>
      </c>
      <c r="AH104" s="168" t="str">
        <f>IFERROR(VLOOKUP(AH102,'P1-1'!$B:$AP,31,FALSE),"")</f>
        <v/>
      </c>
      <c r="AI104" s="168" t="str">
        <f>IFERROR(VLOOKUP(AI102,'P1-1'!$B:$AP,31,FALSE),"")</f>
        <v/>
      </c>
      <c r="AJ104" s="168" t="str">
        <f>IFERROR(VLOOKUP(AJ102,'P1-1'!$B:$AP,31,FALSE),"")</f>
        <v/>
      </c>
      <c r="AK104" s="168" t="str">
        <f>IFERROR(VLOOKUP(AK102,'P1-1'!$B:$AP,31,FALSE),"")</f>
        <v/>
      </c>
      <c r="AL104" s="168" t="str">
        <f>IFERROR(VLOOKUP(AL102,'P1-1'!$B:$AP,31,FALSE),"")</f>
        <v/>
      </c>
      <c r="AM104" s="168" t="str">
        <f>IFERROR(VLOOKUP(AM102,'P1-1'!$B:$AP,31,FALSE),"")</f>
        <v/>
      </c>
      <c r="AN104" s="484"/>
      <c r="AO104" s="487"/>
      <c r="AP104" s="492"/>
      <c r="AQ104" s="493"/>
      <c r="AR104" s="487"/>
      <c r="AS104" s="487"/>
      <c r="AT104" s="494"/>
      <c r="AU104" s="328"/>
      <c r="AV104" s="328"/>
    </row>
    <row r="105" spans="1:48" s="139" customFormat="1" ht="12" customHeight="1" x14ac:dyDescent="0.15">
      <c r="A105" s="495">
        <v>28</v>
      </c>
      <c r="B105" s="498"/>
      <c r="C105" s="513"/>
      <c r="D105" s="504" t="s">
        <v>95</v>
      </c>
      <c r="E105" s="363"/>
      <c r="F105" s="507"/>
      <c r="G105" s="508"/>
      <c r="H105" s="166" t="s">
        <v>221</v>
      </c>
      <c r="I105" s="325"/>
      <c r="J105" s="325"/>
      <c r="K105" s="325"/>
      <c r="L105" s="325"/>
      <c r="M105" s="325"/>
      <c r="N105" s="325"/>
      <c r="O105" s="325"/>
      <c r="P105" s="325"/>
      <c r="Q105" s="325"/>
      <c r="R105" s="325"/>
      <c r="S105" s="325"/>
      <c r="T105" s="325"/>
      <c r="U105" s="325"/>
      <c r="V105" s="325"/>
      <c r="W105" s="325"/>
      <c r="X105" s="325"/>
      <c r="Y105" s="325"/>
      <c r="Z105" s="325"/>
      <c r="AA105" s="325"/>
      <c r="AB105" s="325"/>
      <c r="AC105" s="325"/>
      <c r="AD105" s="325"/>
      <c r="AE105" s="325"/>
      <c r="AF105" s="325"/>
      <c r="AG105" s="325"/>
      <c r="AH105" s="325"/>
      <c r="AI105" s="325"/>
      <c r="AJ105" s="325"/>
      <c r="AK105" s="325"/>
      <c r="AL105" s="325"/>
      <c r="AM105" s="325"/>
      <c r="AN105" s="482">
        <f t="shared" ref="AN105" si="101">IF(LEFT($AN$2,6)="共同生活援助",SUM(I106:AM106),SUM(I106:AM107))</f>
        <v>0</v>
      </c>
      <c r="AO105" s="485">
        <f>IF($AN$4="４週",AN105/4,AN105/(DAY(EOMONTH($I$22,0))/7))</f>
        <v>0</v>
      </c>
      <c r="AP105" s="488"/>
      <c r="AQ105" s="489"/>
      <c r="AR105" s="485" t="str">
        <f t="shared" ref="AR105" si="102">IF($AN$4="４週",AU106,AV106)</f>
        <v/>
      </c>
      <c r="AS105" s="485"/>
      <c r="AT105" s="494"/>
      <c r="AU105" s="326" t="s">
        <v>508</v>
      </c>
      <c r="AV105" s="326" t="s">
        <v>222</v>
      </c>
    </row>
    <row r="106" spans="1:48" s="139" customFormat="1" ht="12" customHeight="1" x14ac:dyDescent="0.15">
      <c r="A106" s="496"/>
      <c r="B106" s="499"/>
      <c r="C106" s="514"/>
      <c r="D106" s="505"/>
      <c r="E106" s="364"/>
      <c r="F106" s="509"/>
      <c r="G106" s="510"/>
      <c r="H106" s="167" t="s">
        <v>223</v>
      </c>
      <c r="I106" s="168" t="str">
        <f>IFERROR(VLOOKUP(I105,'P1-1'!$B:$AP,41,FALSE),"")</f>
        <v/>
      </c>
      <c r="J106" s="168" t="str">
        <f>IFERROR(VLOOKUP(J105,'P1-1'!$B:$AP,41,FALSE),"")</f>
        <v/>
      </c>
      <c r="K106" s="168" t="str">
        <f>IFERROR(VLOOKUP(K105,'P1-1'!$B:$AP,41,FALSE),"")</f>
        <v/>
      </c>
      <c r="L106" s="168" t="str">
        <f>IFERROR(VLOOKUP(L105,'P1-1'!$B:$AP,41,FALSE),"")</f>
        <v/>
      </c>
      <c r="M106" s="168" t="str">
        <f>IFERROR(VLOOKUP(M105,'P1-1'!$B:$AP,41,FALSE),"")</f>
        <v/>
      </c>
      <c r="N106" s="168" t="str">
        <f>IFERROR(VLOOKUP(N105,'P1-1'!$B:$AP,41,FALSE),"")</f>
        <v/>
      </c>
      <c r="O106" s="168" t="str">
        <f>IFERROR(VLOOKUP(O105,'P1-1'!$B:$AP,41,FALSE),"")</f>
        <v/>
      </c>
      <c r="P106" s="168" t="str">
        <f>IFERROR(VLOOKUP(P105,'P1-1'!$B:$AP,41,FALSE),"")</f>
        <v/>
      </c>
      <c r="Q106" s="168" t="str">
        <f>IFERROR(VLOOKUP(Q105,'P1-1'!$B:$AP,41,FALSE),"")</f>
        <v/>
      </c>
      <c r="R106" s="168" t="str">
        <f>IFERROR(VLOOKUP(R105,'P1-1'!$B:$AP,41,FALSE),"")</f>
        <v/>
      </c>
      <c r="S106" s="168" t="str">
        <f>IFERROR(VLOOKUP(S105,'P1-1'!$B:$AP,41,FALSE),"")</f>
        <v/>
      </c>
      <c r="T106" s="168" t="str">
        <f>IFERROR(VLOOKUP(T105,'P1-1'!$B:$AP,41,FALSE),"")</f>
        <v/>
      </c>
      <c r="U106" s="168" t="str">
        <f>IFERROR(VLOOKUP(U105,'P1-1'!$B:$AP,41,FALSE),"")</f>
        <v/>
      </c>
      <c r="V106" s="168" t="str">
        <f>IFERROR(VLOOKUP(V105,'P1-1'!$B:$AP,41,FALSE),"")</f>
        <v/>
      </c>
      <c r="W106" s="168" t="str">
        <f>IFERROR(VLOOKUP(W105,'P1-1'!$B:$AP,41,FALSE),"")</f>
        <v/>
      </c>
      <c r="X106" s="168" t="str">
        <f>IFERROR(VLOOKUP(X105,'P1-1'!$B:$AP,41,FALSE),"")</f>
        <v/>
      </c>
      <c r="Y106" s="168" t="str">
        <f>IFERROR(VLOOKUP(Y105,'P1-1'!$B:$AP,41,FALSE),"")</f>
        <v/>
      </c>
      <c r="Z106" s="168" t="str">
        <f>IFERROR(VLOOKUP(Z105,'P1-1'!$B:$AP,41,FALSE),"")</f>
        <v/>
      </c>
      <c r="AA106" s="168" t="str">
        <f>IFERROR(VLOOKUP(AA105,'P1-1'!$B:$AP,41,FALSE),"")</f>
        <v/>
      </c>
      <c r="AB106" s="168" t="str">
        <f>IFERROR(VLOOKUP(AB105,'P1-1'!$B:$AP,41,FALSE),"")</f>
        <v/>
      </c>
      <c r="AC106" s="168" t="str">
        <f>IFERROR(VLOOKUP(AC105,'P1-1'!$B:$AP,41,FALSE),"")</f>
        <v/>
      </c>
      <c r="AD106" s="168" t="str">
        <f>IFERROR(VLOOKUP(AD105,'P1-1'!$B:$AP,41,FALSE),"")</f>
        <v/>
      </c>
      <c r="AE106" s="168" t="str">
        <f>IFERROR(VLOOKUP(AE105,'P1-1'!$B:$AP,41,FALSE),"")</f>
        <v/>
      </c>
      <c r="AF106" s="168" t="str">
        <f>IFERROR(VLOOKUP(AF105,'P1-1'!$B:$AP,41,FALSE),"")</f>
        <v/>
      </c>
      <c r="AG106" s="168" t="str">
        <f>IFERROR(VLOOKUP(AG105,'P1-1'!$B:$AP,41,FALSE),"")</f>
        <v/>
      </c>
      <c r="AH106" s="168" t="str">
        <f>IFERROR(VLOOKUP(AH105,'P1-1'!$B:$AP,41,FALSE),"")</f>
        <v/>
      </c>
      <c r="AI106" s="168" t="str">
        <f>IFERROR(VLOOKUP(AI105,'P1-1'!$B:$AP,41,FALSE),"")</f>
        <v/>
      </c>
      <c r="AJ106" s="168" t="str">
        <f>IFERROR(VLOOKUP(AJ105,'P1-1'!$B:$AP,41,FALSE),"")</f>
        <v/>
      </c>
      <c r="AK106" s="168" t="str">
        <f>IFERROR(VLOOKUP(AK105,'P1-1'!$B:$AP,41,FALSE),"")</f>
        <v/>
      </c>
      <c r="AL106" s="168" t="str">
        <f>IFERROR(VLOOKUP(AL105,'P1-1'!$B:$AP,41,FALSE),"")</f>
        <v/>
      </c>
      <c r="AM106" s="168" t="str">
        <f>IFERROR(VLOOKUP(AM105,'P1-1'!$B:$AP,41,FALSE),"")</f>
        <v/>
      </c>
      <c r="AN106" s="483"/>
      <c r="AO106" s="486"/>
      <c r="AP106" s="490"/>
      <c r="AQ106" s="491"/>
      <c r="AR106" s="486"/>
      <c r="AS106" s="486"/>
      <c r="AT106" s="494"/>
      <c r="AU106" s="327" t="str">
        <f t="shared" ref="AU106" si="103">IFERROR(IF($D105="□",($AO105/$AK$7),($AO105/$AK$9)),"")</f>
        <v/>
      </c>
      <c r="AV106" s="327" t="str">
        <f t="shared" ref="AV106" si="104">IFERROR(IF($D105="□",($AN105/$AO$7),($AN105/$AO$9)),"")</f>
        <v/>
      </c>
    </row>
    <row r="107" spans="1:48" s="139" customFormat="1" ht="12" customHeight="1" x14ac:dyDescent="0.15">
      <c r="A107" s="497"/>
      <c r="B107" s="500"/>
      <c r="C107" s="515"/>
      <c r="D107" s="506"/>
      <c r="E107" s="364"/>
      <c r="F107" s="511"/>
      <c r="G107" s="512"/>
      <c r="H107" s="169" t="s">
        <v>224</v>
      </c>
      <c r="I107" s="168" t="str">
        <f>IFERROR(VLOOKUP(I105,'P1-1'!$B:$AP,31,FALSE),"")</f>
        <v/>
      </c>
      <c r="J107" s="168" t="str">
        <f>IFERROR(VLOOKUP(J105,'P1-1'!$B:$AP,31,FALSE),"")</f>
        <v/>
      </c>
      <c r="K107" s="168" t="str">
        <f>IFERROR(VLOOKUP(K105,'P1-1'!$B:$AP,31,FALSE),"")</f>
        <v/>
      </c>
      <c r="L107" s="168" t="str">
        <f>IFERROR(VLOOKUP(L105,'P1-1'!$B:$AP,31,FALSE),"")</f>
        <v/>
      </c>
      <c r="M107" s="168" t="str">
        <f>IFERROR(VLOOKUP(M105,'P1-1'!$B:$AP,31,FALSE),"")</f>
        <v/>
      </c>
      <c r="N107" s="168" t="str">
        <f>IFERROR(VLOOKUP(N105,'P1-1'!$B:$AP,31,FALSE),"")</f>
        <v/>
      </c>
      <c r="O107" s="168" t="str">
        <f>IFERROR(VLOOKUP(O105,'P1-1'!$B:$AP,31,FALSE),"")</f>
        <v/>
      </c>
      <c r="P107" s="168" t="str">
        <f>IFERROR(VLOOKUP(P105,'P1-1'!$B:$AP,31,FALSE),"")</f>
        <v/>
      </c>
      <c r="Q107" s="168" t="str">
        <f>IFERROR(VLOOKUP(Q105,'P1-1'!$B:$AP,31,FALSE),"")</f>
        <v/>
      </c>
      <c r="R107" s="168" t="str">
        <f>IFERROR(VLOOKUP(R105,'P1-1'!$B:$AP,31,FALSE),"")</f>
        <v/>
      </c>
      <c r="S107" s="168" t="str">
        <f>IFERROR(VLOOKUP(S105,'P1-1'!$B:$AP,31,FALSE),"")</f>
        <v/>
      </c>
      <c r="T107" s="168" t="str">
        <f>IFERROR(VLOOKUP(T105,'P1-1'!$B:$AP,31,FALSE),"")</f>
        <v/>
      </c>
      <c r="U107" s="168" t="str">
        <f>IFERROR(VLOOKUP(U105,'P1-1'!$B:$AP,31,FALSE),"")</f>
        <v/>
      </c>
      <c r="V107" s="168" t="str">
        <f>IFERROR(VLOOKUP(V105,'P1-1'!$B:$AP,31,FALSE),"")</f>
        <v/>
      </c>
      <c r="W107" s="168" t="str">
        <f>IFERROR(VLOOKUP(W105,'P1-1'!$B:$AP,31,FALSE),"")</f>
        <v/>
      </c>
      <c r="X107" s="168" t="str">
        <f>IFERROR(VLOOKUP(X105,'P1-1'!$B:$AP,31,FALSE),"")</f>
        <v/>
      </c>
      <c r="Y107" s="168" t="str">
        <f>IFERROR(VLOOKUP(Y105,'P1-1'!$B:$AP,31,FALSE),"")</f>
        <v/>
      </c>
      <c r="Z107" s="168" t="str">
        <f>IFERROR(VLOOKUP(Z105,'P1-1'!$B:$AP,31,FALSE),"")</f>
        <v/>
      </c>
      <c r="AA107" s="168" t="str">
        <f>IFERROR(VLOOKUP(AA105,'P1-1'!$B:$AP,31,FALSE),"")</f>
        <v/>
      </c>
      <c r="AB107" s="168" t="str">
        <f>IFERROR(VLOOKUP(AB105,'P1-1'!$B:$AP,31,FALSE),"")</f>
        <v/>
      </c>
      <c r="AC107" s="168" t="str">
        <f>IFERROR(VLOOKUP(AC105,'P1-1'!$B:$AP,31,FALSE),"")</f>
        <v/>
      </c>
      <c r="AD107" s="168" t="str">
        <f>IFERROR(VLOOKUP(AD105,'P1-1'!$B:$AP,31,FALSE),"")</f>
        <v/>
      </c>
      <c r="AE107" s="168" t="str">
        <f>IFERROR(VLOOKUP(AE105,'P1-1'!$B:$AP,31,FALSE),"")</f>
        <v/>
      </c>
      <c r="AF107" s="168" t="str">
        <f>IFERROR(VLOOKUP(AF105,'P1-1'!$B:$AP,31,FALSE),"")</f>
        <v/>
      </c>
      <c r="AG107" s="168" t="str">
        <f>IFERROR(VLOOKUP(AG105,'P1-1'!$B:$AP,31,FALSE),"")</f>
        <v/>
      </c>
      <c r="AH107" s="168" t="str">
        <f>IFERROR(VLOOKUP(AH105,'P1-1'!$B:$AP,31,FALSE),"")</f>
        <v/>
      </c>
      <c r="AI107" s="168" t="str">
        <f>IFERROR(VLOOKUP(AI105,'P1-1'!$B:$AP,31,FALSE),"")</f>
        <v/>
      </c>
      <c r="AJ107" s="168" t="str">
        <f>IFERROR(VLOOKUP(AJ105,'P1-1'!$B:$AP,31,FALSE),"")</f>
        <v/>
      </c>
      <c r="AK107" s="168" t="str">
        <f>IFERROR(VLOOKUP(AK105,'P1-1'!$B:$AP,31,FALSE),"")</f>
        <v/>
      </c>
      <c r="AL107" s="168" t="str">
        <f>IFERROR(VLOOKUP(AL105,'P1-1'!$B:$AP,31,FALSE),"")</f>
        <v/>
      </c>
      <c r="AM107" s="168" t="str">
        <f>IFERROR(VLOOKUP(AM105,'P1-1'!$B:$AP,31,FALSE),"")</f>
        <v/>
      </c>
      <c r="AN107" s="484"/>
      <c r="AO107" s="487"/>
      <c r="AP107" s="492"/>
      <c r="AQ107" s="493"/>
      <c r="AR107" s="487"/>
      <c r="AS107" s="487"/>
      <c r="AT107" s="494"/>
      <c r="AU107" s="328"/>
      <c r="AV107" s="328"/>
    </row>
    <row r="108" spans="1:48" s="139" customFormat="1" ht="12" customHeight="1" x14ac:dyDescent="0.15">
      <c r="A108" s="495">
        <v>29</v>
      </c>
      <c r="B108" s="498"/>
      <c r="C108" s="513"/>
      <c r="D108" s="504" t="s">
        <v>95</v>
      </c>
      <c r="E108" s="363"/>
      <c r="F108" s="507"/>
      <c r="G108" s="508"/>
      <c r="H108" s="166" t="s">
        <v>221</v>
      </c>
      <c r="I108" s="325"/>
      <c r="J108" s="325"/>
      <c r="K108" s="325"/>
      <c r="L108" s="325"/>
      <c r="M108" s="325"/>
      <c r="N108" s="325"/>
      <c r="O108" s="325"/>
      <c r="P108" s="325"/>
      <c r="Q108" s="325"/>
      <c r="R108" s="325"/>
      <c r="S108" s="325"/>
      <c r="T108" s="325"/>
      <c r="U108" s="325"/>
      <c r="V108" s="325"/>
      <c r="W108" s="325"/>
      <c r="X108" s="325"/>
      <c r="Y108" s="325"/>
      <c r="Z108" s="325"/>
      <c r="AA108" s="325"/>
      <c r="AB108" s="325"/>
      <c r="AC108" s="325"/>
      <c r="AD108" s="325"/>
      <c r="AE108" s="325"/>
      <c r="AF108" s="325"/>
      <c r="AG108" s="325"/>
      <c r="AH108" s="325"/>
      <c r="AI108" s="325"/>
      <c r="AJ108" s="325"/>
      <c r="AK108" s="325"/>
      <c r="AL108" s="325"/>
      <c r="AM108" s="325"/>
      <c r="AN108" s="482">
        <f t="shared" ref="AN108" si="105">IF(LEFT($AN$2,6)="共同生活援助",SUM(I109:AM109),SUM(I109:AM110))</f>
        <v>0</v>
      </c>
      <c r="AO108" s="485">
        <f>IF($AN$4="４週",AN108/4,AN108/(DAY(EOMONTH($I$22,0))/7))</f>
        <v>0</v>
      </c>
      <c r="AP108" s="488"/>
      <c r="AQ108" s="489"/>
      <c r="AR108" s="485" t="str">
        <f t="shared" ref="AR108" si="106">IF($AN$4="４週",AU109,AV109)</f>
        <v/>
      </c>
      <c r="AS108" s="485"/>
      <c r="AT108" s="494"/>
      <c r="AU108" s="326" t="s">
        <v>508</v>
      </c>
      <c r="AV108" s="326" t="s">
        <v>222</v>
      </c>
    </row>
    <row r="109" spans="1:48" s="139" customFormat="1" ht="12" customHeight="1" x14ac:dyDescent="0.15">
      <c r="A109" s="496"/>
      <c r="B109" s="499"/>
      <c r="C109" s="514"/>
      <c r="D109" s="505"/>
      <c r="E109" s="364"/>
      <c r="F109" s="509"/>
      <c r="G109" s="510"/>
      <c r="H109" s="167" t="s">
        <v>223</v>
      </c>
      <c r="I109" s="168" t="str">
        <f>IFERROR(VLOOKUP(I108,'P1-1'!$B:$AP,41,FALSE),"")</f>
        <v/>
      </c>
      <c r="J109" s="168" t="str">
        <f>IFERROR(VLOOKUP(J108,'P1-1'!$B:$AP,41,FALSE),"")</f>
        <v/>
      </c>
      <c r="K109" s="168" t="str">
        <f>IFERROR(VLOOKUP(K108,'P1-1'!$B:$AP,41,FALSE),"")</f>
        <v/>
      </c>
      <c r="L109" s="168" t="str">
        <f>IFERROR(VLOOKUP(L108,'P1-1'!$B:$AP,41,FALSE),"")</f>
        <v/>
      </c>
      <c r="M109" s="168" t="str">
        <f>IFERROR(VLOOKUP(M108,'P1-1'!$B:$AP,41,FALSE),"")</f>
        <v/>
      </c>
      <c r="N109" s="168" t="str">
        <f>IFERROR(VLOOKUP(N108,'P1-1'!$B:$AP,41,FALSE),"")</f>
        <v/>
      </c>
      <c r="O109" s="168" t="str">
        <f>IFERROR(VLOOKUP(O108,'P1-1'!$B:$AP,41,FALSE),"")</f>
        <v/>
      </c>
      <c r="P109" s="168" t="str">
        <f>IFERROR(VLOOKUP(P108,'P1-1'!$B:$AP,41,FALSE),"")</f>
        <v/>
      </c>
      <c r="Q109" s="168" t="str">
        <f>IFERROR(VLOOKUP(Q108,'P1-1'!$B:$AP,41,FALSE),"")</f>
        <v/>
      </c>
      <c r="R109" s="168" t="str">
        <f>IFERROR(VLOOKUP(R108,'P1-1'!$B:$AP,41,FALSE),"")</f>
        <v/>
      </c>
      <c r="S109" s="168" t="str">
        <f>IFERROR(VLOOKUP(S108,'P1-1'!$B:$AP,41,FALSE),"")</f>
        <v/>
      </c>
      <c r="T109" s="168" t="str">
        <f>IFERROR(VLOOKUP(T108,'P1-1'!$B:$AP,41,FALSE),"")</f>
        <v/>
      </c>
      <c r="U109" s="168" t="str">
        <f>IFERROR(VLOOKUP(U108,'P1-1'!$B:$AP,41,FALSE),"")</f>
        <v/>
      </c>
      <c r="V109" s="168" t="str">
        <f>IFERROR(VLOOKUP(V108,'P1-1'!$B:$AP,41,FALSE),"")</f>
        <v/>
      </c>
      <c r="W109" s="168" t="str">
        <f>IFERROR(VLOOKUP(W108,'P1-1'!$B:$AP,41,FALSE),"")</f>
        <v/>
      </c>
      <c r="X109" s="168" t="str">
        <f>IFERROR(VLOOKUP(X108,'P1-1'!$B:$AP,41,FALSE),"")</f>
        <v/>
      </c>
      <c r="Y109" s="168" t="str">
        <f>IFERROR(VLOOKUP(Y108,'P1-1'!$B:$AP,41,FALSE),"")</f>
        <v/>
      </c>
      <c r="Z109" s="168" t="str">
        <f>IFERROR(VLOOKUP(Z108,'P1-1'!$B:$AP,41,FALSE),"")</f>
        <v/>
      </c>
      <c r="AA109" s="168" t="str">
        <f>IFERROR(VLOOKUP(AA108,'P1-1'!$B:$AP,41,FALSE),"")</f>
        <v/>
      </c>
      <c r="AB109" s="168" t="str">
        <f>IFERROR(VLOOKUP(AB108,'P1-1'!$B:$AP,41,FALSE),"")</f>
        <v/>
      </c>
      <c r="AC109" s="168" t="str">
        <f>IFERROR(VLOOKUP(AC108,'P1-1'!$B:$AP,41,FALSE),"")</f>
        <v/>
      </c>
      <c r="AD109" s="168" t="str">
        <f>IFERROR(VLOOKUP(AD108,'P1-1'!$B:$AP,41,FALSE),"")</f>
        <v/>
      </c>
      <c r="AE109" s="168" t="str">
        <f>IFERROR(VLOOKUP(AE108,'P1-1'!$B:$AP,41,FALSE),"")</f>
        <v/>
      </c>
      <c r="AF109" s="168" t="str">
        <f>IFERROR(VLOOKUP(AF108,'P1-1'!$B:$AP,41,FALSE),"")</f>
        <v/>
      </c>
      <c r="AG109" s="168" t="str">
        <f>IFERROR(VLOOKUP(AG108,'P1-1'!$B:$AP,41,FALSE),"")</f>
        <v/>
      </c>
      <c r="AH109" s="168" t="str">
        <f>IFERROR(VLOOKUP(AH108,'P1-1'!$B:$AP,41,FALSE),"")</f>
        <v/>
      </c>
      <c r="AI109" s="168" t="str">
        <f>IFERROR(VLOOKUP(AI108,'P1-1'!$B:$AP,41,FALSE),"")</f>
        <v/>
      </c>
      <c r="AJ109" s="168" t="str">
        <f>IFERROR(VLOOKUP(AJ108,'P1-1'!$B:$AP,41,FALSE),"")</f>
        <v/>
      </c>
      <c r="AK109" s="168" t="str">
        <f>IFERROR(VLOOKUP(AK108,'P1-1'!$B:$AP,41,FALSE),"")</f>
        <v/>
      </c>
      <c r="AL109" s="168" t="str">
        <f>IFERROR(VLOOKUP(AL108,'P1-1'!$B:$AP,41,FALSE),"")</f>
        <v/>
      </c>
      <c r="AM109" s="168" t="str">
        <f>IFERROR(VLOOKUP(AM108,'P1-1'!$B:$AP,41,FALSE),"")</f>
        <v/>
      </c>
      <c r="AN109" s="483"/>
      <c r="AO109" s="486"/>
      <c r="AP109" s="490"/>
      <c r="AQ109" s="491"/>
      <c r="AR109" s="486"/>
      <c r="AS109" s="486"/>
      <c r="AT109" s="494"/>
      <c r="AU109" s="327" t="str">
        <f t="shared" ref="AU109" si="107">IFERROR(IF($D108="□",($AO108/$AK$7),($AO108/$AK$9)),"")</f>
        <v/>
      </c>
      <c r="AV109" s="327" t="str">
        <f t="shared" ref="AV109" si="108">IFERROR(IF($D108="□",($AN108/$AO$7),($AN108/$AO$9)),"")</f>
        <v/>
      </c>
    </row>
    <row r="110" spans="1:48" s="139" customFormat="1" ht="12" customHeight="1" x14ac:dyDescent="0.15">
      <c r="A110" s="497"/>
      <c r="B110" s="500"/>
      <c r="C110" s="515"/>
      <c r="D110" s="506"/>
      <c r="E110" s="364"/>
      <c r="F110" s="511"/>
      <c r="G110" s="512"/>
      <c r="H110" s="169" t="s">
        <v>224</v>
      </c>
      <c r="I110" s="168" t="str">
        <f>IFERROR(VLOOKUP(I108,'P1-1'!$B:$AP,31,FALSE),"")</f>
        <v/>
      </c>
      <c r="J110" s="168" t="str">
        <f>IFERROR(VLOOKUP(J108,'P1-1'!$B:$AP,31,FALSE),"")</f>
        <v/>
      </c>
      <c r="K110" s="168" t="str">
        <f>IFERROR(VLOOKUP(K108,'P1-1'!$B:$AP,31,FALSE),"")</f>
        <v/>
      </c>
      <c r="L110" s="168" t="str">
        <f>IFERROR(VLOOKUP(L108,'P1-1'!$B:$AP,31,FALSE),"")</f>
        <v/>
      </c>
      <c r="M110" s="168" t="str">
        <f>IFERROR(VLOOKUP(M108,'P1-1'!$B:$AP,31,FALSE),"")</f>
        <v/>
      </c>
      <c r="N110" s="168" t="str">
        <f>IFERROR(VLOOKUP(N108,'P1-1'!$B:$AP,31,FALSE),"")</f>
        <v/>
      </c>
      <c r="O110" s="168" t="str">
        <f>IFERROR(VLOOKUP(O108,'P1-1'!$B:$AP,31,FALSE),"")</f>
        <v/>
      </c>
      <c r="P110" s="168" t="str">
        <f>IFERROR(VLOOKUP(P108,'P1-1'!$B:$AP,31,FALSE),"")</f>
        <v/>
      </c>
      <c r="Q110" s="168" t="str">
        <f>IFERROR(VLOOKUP(Q108,'P1-1'!$B:$AP,31,FALSE),"")</f>
        <v/>
      </c>
      <c r="R110" s="168" t="str">
        <f>IFERROR(VLOOKUP(R108,'P1-1'!$B:$AP,31,FALSE),"")</f>
        <v/>
      </c>
      <c r="S110" s="168" t="str">
        <f>IFERROR(VLOOKUP(S108,'P1-1'!$B:$AP,31,FALSE),"")</f>
        <v/>
      </c>
      <c r="T110" s="168" t="str">
        <f>IFERROR(VLOOKUP(T108,'P1-1'!$B:$AP,31,FALSE),"")</f>
        <v/>
      </c>
      <c r="U110" s="168" t="str">
        <f>IFERROR(VLOOKUP(U108,'P1-1'!$B:$AP,31,FALSE),"")</f>
        <v/>
      </c>
      <c r="V110" s="168" t="str">
        <f>IFERROR(VLOOKUP(V108,'P1-1'!$B:$AP,31,FALSE),"")</f>
        <v/>
      </c>
      <c r="W110" s="168" t="str">
        <f>IFERROR(VLOOKUP(W108,'P1-1'!$B:$AP,31,FALSE),"")</f>
        <v/>
      </c>
      <c r="X110" s="168" t="str">
        <f>IFERROR(VLOOKUP(X108,'P1-1'!$B:$AP,31,FALSE),"")</f>
        <v/>
      </c>
      <c r="Y110" s="168" t="str">
        <f>IFERROR(VLOOKUP(Y108,'P1-1'!$B:$AP,31,FALSE),"")</f>
        <v/>
      </c>
      <c r="Z110" s="168" t="str">
        <f>IFERROR(VLOOKUP(Z108,'P1-1'!$B:$AP,31,FALSE),"")</f>
        <v/>
      </c>
      <c r="AA110" s="168" t="str">
        <f>IFERROR(VLOOKUP(AA108,'P1-1'!$B:$AP,31,FALSE),"")</f>
        <v/>
      </c>
      <c r="AB110" s="168" t="str">
        <f>IFERROR(VLOOKUP(AB108,'P1-1'!$B:$AP,31,FALSE),"")</f>
        <v/>
      </c>
      <c r="AC110" s="168" t="str">
        <f>IFERROR(VLOOKUP(AC108,'P1-1'!$B:$AP,31,FALSE),"")</f>
        <v/>
      </c>
      <c r="AD110" s="168" t="str">
        <f>IFERROR(VLOOKUP(AD108,'P1-1'!$B:$AP,31,FALSE),"")</f>
        <v/>
      </c>
      <c r="AE110" s="168" t="str">
        <f>IFERROR(VLOOKUP(AE108,'P1-1'!$B:$AP,31,FALSE),"")</f>
        <v/>
      </c>
      <c r="AF110" s="168" t="str">
        <f>IFERROR(VLOOKUP(AF108,'P1-1'!$B:$AP,31,FALSE),"")</f>
        <v/>
      </c>
      <c r="AG110" s="168" t="str">
        <f>IFERROR(VLOOKUP(AG108,'P1-1'!$B:$AP,31,FALSE),"")</f>
        <v/>
      </c>
      <c r="AH110" s="168" t="str">
        <f>IFERROR(VLOOKUP(AH108,'P1-1'!$B:$AP,31,FALSE),"")</f>
        <v/>
      </c>
      <c r="AI110" s="168" t="str">
        <f>IFERROR(VLOOKUP(AI108,'P1-1'!$B:$AP,31,FALSE),"")</f>
        <v/>
      </c>
      <c r="AJ110" s="168" t="str">
        <f>IFERROR(VLOOKUP(AJ108,'P1-1'!$B:$AP,31,FALSE),"")</f>
        <v/>
      </c>
      <c r="AK110" s="168" t="str">
        <f>IFERROR(VLOOKUP(AK108,'P1-1'!$B:$AP,31,FALSE),"")</f>
        <v/>
      </c>
      <c r="AL110" s="168" t="str">
        <f>IFERROR(VLOOKUP(AL108,'P1-1'!$B:$AP,31,FALSE),"")</f>
        <v/>
      </c>
      <c r="AM110" s="168" t="str">
        <f>IFERROR(VLOOKUP(AM108,'P1-1'!$B:$AP,31,FALSE),"")</f>
        <v/>
      </c>
      <c r="AN110" s="484"/>
      <c r="AO110" s="487"/>
      <c r="AP110" s="492"/>
      <c r="AQ110" s="493"/>
      <c r="AR110" s="487"/>
      <c r="AS110" s="487"/>
      <c r="AT110" s="494"/>
      <c r="AU110" s="328"/>
      <c r="AV110" s="328"/>
    </row>
    <row r="111" spans="1:48" s="139" customFormat="1" ht="12" customHeight="1" x14ac:dyDescent="0.15">
      <c r="A111" s="495">
        <v>30</v>
      </c>
      <c r="B111" s="498"/>
      <c r="C111" s="513"/>
      <c r="D111" s="504" t="s">
        <v>95</v>
      </c>
      <c r="E111" s="363"/>
      <c r="F111" s="507"/>
      <c r="G111" s="508"/>
      <c r="H111" s="166" t="s">
        <v>221</v>
      </c>
      <c r="I111" s="325"/>
      <c r="J111" s="325"/>
      <c r="K111" s="325"/>
      <c r="L111" s="325"/>
      <c r="M111" s="325"/>
      <c r="N111" s="325"/>
      <c r="O111" s="325"/>
      <c r="P111" s="325"/>
      <c r="Q111" s="325"/>
      <c r="R111" s="325"/>
      <c r="S111" s="325"/>
      <c r="T111" s="325"/>
      <c r="U111" s="325"/>
      <c r="V111" s="325"/>
      <c r="W111" s="325"/>
      <c r="X111" s="325"/>
      <c r="Y111" s="325"/>
      <c r="Z111" s="325"/>
      <c r="AA111" s="325"/>
      <c r="AB111" s="325"/>
      <c r="AC111" s="325"/>
      <c r="AD111" s="325"/>
      <c r="AE111" s="325"/>
      <c r="AF111" s="325"/>
      <c r="AG111" s="325"/>
      <c r="AH111" s="325"/>
      <c r="AI111" s="325"/>
      <c r="AJ111" s="325"/>
      <c r="AK111" s="325"/>
      <c r="AL111" s="325"/>
      <c r="AM111" s="325"/>
      <c r="AN111" s="482">
        <f t="shared" ref="AN111" si="109">IF(LEFT($AN$2,6)="共同生活援助",SUM(I112:AM112),SUM(I112:AM113))</f>
        <v>0</v>
      </c>
      <c r="AO111" s="485">
        <f>IF($AN$4="４週",AN111/4,AN111/(DAY(EOMONTH($I$22,0))/7))</f>
        <v>0</v>
      </c>
      <c r="AP111" s="488"/>
      <c r="AQ111" s="489"/>
      <c r="AR111" s="485" t="str">
        <f t="shared" ref="AR111" si="110">IF($AN$4="４週",AU112,AV112)</f>
        <v/>
      </c>
      <c r="AS111" s="485"/>
      <c r="AT111" s="494"/>
      <c r="AU111" s="326" t="s">
        <v>508</v>
      </c>
      <c r="AV111" s="326" t="s">
        <v>222</v>
      </c>
    </row>
    <row r="112" spans="1:48" s="139" customFormat="1" ht="12" customHeight="1" x14ac:dyDescent="0.15">
      <c r="A112" s="496"/>
      <c r="B112" s="499"/>
      <c r="C112" s="514"/>
      <c r="D112" s="505"/>
      <c r="E112" s="364"/>
      <c r="F112" s="509"/>
      <c r="G112" s="510"/>
      <c r="H112" s="167" t="s">
        <v>223</v>
      </c>
      <c r="I112" s="168" t="str">
        <f>IFERROR(VLOOKUP(I111,'P1-1'!$B:$AP,41,FALSE),"")</f>
        <v/>
      </c>
      <c r="J112" s="168" t="str">
        <f>IFERROR(VLOOKUP(J111,'P1-1'!$B:$AP,41,FALSE),"")</f>
        <v/>
      </c>
      <c r="K112" s="168" t="str">
        <f>IFERROR(VLOOKUP(K111,'P1-1'!$B:$AP,41,FALSE),"")</f>
        <v/>
      </c>
      <c r="L112" s="168" t="str">
        <f>IFERROR(VLOOKUP(L111,'P1-1'!$B:$AP,41,FALSE),"")</f>
        <v/>
      </c>
      <c r="M112" s="168" t="str">
        <f>IFERROR(VLOOKUP(M111,'P1-1'!$B:$AP,41,FALSE),"")</f>
        <v/>
      </c>
      <c r="N112" s="168" t="str">
        <f>IFERROR(VLOOKUP(N111,'P1-1'!$B:$AP,41,FALSE),"")</f>
        <v/>
      </c>
      <c r="O112" s="168" t="str">
        <f>IFERROR(VLOOKUP(O111,'P1-1'!$B:$AP,41,FALSE),"")</f>
        <v/>
      </c>
      <c r="P112" s="168" t="str">
        <f>IFERROR(VLOOKUP(P111,'P1-1'!$B:$AP,41,FALSE),"")</f>
        <v/>
      </c>
      <c r="Q112" s="168" t="str">
        <f>IFERROR(VLOOKUP(Q111,'P1-1'!$B:$AP,41,FALSE),"")</f>
        <v/>
      </c>
      <c r="R112" s="168" t="str">
        <f>IFERROR(VLOOKUP(R111,'P1-1'!$B:$AP,41,FALSE),"")</f>
        <v/>
      </c>
      <c r="S112" s="168" t="str">
        <f>IFERROR(VLOOKUP(S111,'P1-1'!$B:$AP,41,FALSE),"")</f>
        <v/>
      </c>
      <c r="T112" s="168" t="str">
        <f>IFERROR(VLOOKUP(T111,'P1-1'!$B:$AP,41,FALSE),"")</f>
        <v/>
      </c>
      <c r="U112" s="168" t="str">
        <f>IFERROR(VLOOKUP(U111,'P1-1'!$B:$AP,41,FALSE),"")</f>
        <v/>
      </c>
      <c r="V112" s="168" t="str">
        <f>IFERROR(VLOOKUP(V111,'P1-1'!$B:$AP,41,FALSE),"")</f>
        <v/>
      </c>
      <c r="W112" s="168" t="str">
        <f>IFERROR(VLOOKUP(W111,'P1-1'!$B:$AP,41,FALSE),"")</f>
        <v/>
      </c>
      <c r="X112" s="168" t="str">
        <f>IFERROR(VLOOKUP(X111,'P1-1'!$B:$AP,41,FALSE),"")</f>
        <v/>
      </c>
      <c r="Y112" s="168" t="str">
        <f>IFERROR(VLOOKUP(Y111,'P1-1'!$B:$AP,41,FALSE),"")</f>
        <v/>
      </c>
      <c r="Z112" s="168" t="str">
        <f>IFERROR(VLOOKUP(Z111,'P1-1'!$B:$AP,41,FALSE),"")</f>
        <v/>
      </c>
      <c r="AA112" s="168" t="str">
        <f>IFERROR(VLOOKUP(AA111,'P1-1'!$B:$AP,41,FALSE),"")</f>
        <v/>
      </c>
      <c r="AB112" s="168" t="str">
        <f>IFERROR(VLOOKUP(AB111,'P1-1'!$B:$AP,41,FALSE),"")</f>
        <v/>
      </c>
      <c r="AC112" s="168" t="str">
        <f>IFERROR(VLOOKUP(AC111,'P1-1'!$B:$AP,41,FALSE),"")</f>
        <v/>
      </c>
      <c r="AD112" s="168" t="str">
        <f>IFERROR(VLOOKUP(AD111,'P1-1'!$B:$AP,41,FALSE),"")</f>
        <v/>
      </c>
      <c r="AE112" s="168" t="str">
        <f>IFERROR(VLOOKUP(AE111,'P1-1'!$B:$AP,41,FALSE),"")</f>
        <v/>
      </c>
      <c r="AF112" s="168" t="str">
        <f>IFERROR(VLOOKUP(AF111,'P1-1'!$B:$AP,41,FALSE),"")</f>
        <v/>
      </c>
      <c r="AG112" s="168" t="str">
        <f>IFERROR(VLOOKUP(AG111,'P1-1'!$B:$AP,41,FALSE),"")</f>
        <v/>
      </c>
      <c r="AH112" s="168" t="str">
        <f>IFERROR(VLOOKUP(AH111,'P1-1'!$B:$AP,41,FALSE),"")</f>
        <v/>
      </c>
      <c r="AI112" s="168" t="str">
        <f>IFERROR(VLOOKUP(AI111,'P1-1'!$B:$AP,41,FALSE),"")</f>
        <v/>
      </c>
      <c r="AJ112" s="168" t="str">
        <f>IFERROR(VLOOKUP(AJ111,'P1-1'!$B:$AP,41,FALSE),"")</f>
        <v/>
      </c>
      <c r="AK112" s="168" t="str">
        <f>IFERROR(VLOOKUP(AK111,'P1-1'!$B:$AP,41,FALSE),"")</f>
        <v/>
      </c>
      <c r="AL112" s="168" t="str">
        <f>IFERROR(VLOOKUP(AL111,'P1-1'!$B:$AP,41,FALSE),"")</f>
        <v/>
      </c>
      <c r="AM112" s="168" t="str">
        <f>IFERROR(VLOOKUP(AM111,'P1-1'!$B:$AP,41,FALSE),"")</f>
        <v/>
      </c>
      <c r="AN112" s="483"/>
      <c r="AO112" s="486"/>
      <c r="AP112" s="490"/>
      <c r="AQ112" s="491"/>
      <c r="AR112" s="486"/>
      <c r="AS112" s="486"/>
      <c r="AT112" s="494"/>
      <c r="AU112" s="327" t="str">
        <f t="shared" ref="AU112" si="111">IFERROR(IF($D111="□",($AO111/$AK$7),($AO111/$AK$9)),"")</f>
        <v/>
      </c>
      <c r="AV112" s="327" t="str">
        <f t="shared" ref="AV112" si="112">IFERROR(IF($D111="□",($AN111/$AO$7),($AN111/$AO$9)),"")</f>
        <v/>
      </c>
    </row>
    <row r="113" spans="1:48" s="139" customFormat="1" ht="12" customHeight="1" x14ac:dyDescent="0.15">
      <c r="A113" s="497"/>
      <c r="B113" s="500"/>
      <c r="C113" s="515"/>
      <c r="D113" s="506"/>
      <c r="E113" s="364"/>
      <c r="F113" s="511"/>
      <c r="G113" s="512"/>
      <c r="H113" s="169" t="s">
        <v>224</v>
      </c>
      <c r="I113" s="168" t="str">
        <f>IFERROR(VLOOKUP(I111,'P1-1'!$B:$AP,31,FALSE),"")</f>
        <v/>
      </c>
      <c r="J113" s="168" t="str">
        <f>IFERROR(VLOOKUP(J111,'P1-1'!$B:$AP,31,FALSE),"")</f>
        <v/>
      </c>
      <c r="K113" s="168" t="str">
        <f>IFERROR(VLOOKUP(K111,'P1-1'!$B:$AP,31,FALSE),"")</f>
        <v/>
      </c>
      <c r="L113" s="168" t="str">
        <f>IFERROR(VLOOKUP(L111,'P1-1'!$B:$AP,31,FALSE),"")</f>
        <v/>
      </c>
      <c r="M113" s="168" t="str">
        <f>IFERROR(VLOOKUP(M111,'P1-1'!$B:$AP,31,FALSE),"")</f>
        <v/>
      </c>
      <c r="N113" s="168" t="str">
        <f>IFERROR(VLOOKUP(N111,'P1-1'!$B:$AP,31,FALSE),"")</f>
        <v/>
      </c>
      <c r="O113" s="168" t="str">
        <f>IFERROR(VLOOKUP(O111,'P1-1'!$B:$AP,31,FALSE),"")</f>
        <v/>
      </c>
      <c r="P113" s="168" t="str">
        <f>IFERROR(VLOOKUP(P111,'P1-1'!$B:$AP,31,FALSE),"")</f>
        <v/>
      </c>
      <c r="Q113" s="168" t="str">
        <f>IFERROR(VLOOKUP(Q111,'P1-1'!$B:$AP,31,FALSE),"")</f>
        <v/>
      </c>
      <c r="R113" s="168" t="str">
        <f>IFERROR(VLOOKUP(R111,'P1-1'!$B:$AP,31,FALSE),"")</f>
        <v/>
      </c>
      <c r="S113" s="168" t="str">
        <f>IFERROR(VLOOKUP(S111,'P1-1'!$B:$AP,31,FALSE),"")</f>
        <v/>
      </c>
      <c r="T113" s="168" t="str">
        <f>IFERROR(VLOOKUP(T111,'P1-1'!$B:$AP,31,FALSE),"")</f>
        <v/>
      </c>
      <c r="U113" s="168" t="str">
        <f>IFERROR(VLOOKUP(U111,'P1-1'!$B:$AP,31,FALSE),"")</f>
        <v/>
      </c>
      <c r="V113" s="168" t="str">
        <f>IFERROR(VLOOKUP(V111,'P1-1'!$B:$AP,31,FALSE),"")</f>
        <v/>
      </c>
      <c r="W113" s="168" t="str">
        <f>IFERROR(VLOOKUP(W111,'P1-1'!$B:$AP,31,FALSE),"")</f>
        <v/>
      </c>
      <c r="X113" s="168" t="str">
        <f>IFERROR(VLOOKUP(X111,'P1-1'!$B:$AP,31,FALSE),"")</f>
        <v/>
      </c>
      <c r="Y113" s="168" t="str">
        <f>IFERROR(VLOOKUP(Y111,'P1-1'!$B:$AP,31,FALSE),"")</f>
        <v/>
      </c>
      <c r="Z113" s="168" t="str">
        <f>IFERROR(VLOOKUP(Z111,'P1-1'!$B:$AP,31,FALSE),"")</f>
        <v/>
      </c>
      <c r="AA113" s="168" t="str">
        <f>IFERROR(VLOOKUP(AA111,'P1-1'!$B:$AP,31,FALSE),"")</f>
        <v/>
      </c>
      <c r="AB113" s="168" t="str">
        <f>IFERROR(VLOOKUP(AB111,'P1-1'!$B:$AP,31,FALSE),"")</f>
        <v/>
      </c>
      <c r="AC113" s="168" t="str">
        <f>IFERROR(VLOOKUP(AC111,'P1-1'!$B:$AP,31,FALSE),"")</f>
        <v/>
      </c>
      <c r="AD113" s="168" t="str">
        <f>IFERROR(VLOOKUP(AD111,'P1-1'!$B:$AP,31,FALSE),"")</f>
        <v/>
      </c>
      <c r="AE113" s="168" t="str">
        <f>IFERROR(VLOOKUP(AE111,'P1-1'!$B:$AP,31,FALSE),"")</f>
        <v/>
      </c>
      <c r="AF113" s="168" t="str">
        <f>IFERROR(VLOOKUP(AF111,'P1-1'!$B:$AP,31,FALSE),"")</f>
        <v/>
      </c>
      <c r="AG113" s="168" t="str">
        <f>IFERROR(VLOOKUP(AG111,'P1-1'!$B:$AP,31,FALSE),"")</f>
        <v/>
      </c>
      <c r="AH113" s="168" t="str">
        <f>IFERROR(VLOOKUP(AH111,'P1-1'!$B:$AP,31,FALSE),"")</f>
        <v/>
      </c>
      <c r="AI113" s="168" t="str">
        <f>IFERROR(VLOOKUP(AI111,'P1-1'!$B:$AP,31,FALSE),"")</f>
        <v/>
      </c>
      <c r="AJ113" s="168" t="str">
        <f>IFERROR(VLOOKUP(AJ111,'P1-1'!$B:$AP,31,FALSE),"")</f>
        <v/>
      </c>
      <c r="AK113" s="168" t="str">
        <f>IFERROR(VLOOKUP(AK111,'P1-1'!$B:$AP,31,FALSE),"")</f>
        <v/>
      </c>
      <c r="AL113" s="168" t="str">
        <f>IFERROR(VLOOKUP(AL111,'P1-1'!$B:$AP,31,FALSE),"")</f>
        <v/>
      </c>
      <c r="AM113" s="168" t="str">
        <f>IFERROR(VLOOKUP(AM111,'P1-1'!$B:$AP,31,FALSE),"")</f>
        <v/>
      </c>
      <c r="AN113" s="484"/>
      <c r="AO113" s="487"/>
      <c r="AP113" s="492"/>
      <c r="AQ113" s="493"/>
      <c r="AR113" s="487"/>
      <c r="AS113" s="487"/>
      <c r="AT113" s="494"/>
      <c r="AU113" s="328"/>
      <c r="AV113" s="328"/>
    </row>
    <row r="114" spans="1:48" s="139" customFormat="1" ht="12" customHeight="1" x14ac:dyDescent="0.15">
      <c r="A114" s="495">
        <v>31</v>
      </c>
      <c r="B114" s="498"/>
      <c r="C114" s="513"/>
      <c r="D114" s="504" t="s">
        <v>95</v>
      </c>
      <c r="E114" s="363"/>
      <c r="F114" s="507"/>
      <c r="G114" s="508"/>
      <c r="H114" s="166" t="s">
        <v>221</v>
      </c>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482">
        <f t="shared" ref="AN114" si="113">IF(LEFT($AN$2,6)="共同生活援助",SUM(I115:AM115),SUM(I115:AM116))</f>
        <v>0</v>
      </c>
      <c r="AO114" s="485">
        <f>IF($AN$4="４週",AN114/4,AN114/(DAY(EOMONTH($I$22,0))/7))</f>
        <v>0</v>
      </c>
      <c r="AP114" s="488"/>
      <c r="AQ114" s="489"/>
      <c r="AR114" s="485" t="str">
        <f t="shared" ref="AR114" si="114">IF($AN$4="４週",AU115,AV115)</f>
        <v/>
      </c>
      <c r="AS114" s="485"/>
      <c r="AT114" s="494"/>
      <c r="AU114" s="326" t="s">
        <v>508</v>
      </c>
      <c r="AV114" s="326" t="s">
        <v>222</v>
      </c>
    </row>
    <row r="115" spans="1:48" s="139" customFormat="1" ht="12" customHeight="1" x14ac:dyDescent="0.15">
      <c r="A115" s="496"/>
      <c r="B115" s="499"/>
      <c r="C115" s="514"/>
      <c r="D115" s="505"/>
      <c r="E115" s="364"/>
      <c r="F115" s="509"/>
      <c r="G115" s="510"/>
      <c r="H115" s="167" t="s">
        <v>223</v>
      </c>
      <c r="I115" s="168" t="str">
        <f>IFERROR(VLOOKUP(I114,'P1-1'!$B:$AP,41,FALSE),"")</f>
        <v/>
      </c>
      <c r="J115" s="168" t="str">
        <f>IFERROR(VLOOKUP(J114,'P1-1'!$B:$AP,41,FALSE),"")</f>
        <v/>
      </c>
      <c r="K115" s="168" t="str">
        <f>IFERROR(VLOOKUP(K114,'P1-1'!$B:$AP,41,FALSE),"")</f>
        <v/>
      </c>
      <c r="L115" s="168" t="str">
        <f>IFERROR(VLOOKUP(L114,'P1-1'!$B:$AP,41,FALSE),"")</f>
        <v/>
      </c>
      <c r="M115" s="168" t="str">
        <f>IFERROR(VLOOKUP(M114,'P1-1'!$B:$AP,41,FALSE),"")</f>
        <v/>
      </c>
      <c r="N115" s="168" t="str">
        <f>IFERROR(VLOOKUP(N114,'P1-1'!$B:$AP,41,FALSE),"")</f>
        <v/>
      </c>
      <c r="O115" s="168" t="str">
        <f>IFERROR(VLOOKUP(O114,'P1-1'!$B:$AP,41,FALSE),"")</f>
        <v/>
      </c>
      <c r="P115" s="168" t="str">
        <f>IFERROR(VLOOKUP(P114,'P1-1'!$B:$AP,41,FALSE),"")</f>
        <v/>
      </c>
      <c r="Q115" s="168" t="str">
        <f>IFERROR(VLOOKUP(Q114,'P1-1'!$B:$AP,41,FALSE),"")</f>
        <v/>
      </c>
      <c r="R115" s="168" t="str">
        <f>IFERROR(VLOOKUP(R114,'P1-1'!$B:$AP,41,FALSE),"")</f>
        <v/>
      </c>
      <c r="S115" s="168" t="str">
        <f>IFERROR(VLOOKUP(S114,'P1-1'!$B:$AP,41,FALSE),"")</f>
        <v/>
      </c>
      <c r="T115" s="168" t="str">
        <f>IFERROR(VLOOKUP(T114,'P1-1'!$B:$AP,41,FALSE),"")</f>
        <v/>
      </c>
      <c r="U115" s="168" t="str">
        <f>IFERROR(VLOOKUP(U114,'P1-1'!$B:$AP,41,FALSE),"")</f>
        <v/>
      </c>
      <c r="V115" s="168" t="str">
        <f>IFERROR(VLOOKUP(V114,'P1-1'!$B:$AP,41,FALSE),"")</f>
        <v/>
      </c>
      <c r="W115" s="168" t="str">
        <f>IFERROR(VLOOKUP(W114,'P1-1'!$B:$AP,41,FALSE),"")</f>
        <v/>
      </c>
      <c r="X115" s="168" t="str">
        <f>IFERROR(VLOOKUP(X114,'P1-1'!$B:$AP,41,FALSE),"")</f>
        <v/>
      </c>
      <c r="Y115" s="168" t="str">
        <f>IFERROR(VLOOKUP(Y114,'P1-1'!$B:$AP,41,FALSE),"")</f>
        <v/>
      </c>
      <c r="Z115" s="168" t="str">
        <f>IFERROR(VLOOKUP(Z114,'P1-1'!$B:$AP,41,FALSE),"")</f>
        <v/>
      </c>
      <c r="AA115" s="168" t="str">
        <f>IFERROR(VLOOKUP(AA114,'P1-1'!$B:$AP,41,FALSE),"")</f>
        <v/>
      </c>
      <c r="AB115" s="168" t="str">
        <f>IFERROR(VLOOKUP(AB114,'P1-1'!$B:$AP,41,FALSE),"")</f>
        <v/>
      </c>
      <c r="AC115" s="168" t="str">
        <f>IFERROR(VLOOKUP(AC114,'P1-1'!$B:$AP,41,FALSE),"")</f>
        <v/>
      </c>
      <c r="AD115" s="168" t="str">
        <f>IFERROR(VLOOKUP(AD114,'P1-1'!$B:$AP,41,FALSE),"")</f>
        <v/>
      </c>
      <c r="AE115" s="168" t="str">
        <f>IFERROR(VLOOKUP(AE114,'P1-1'!$B:$AP,41,FALSE),"")</f>
        <v/>
      </c>
      <c r="AF115" s="168" t="str">
        <f>IFERROR(VLOOKUP(AF114,'P1-1'!$B:$AP,41,FALSE),"")</f>
        <v/>
      </c>
      <c r="AG115" s="168" t="str">
        <f>IFERROR(VLOOKUP(AG114,'P1-1'!$B:$AP,41,FALSE),"")</f>
        <v/>
      </c>
      <c r="AH115" s="168" t="str">
        <f>IFERROR(VLOOKUP(AH114,'P1-1'!$B:$AP,41,FALSE),"")</f>
        <v/>
      </c>
      <c r="AI115" s="168" t="str">
        <f>IFERROR(VLOOKUP(AI114,'P1-1'!$B:$AP,41,FALSE),"")</f>
        <v/>
      </c>
      <c r="AJ115" s="168" t="str">
        <f>IFERROR(VLOOKUP(AJ114,'P1-1'!$B:$AP,41,FALSE),"")</f>
        <v/>
      </c>
      <c r="AK115" s="168" t="str">
        <f>IFERROR(VLOOKUP(AK114,'P1-1'!$B:$AP,41,FALSE),"")</f>
        <v/>
      </c>
      <c r="AL115" s="168" t="str">
        <f>IFERROR(VLOOKUP(AL114,'P1-1'!$B:$AP,41,FALSE),"")</f>
        <v/>
      </c>
      <c r="AM115" s="168" t="str">
        <f>IFERROR(VLOOKUP(AM114,'P1-1'!$B:$AP,41,FALSE),"")</f>
        <v/>
      </c>
      <c r="AN115" s="483"/>
      <c r="AO115" s="486"/>
      <c r="AP115" s="490"/>
      <c r="AQ115" s="491"/>
      <c r="AR115" s="486"/>
      <c r="AS115" s="486"/>
      <c r="AT115" s="494"/>
      <c r="AU115" s="327" t="str">
        <f t="shared" ref="AU115" si="115">IFERROR(IF($D114="□",($AO114/$AK$7),($AO114/$AK$9)),"")</f>
        <v/>
      </c>
      <c r="AV115" s="327" t="str">
        <f t="shared" ref="AV115" si="116">IFERROR(IF($D114="□",($AN114/$AO$7),($AN114/$AO$9)),"")</f>
        <v/>
      </c>
    </row>
    <row r="116" spans="1:48" s="139" customFormat="1" ht="12" customHeight="1" x14ac:dyDescent="0.15">
      <c r="A116" s="497"/>
      <c r="B116" s="500"/>
      <c r="C116" s="515"/>
      <c r="D116" s="506"/>
      <c r="E116" s="364"/>
      <c r="F116" s="511"/>
      <c r="G116" s="512"/>
      <c r="H116" s="169" t="s">
        <v>224</v>
      </c>
      <c r="I116" s="168" t="str">
        <f>IFERROR(VLOOKUP(I114,'P1-1'!$B:$AP,31,FALSE),"")</f>
        <v/>
      </c>
      <c r="J116" s="168" t="str">
        <f>IFERROR(VLOOKUP(J114,'P1-1'!$B:$AP,31,FALSE),"")</f>
        <v/>
      </c>
      <c r="K116" s="168" t="str">
        <f>IFERROR(VLOOKUP(K114,'P1-1'!$B:$AP,31,FALSE),"")</f>
        <v/>
      </c>
      <c r="L116" s="168" t="str">
        <f>IFERROR(VLOOKUP(L114,'P1-1'!$B:$AP,31,FALSE),"")</f>
        <v/>
      </c>
      <c r="M116" s="168" t="str">
        <f>IFERROR(VLOOKUP(M114,'P1-1'!$B:$AP,31,FALSE),"")</f>
        <v/>
      </c>
      <c r="N116" s="168" t="str">
        <f>IFERROR(VLOOKUP(N114,'P1-1'!$B:$AP,31,FALSE),"")</f>
        <v/>
      </c>
      <c r="O116" s="168" t="str">
        <f>IFERROR(VLOOKUP(O114,'P1-1'!$B:$AP,31,FALSE),"")</f>
        <v/>
      </c>
      <c r="P116" s="168" t="str">
        <f>IFERROR(VLOOKUP(P114,'P1-1'!$B:$AP,31,FALSE),"")</f>
        <v/>
      </c>
      <c r="Q116" s="168" t="str">
        <f>IFERROR(VLOOKUP(Q114,'P1-1'!$B:$AP,31,FALSE),"")</f>
        <v/>
      </c>
      <c r="R116" s="168" t="str">
        <f>IFERROR(VLOOKUP(R114,'P1-1'!$B:$AP,31,FALSE),"")</f>
        <v/>
      </c>
      <c r="S116" s="168" t="str">
        <f>IFERROR(VLOOKUP(S114,'P1-1'!$B:$AP,31,FALSE),"")</f>
        <v/>
      </c>
      <c r="T116" s="168" t="str">
        <f>IFERROR(VLOOKUP(T114,'P1-1'!$B:$AP,31,FALSE),"")</f>
        <v/>
      </c>
      <c r="U116" s="168" t="str">
        <f>IFERROR(VLOOKUP(U114,'P1-1'!$B:$AP,31,FALSE),"")</f>
        <v/>
      </c>
      <c r="V116" s="168" t="str">
        <f>IFERROR(VLOOKUP(V114,'P1-1'!$B:$AP,31,FALSE),"")</f>
        <v/>
      </c>
      <c r="W116" s="168" t="str">
        <f>IFERROR(VLOOKUP(W114,'P1-1'!$B:$AP,31,FALSE),"")</f>
        <v/>
      </c>
      <c r="X116" s="168" t="str">
        <f>IFERROR(VLOOKUP(X114,'P1-1'!$B:$AP,31,FALSE),"")</f>
        <v/>
      </c>
      <c r="Y116" s="168" t="str">
        <f>IFERROR(VLOOKUP(Y114,'P1-1'!$B:$AP,31,FALSE),"")</f>
        <v/>
      </c>
      <c r="Z116" s="168" t="str">
        <f>IFERROR(VLOOKUP(Z114,'P1-1'!$B:$AP,31,FALSE),"")</f>
        <v/>
      </c>
      <c r="AA116" s="168" t="str">
        <f>IFERROR(VLOOKUP(AA114,'P1-1'!$B:$AP,31,FALSE),"")</f>
        <v/>
      </c>
      <c r="AB116" s="168" t="str">
        <f>IFERROR(VLOOKUP(AB114,'P1-1'!$B:$AP,31,FALSE),"")</f>
        <v/>
      </c>
      <c r="AC116" s="168" t="str">
        <f>IFERROR(VLOOKUP(AC114,'P1-1'!$B:$AP,31,FALSE),"")</f>
        <v/>
      </c>
      <c r="AD116" s="168" t="str">
        <f>IFERROR(VLOOKUP(AD114,'P1-1'!$B:$AP,31,FALSE),"")</f>
        <v/>
      </c>
      <c r="AE116" s="168" t="str">
        <f>IFERROR(VLOOKUP(AE114,'P1-1'!$B:$AP,31,FALSE),"")</f>
        <v/>
      </c>
      <c r="AF116" s="168" t="str">
        <f>IFERROR(VLOOKUP(AF114,'P1-1'!$B:$AP,31,FALSE),"")</f>
        <v/>
      </c>
      <c r="AG116" s="168" t="str">
        <f>IFERROR(VLOOKUP(AG114,'P1-1'!$B:$AP,31,FALSE),"")</f>
        <v/>
      </c>
      <c r="AH116" s="168" t="str">
        <f>IFERROR(VLOOKUP(AH114,'P1-1'!$B:$AP,31,FALSE),"")</f>
        <v/>
      </c>
      <c r="AI116" s="168" t="str">
        <f>IFERROR(VLOOKUP(AI114,'P1-1'!$B:$AP,31,FALSE),"")</f>
        <v/>
      </c>
      <c r="AJ116" s="168" t="str">
        <f>IFERROR(VLOOKUP(AJ114,'P1-1'!$B:$AP,31,FALSE),"")</f>
        <v/>
      </c>
      <c r="AK116" s="168" t="str">
        <f>IFERROR(VLOOKUP(AK114,'P1-1'!$B:$AP,31,FALSE),"")</f>
        <v/>
      </c>
      <c r="AL116" s="168" t="str">
        <f>IFERROR(VLOOKUP(AL114,'P1-1'!$B:$AP,31,FALSE),"")</f>
        <v/>
      </c>
      <c r="AM116" s="168" t="str">
        <f>IFERROR(VLOOKUP(AM114,'P1-1'!$B:$AP,31,FALSE),"")</f>
        <v/>
      </c>
      <c r="AN116" s="484"/>
      <c r="AO116" s="487"/>
      <c r="AP116" s="492"/>
      <c r="AQ116" s="493"/>
      <c r="AR116" s="487"/>
      <c r="AS116" s="487"/>
      <c r="AT116" s="494"/>
      <c r="AU116" s="328"/>
      <c r="AV116" s="328"/>
    </row>
    <row r="117" spans="1:48" s="139" customFormat="1" ht="12" customHeight="1" x14ac:dyDescent="0.15">
      <c r="A117" s="495">
        <v>32</v>
      </c>
      <c r="B117" s="498"/>
      <c r="C117" s="513"/>
      <c r="D117" s="504" t="s">
        <v>95</v>
      </c>
      <c r="E117" s="363"/>
      <c r="F117" s="507"/>
      <c r="G117" s="508"/>
      <c r="H117" s="166" t="s">
        <v>221</v>
      </c>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325"/>
      <c r="AN117" s="482">
        <f t="shared" ref="AN117" si="117">IF(LEFT($AN$2,6)="共同生活援助",SUM(I118:AM118),SUM(I118:AM119))</f>
        <v>0</v>
      </c>
      <c r="AO117" s="485">
        <f>IF($AN$4="４週",AN117/4,AN117/(DAY(EOMONTH($I$22,0))/7))</f>
        <v>0</v>
      </c>
      <c r="AP117" s="488"/>
      <c r="AQ117" s="489"/>
      <c r="AR117" s="485" t="str">
        <f t="shared" ref="AR117" si="118">IF($AN$4="４週",AU118,AV118)</f>
        <v/>
      </c>
      <c r="AS117" s="485"/>
      <c r="AT117" s="494"/>
      <c r="AU117" s="326" t="s">
        <v>508</v>
      </c>
      <c r="AV117" s="326" t="s">
        <v>222</v>
      </c>
    </row>
    <row r="118" spans="1:48" s="139" customFormat="1" ht="12" customHeight="1" x14ac:dyDescent="0.15">
      <c r="A118" s="496"/>
      <c r="B118" s="499"/>
      <c r="C118" s="514"/>
      <c r="D118" s="505"/>
      <c r="E118" s="364"/>
      <c r="F118" s="509"/>
      <c r="G118" s="510"/>
      <c r="H118" s="167" t="s">
        <v>223</v>
      </c>
      <c r="I118" s="168" t="str">
        <f>IFERROR(VLOOKUP(I117,'P1-1'!$B:$AP,41,FALSE),"")</f>
        <v/>
      </c>
      <c r="J118" s="168" t="str">
        <f>IFERROR(VLOOKUP(J117,'P1-1'!$B:$AP,41,FALSE),"")</f>
        <v/>
      </c>
      <c r="K118" s="168" t="str">
        <f>IFERROR(VLOOKUP(K117,'P1-1'!$B:$AP,41,FALSE),"")</f>
        <v/>
      </c>
      <c r="L118" s="168" t="str">
        <f>IFERROR(VLOOKUP(L117,'P1-1'!$B:$AP,41,FALSE),"")</f>
        <v/>
      </c>
      <c r="M118" s="168" t="str">
        <f>IFERROR(VLOOKUP(M117,'P1-1'!$B:$AP,41,FALSE),"")</f>
        <v/>
      </c>
      <c r="N118" s="168" t="str">
        <f>IFERROR(VLOOKUP(N117,'P1-1'!$B:$AP,41,FALSE),"")</f>
        <v/>
      </c>
      <c r="O118" s="168" t="str">
        <f>IFERROR(VLOOKUP(O117,'P1-1'!$B:$AP,41,FALSE),"")</f>
        <v/>
      </c>
      <c r="P118" s="168" t="str">
        <f>IFERROR(VLOOKUP(P117,'P1-1'!$B:$AP,41,FALSE),"")</f>
        <v/>
      </c>
      <c r="Q118" s="168" t="str">
        <f>IFERROR(VLOOKUP(Q117,'P1-1'!$B:$AP,41,FALSE),"")</f>
        <v/>
      </c>
      <c r="R118" s="168" t="str">
        <f>IFERROR(VLOOKUP(R117,'P1-1'!$B:$AP,41,FALSE),"")</f>
        <v/>
      </c>
      <c r="S118" s="168" t="str">
        <f>IFERROR(VLOOKUP(S117,'P1-1'!$B:$AP,41,FALSE),"")</f>
        <v/>
      </c>
      <c r="T118" s="168" t="str">
        <f>IFERROR(VLOOKUP(T117,'P1-1'!$B:$AP,41,FALSE),"")</f>
        <v/>
      </c>
      <c r="U118" s="168" t="str">
        <f>IFERROR(VLOOKUP(U117,'P1-1'!$B:$AP,41,FALSE),"")</f>
        <v/>
      </c>
      <c r="V118" s="168" t="str">
        <f>IFERROR(VLOOKUP(V117,'P1-1'!$B:$AP,41,FALSE),"")</f>
        <v/>
      </c>
      <c r="W118" s="168" t="str">
        <f>IFERROR(VLOOKUP(W117,'P1-1'!$B:$AP,41,FALSE),"")</f>
        <v/>
      </c>
      <c r="X118" s="168" t="str">
        <f>IFERROR(VLOOKUP(X117,'P1-1'!$B:$AP,41,FALSE),"")</f>
        <v/>
      </c>
      <c r="Y118" s="168" t="str">
        <f>IFERROR(VLOOKUP(Y117,'P1-1'!$B:$AP,41,FALSE),"")</f>
        <v/>
      </c>
      <c r="Z118" s="168" t="str">
        <f>IFERROR(VLOOKUP(Z117,'P1-1'!$B:$AP,41,FALSE),"")</f>
        <v/>
      </c>
      <c r="AA118" s="168" t="str">
        <f>IFERROR(VLOOKUP(AA117,'P1-1'!$B:$AP,41,FALSE),"")</f>
        <v/>
      </c>
      <c r="AB118" s="168" t="str">
        <f>IFERROR(VLOOKUP(AB117,'P1-1'!$B:$AP,41,FALSE),"")</f>
        <v/>
      </c>
      <c r="AC118" s="168" t="str">
        <f>IFERROR(VLOOKUP(AC117,'P1-1'!$B:$AP,41,FALSE),"")</f>
        <v/>
      </c>
      <c r="AD118" s="168" t="str">
        <f>IFERROR(VLOOKUP(AD117,'P1-1'!$B:$AP,41,FALSE),"")</f>
        <v/>
      </c>
      <c r="AE118" s="168" t="str">
        <f>IFERROR(VLOOKUP(AE117,'P1-1'!$B:$AP,41,FALSE),"")</f>
        <v/>
      </c>
      <c r="AF118" s="168" t="str">
        <f>IFERROR(VLOOKUP(AF117,'P1-1'!$B:$AP,41,FALSE),"")</f>
        <v/>
      </c>
      <c r="AG118" s="168" t="str">
        <f>IFERROR(VLOOKUP(AG117,'P1-1'!$B:$AP,41,FALSE),"")</f>
        <v/>
      </c>
      <c r="AH118" s="168" t="str">
        <f>IFERROR(VLOOKUP(AH117,'P1-1'!$B:$AP,41,FALSE),"")</f>
        <v/>
      </c>
      <c r="AI118" s="168" t="str">
        <f>IFERROR(VLOOKUP(AI117,'P1-1'!$B:$AP,41,FALSE),"")</f>
        <v/>
      </c>
      <c r="AJ118" s="168" t="str">
        <f>IFERROR(VLOOKUP(AJ117,'P1-1'!$B:$AP,41,FALSE),"")</f>
        <v/>
      </c>
      <c r="AK118" s="168" t="str">
        <f>IFERROR(VLOOKUP(AK117,'P1-1'!$B:$AP,41,FALSE),"")</f>
        <v/>
      </c>
      <c r="AL118" s="168" t="str">
        <f>IFERROR(VLOOKUP(AL117,'P1-1'!$B:$AP,41,FALSE),"")</f>
        <v/>
      </c>
      <c r="AM118" s="168" t="str">
        <f>IFERROR(VLOOKUP(AM117,'P1-1'!$B:$AP,41,FALSE),"")</f>
        <v/>
      </c>
      <c r="AN118" s="483"/>
      <c r="AO118" s="486"/>
      <c r="AP118" s="490"/>
      <c r="AQ118" s="491"/>
      <c r="AR118" s="486"/>
      <c r="AS118" s="486"/>
      <c r="AT118" s="494"/>
      <c r="AU118" s="327" t="str">
        <f t="shared" ref="AU118" si="119">IFERROR(IF($D117="□",($AO117/$AK$7),($AO117/$AK$9)),"")</f>
        <v/>
      </c>
      <c r="AV118" s="327" t="str">
        <f t="shared" ref="AV118" si="120">IFERROR(IF($D117="□",($AN117/$AO$7),($AN117/$AO$9)),"")</f>
        <v/>
      </c>
    </row>
    <row r="119" spans="1:48" s="139" customFormat="1" ht="12" customHeight="1" x14ac:dyDescent="0.15">
      <c r="A119" s="497"/>
      <c r="B119" s="500"/>
      <c r="C119" s="515"/>
      <c r="D119" s="506"/>
      <c r="E119" s="364"/>
      <c r="F119" s="511"/>
      <c r="G119" s="512"/>
      <c r="H119" s="169" t="s">
        <v>224</v>
      </c>
      <c r="I119" s="168" t="str">
        <f>IFERROR(VLOOKUP(I117,'P1-1'!$B:$AP,31,FALSE),"")</f>
        <v/>
      </c>
      <c r="J119" s="168" t="str">
        <f>IFERROR(VLOOKUP(J117,'P1-1'!$B:$AP,31,FALSE),"")</f>
        <v/>
      </c>
      <c r="K119" s="168" t="str">
        <f>IFERROR(VLOOKUP(K117,'P1-1'!$B:$AP,31,FALSE),"")</f>
        <v/>
      </c>
      <c r="L119" s="168" t="str">
        <f>IFERROR(VLOOKUP(L117,'P1-1'!$B:$AP,31,FALSE),"")</f>
        <v/>
      </c>
      <c r="M119" s="168" t="str">
        <f>IFERROR(VLOOKUP(M117,'P1-1'!$B:$AP,31,FALSE),"")</f>
        <v/>
      </c>
      <c r="N119" s="168" t="str">
        <f>IFERROR(VLOOKUP(N117,'P1-1'!$B:$AP,31,FALSE),"")</f>
        <v/>
      </c>
      <c r="O119" s="168" t="str">
        <f>IFERROR(VLOOKUP(O117,'P1-1'!$B:$AP,31,FALSE),"")</f>
        <v/>
      </c>
      <c r="P119" s="168" t="str">
        <f>IFERROR(VLOOKUP(P117,'P1-1'!$B:$AP,31,FALSE),"")</f>
        <v/>
      </c>
      <c r="Q119" s="168" t="str">
        <f>IFERROR(VLOOKUP(Q117,'P1-1'!$B:$AP,31,FALSE),"")</f>
        <v/>
      </c>
      <c r="R119" s="168" t="str">
        <f>IFERROR(VLOOKUP(R117,'P1-1'!$B:$AP,31,FALSE),"")</f>
        <v/>
      </c>
      <c r="S119" s="168" t="str">
        <f>IFERROR(VLOOKUP(S117,'P1-1'!$B:$AP,31,FALSE),"")</f>
        <v/>
      </c>
      <c r="T119" s="168" t="str">
        <f>IFERROR(VLOOKUP(T117,'P1-1'!$B:$AP,31,FALSE),"")</f>
        <v/>
      </c>
      <c r="U119" s="168" t="str">
        <f>IFERROR(VLOOKUP(U117,'P1-1'!$B:$AP,31,FALSE),"")</f>
        <v/>
      </c>
      <c r="V119" s="168" t="str">
        <f>IFERROR(VLOOKUP(V117,'P1-1'!$B:$AP,31,FALSE),"")</f>
        <v/>
      </c>
      <c r="W119" s="168" t="str">
        <f>IFERROR(VLOOKUP(W117,'P1-1'!$B:$AP,31,FALSE),"")</f>
        <v/>
      </c>
      <c r="X119" s="168" t="str">
        <f>IFERROR(VLOOKUP(X117,'P1-1'!$B:$AP,31,FALSE),"")</f>
        <v/>
      </c>
      <c r="Y119" s="168" t="str">
        <f>IFERROR(VLOOKUP(Y117,'P1-1'!$B:$AP,31,FALSE),"")</f>
        <v/>
      </c>
      <c r="Z119" s="168" t="str">
        <f>IFERROR(VLOOKUP(Z117,'P1-1'!$B:$AP,31,FALSE),"")</f>
        <v/>
      </c>
      <c r="AA119" s="168" t="str">
        <f>IFERROR(VLOOKUP(AA117,'P1-1'!$B:$AP,31,FALSE),"")</f>
        <v/>
      </c>
      <c r="AB119" s="168" t="str">
        <f>IFERROR(VLOOKUP(AB117,'P1-1'!$B:$AP,31,FALSE),"")</f>
        <v/>
      </c>
      <c r="AC119" s="168" t="str">
        <f>IFERROR(VLOOKUP(AC117,'P1-1'!$B:$AP,31,FALSE),"")</f>
        <v/>
      </c>
      <c r="AD119" s="168" t="str">
        <f>IFERROR(VLOOKUP(AD117,'P1-1'!$B:$AP,31,FALSE),"")</f>
        <v/>
      </c>
      <c r="AE119" s="168" t="str">
        <f>IFERROR(VLOOKUP(AE117,'P1-1'!$B:$AP,31,FALSE),"")</f>
        <v/>
      </c>
      <c r="AF119" s="168" t="str">
        <f>IFERROR(VLOOKUP(AF117,'P1-1'!$B:$AP,31,FALSE),"")</f>
        <v/>
      </c>
      <c r="AG119" s="168" t="str">
        <f>IFERROR(VLOOKUP(AG117,'P1-1'!$B:$AP,31,FALSE),"")</f>
        <v/>
      </c>
      <c r="AH119" s="168" t="str">
        <f>IFERROR(VLOOKUP(AH117,'P1-1'!$B:$AP,31,FALSE),"")</f>
        <v/>
      </c>
      <c r="AI119" s="168" t="str">
        <f>IFERROR(VLOOKUP(AI117,'P1-1'!$B:$AP,31,FALSE),"")</f>
        <v/>
      </c>
      <c r="AJ119" s="168" t="str">
        <f>IFERROR(VLOOKUP(AJ117,'P1-1'!$B:$AP,31,FALSE),"")</f>
        <v/>
      </c>
      <c r="AK119" s="168" t="str">
        <f>IFERROR(VLOOKUP(AK117,'P1-1'!$B:$AP,31,FALSE),"")</f>
        <v/>
      </c>
      <c r="AL119" s="168" t="str">
        <f>IFERROR(VLOOKUP(AL117,'P1-1'!$B:$AP,31,FALSE),"")</f>
        <v/>
      </c>
      <c r="AM119" s="168" t="str">
        <f>IFERROR(VLOOKUP(AM117,'P1-1'!$B:$AP,31,FALSE),"")</f>
        <v/>
      </c>
      <c r="AN119" s="484"/>
      <c r="AO119" s="487"/>
      <c r="AP119" s="492"/>
      <c r="AQ119" s="493"/>
      <c r="AR119" s="487"/>
      <c r="AS119" s="487"/>
      <c r="AT119" s="494"/>
      <c r="AU119" s="328"/>
      <c r="AV119" s="328"/>
    </row>
    <row r="120" spans="1:48" s="139" customFormat="1" ht="12" customHeight="1" x14ac:dyDescent="0.15">
      <c r="A120" s="495">
        <v>33</v>
      </c>
      <c r="B120" s="498"/>
      <c r="C120" s="513"/>
      <c r="D120" s="504" t="s">
        <v>95</v>
      </c>
      <c r="E120" s="363"/>
      <c r="F120" s="507"/>
      <c r="G120" s="508"/>
      <c r="H120" s="166" t="s">
        <v>221</v>
      </c>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482">
        <f t="shared" ref="AN120" si="121">IF(LEFT($AN$2,6)="共同生活援助",SUM(I121:AM121),SUM(I121:AM122))</f>
        <v>0</v>
      </c>
      <c r="AO120" s="485">
        <f>IF($AN$4="４週",AN120/4,AN120/(DAY(EOMONTH($I$22,0))/7))</f>
        <v>0</v>
      </c>
      <c r="AP120" s="488"/>
      <c r="AQ120" s="489"/>
      <c r="AR120" s="485" t="str">
        <f t="shared" ref="AR120" si="122">IF($AN$4="４週",AU121,AV121)</f>
        <v/>
      </c>
      <c r="AS120" s="485"/>
      <c r="AT120" s="494"/>
      <c r="AU120" s="326" t="s">
        <v>508</v>
      </c>
      <c r="AV120" s="326" t="s">
        <v>222</v>
      </c>
    </row>
    <row r="121" spans="1:48" s="139" customFormat="1" ht="12" customHeight="1" x14ac:dyDescent="0.15">
      <c r="A121" s="496"/>
      <c r="B121" s="499"/>
      <c r="C121" s="514"/>
      <c r="D121" s="505"/>
      <c r="E121" s="364"/>
      <c r="F121" s="509"/>
      <c r="G121" s="510"/>
      <c r="H121" s="167" t="s">
        <v>223</v>
      </c>
      <c r="I121" s="168" t="str">
        <f>IFERROR(VLOOKUP(I120,'P1-1'!$B:$AP,41,FALSE),"")</f>
        <v/>
      </c>
      <c r="J121" s="168" t="str">
        <f>IFERROR(VLOOKUP(J120,'P1-1'!$B:$AP,41,FALSE),"")</f>
        <v/>
      </c>
      <c r="K121" s="168" t="str">
        <f>IFERROR(VLOOKUP(K120,'P1-1'!$B:$AP,41,FALSE),"")</f>
        <v/>
      </c>
      <c r="L121" s="168" t="str">
        <f>IFERROR(VLOOKUP(L120,'P1-1'!$B:$AP,41,FALSE),"")</f>
        <v/>
      </c>
      <c r="M121" s="168" t="str">
        <f>IFERROR(VLOOKUP(M120,'P1-1'!$B:$AP,41,FALSE),"")</f>
        <v/>
      </c>
      <c r="N121" s="168" t="str">
        <f>IFERROR(VLOOKUP(N120,'P1-1'!$B:$AP,41,FALSE),"")</f>
        <v/>
      </c>
      <c r="O121" s="168" t="str">
        <f>IFERROR(VLOOKUP(O120,'P1-1'!$B:$AP,41,FALSE),"")</f>
        <v/>
      </c>
      <c r="P121" s="168" t="str">
        <f>IFERROR(VLOOKUP(P120,'P1-1'!$B:$AP,41,FALSE),"")</f>
        <v/>
      </c>
      <c r="Q121" s="168" t="str">
        <f>IFERROR(VLOOKUP(Q120,'P1-1'!$B:$AP,41,FALSE),"")</f>
        <v/>
      </c>
      <c r="R121" s="168" t="str">
        <f>IFERROR(VLOOKUP(R120,'P1-1'!$B:$AP,41,FALSE),"")</f>
        <v/>
      </c>
      <c r="S121" s="168" t="str">
        <f>IFERROR(VLOOKUP(S120,'P1-1'!$B:$AP,41,FALSE),"")</f>
        <v/>
      </c>
      <c r="T121" s="168" t="str">
        <f>IFERROR(VLOOKUP(T120,'P1-1'!$B:$AP,41,FALSE),"")</f>
        <v/>
      </c>
      <c r="U121" s="168" t="str">
        <f>IFERROR(VLOOKUP(U120,'P1-1'!$B:$AP,41,FALSE),"")</f>
        <v/>
      </c>
      <c r="V121" s="168" t="str">
        <f>IFERROR(VLOOKUP(V120,'P1-1'!$B:$AP,41,FALSE),"")</f>
        <v/>
      </c>
      <c r="W121" s="168" t="str">
        <f>IFERROR(VLOOKUP(W120,'P1-1'!$B:$AP,41,FALSE),"")</f>
        <v/>
      </c>
      <c r="X121" s="168" t="str">
        <f>IFERROR(VLOOKUP(X120,'P1-1'!$B:$AP,41,FALSE),"")</f>
        <v/>
      </c>
      <c r="Y121" s="168" t="str">
        <f>IFERROR(VLOOKUP(Y120,'P1-1'!$B:$AP,41,FALSE),"")</f>
        <v/>
      </c>
      <c r="Z121" s="168" t="str">
        <f>IFERROR(VLOOKUP(Z120,'P1-1'!$B:$AP,41,FALSE),"")</f>
        <v/>
      </c>
      <c r="AA121" s="168" t="str">
        <f>IFERROR(VLOOKUP(AA120,'P1-1'!$B:$AP,41,FALSE),"")</f>
        <v/>
      </c>
      <c r="AB121" s="168" t="str">
        <f>IFERROR(VLOOKUP(AB120,'P1-1'!$B:$AP,41,FALSE),"")</f>
        <v/>
      </c>
      <c r="AC121" s="168" t="str">
        <f>IFERROR(VLOOKUP(AC120,'P1-1'!$B:$AP,41,FALSE),"")</f>
        <v/>
      </c>
      <c r="AD121" s="168" t="str">
        <f>IFERROR(VLOOKUP(AD120,'P1-1'!$B:$AP,41,FALSE),"")</f>
        <v/>
      </c>
      <c r="AE121" s="168" t="str">
        <f>IFERROR(VLOOKUP(AE120,'P1-1'!$B:$AP,41,FALSE),"")</f>
        <v/>
      </c>
      <c r="AF121" s="168" t="str">
        <f>IFERROR(VLOOKUP(AF120,'P1-1'!$B:$AP,41,FALSE),"")</f>
        <v/>
      </c>
      <c r="AG121" s="168" t="str">
        <f>IFERROR(VLOOKUP(AG120,'P1-1'!$B:$AP,41,FALSE),"")</f>
        <v/>
      </c>
      <c r="AH121" s="168" t="str">
        <f>IFERROR(VLOOKUP(AH120,'P1-1'!$B:$AP,41,FALSE),"")</f>
        <v/>
      </c>
      <c r="AI121" s="168" t="str">
        <f>IFERROR(VLOOKUP(AI120,'P1-1'!$B:$AP,41,FALSE),"")</f>
        <v/>
      </c>
      <c r="AJ121" s="168" t="str">
        <f>IFERROR(VLOOKUP(AJ120,'P1-1'!$B:$AP,41,FALSE),"")</f>
        <v/>
      </c>
      <c r="AK121" s="168" t="str">
        <f>IFERROR(VLOOKUP(AK120,'P1-1'!$B:$AP,41,FALSE),"")</f>
        <v/>
      </c>
      <c r="AL121" s="168" t="str">
        <f>IFERROR(VLOOKUP(AL120,'P1-1'!$B:$AP,41,FALSE),"")</f>
        <v/>
      </c>
      <c r="AM121" s="168" t="str">
        <f>IFERROR(VLOOKUP(AM120,'P1-1'!$B:$AP,41,FALSE),"")</f>
        <v/>
      </c>
      <c r="AN121" s="483"/>
      <c r="AO121" s="486"/>
      <c r="AP121" s="490"/>
      <c r="AQ121" s="491"/>
      <c r="AR121" s="486"/>
      <c r="AS121" s="486"/>
      <c r="AT121" s="494"/>
      <c r="AU121" s="327" t="str">
        <f t="shared" ref="AU121" si="123">IFERROR(IF($D120="□",($AO120/$AK$7),($AO120/$AK$9)),"")</f>
        <v/>
      </c>
      <c r="AV121" s="327" t="str">
        <f t="shared" ref="AV121" si="124">IFERROR(IF($D120="□",($AN120/$AO$7),($AN120/$AO$9)),"")</f>
        <v/>
      </c>
    </row>
    <row r="122" spans="1:48" s="139" customFormat="1" ht="12" customHeight="1" x14ac:dyDescent="0.15">
      <c r="A122" s="497"/>
      <c r="B122" s="500"/>
      <c r="C122" s="515"/>
      <c r="D122" s="506"/>
      <c r="E122" s="364"/>
      <c r="F122" s="511"/>
      <c r="G122" s="512"/>
      <c r="H122" s="169" t="s">
        <v>224</v>
      </c>
      <c r="I122" s="168" t="str">
        <f>IFERROR(VLOOKUP(I120,'P1-1'!$B:$AP,31,FALSE),"")</f>
        <v/>
      </c>
      <c r="J122" s="168" t="str">
        <f>IFERROR(VLOOKUP(J120,'P1-1'!$B:$AP,31,FALSE),"")</f>
        <v/>
      </c>
      <c r="K122" s="168" t="str">
        <f>IFERROR(VLOOKUP(K120,'P1-1'!$B:$AP,31,FALSE),"")</f>
        <v/>
      </c>
      <c r="L122" s="168" t="str">
        <f>IFERROR(VLOOKUP(L120,'P1-1'!$B:$AP,31,FALSE),"")</f>
        <v/>
      </c>
      <c r="M122" s="168" t="str">
        <f>IFERROR(VLOOKUP(M120,'P1-1'!$B:$AP,31,FALSE),"")</f>
        <v/>
      </c>
      <c r="N122" s="168" t="str">
        <f>IFERROR(VLOOKUP(N120,'P1-1'!$B:$AP,31,FALSE),"")</f>
        <v/>
      </c>
      <c r="O122" s="168" t="str">
        <f>IFERROR(VLOOKUP(O120,'P1-1'!$B:$AP,31,FALSE),"")</f>
        <v/>
      </c>
      <c r="P122" s="168" t="str">
        <f>IFERROR(VLOOKUP(P120,'P1-1'!$B:$AP,31,FALSE),"")</f>
        <v/>
      </c>
      <c r="Q122" s="168" t="str">
        <f>IFERROR(VLOOKUP(Q120,'P1-1'!$B:$AP,31,FALSE),"")</f>
        <v/>
      </c>
      <c r="R122" s="168" t="str">
        <f>IFERROR(VLOOKUP(R120,'P1-1'!$B:$AP,31,FALSE),"")</f>
        <v/>
      </c>
      <c r="S122" s="168" t="str">
        <f>IFERROR(VLOOKUP(S120,'P1-1'!$B:$AP,31,FALSE),"")</f>
        <v/>
      </c>
      <c r="T122" s="168" t="str">
        <f>IFERROR(VLOOKUP(T120,'P1-1'!$B:$AP,31,FALSE),"")</f>
        <v/>
      </c>
      <c r="U122" s="168" t="str">
        <f>IFERROR(VLOOKUP(U120,'P1-1'!$B:$AP,31,FALSE),"")</f>
        <v/>
      </c>
      <c r="V122" s="168" t="str">
        <f>IFERROR(VLOOKUP(V120,'P1-1'!$B:$AP,31,FALSE),"")</f>
        <v/>
      </c>
      <c r="W122" s="168" t="str">
        <f>IFERROR(VLOOKUP(W120,'P1-1'!$B:$AP,31,FALSE),"")</f>
        <v/>
      </c>
      <c r="X122" s="168" t="str">
        <f>IFERROR(VLOOKUP(X120,'P1-1'!$B:$AP,31,FALSE),"")</f>
        <v/>
      </c>
      <c r="Y122" s="168" t="str">
        <f>IFERROR(VLOOKUP(Y120,'P1-1'!$B:$AP,31,FALSE),"")</f>
        <v/>
      </c>
      <c r="Z122" s="168" t="str">
        <f>IFERROR(VLOOKUP(Z120,'P1-1'!$B:$AP,31,FALSE),"")</f>
        <v/>
      </c>
      <c r="AA122" s="168" t="str">
        <f>IFERROR(VLOOKUP(AA120,'P1-1'!$B:$AP,31,FALSE),"")</f>
        <v/>
      </c>
      <c r="AB122" s="168" t="str">
        <f>IFERROR(VLOOKUP(AB120,'P1-1'!$B:$AP,31,FALSE),"")</f>
        <v/>
      </c>
      <c r="AC122" s="168" t="str">
        <f>IFERROR(VLOOKUP(AC120,'P1-1'!$B:$AP,31,FALSE),"")</f>
        <v/>
      </c>
      <c r="AD122" s="168" t="str">
        <f>IFERROR(VLOOKUP(AD120,'P1-1'!$B:$AP,31,FALSE),"")</f>
        <v/>
      </c>
      <c r="AE122" s="168" t="str">
        <f>IFERROR(VLOOKUP(AE120,'P1-1'!$B:$AP,31,FALSE),"")</f>
        <v/>
      </c>
      <c r="AF122" s="168" t="str">
        <f>IFERROR(VLOOKUP(AF120,'P1-1'!$B:$AP,31,FALSE),"")</f>
        <v/>
      </c>
      <c r="AG122" s="168" t="str">
        <f>IFERROR(VLOOKUP(AG120,'P1-1'!$B:$AP,31,FALSE),"")</f>
        <v/>
      </c>
      <c r="AH122" s="168" t="str">
        <f>IFERROR(VLOOKUP(AH120,'P1-1'!$B:$AP,31,FALSE),"")</f>
        <v/>
      </c>
      <c r="AI122" s="168" t="str">
        <f>IFERROR(VLOOKUP(AI120,'P1-1'!$B:$AP,31,FALSE),"")</f>
        <v/>
      </c>
      <c r="AJ122" s="168" t="str">
        <f>IFERROR(VLOOKUP(AJ120,'P1-1'!$B:$AP,31,FALSE),"")</f>
        <v/>
      </c>
      <c r="AK122" s="168" t="str">
        <f>IFERROR(VLOOKUP(AK120,'P1-1'!$B:$AP,31,FALSE),"")</f>
        <v/>
      </c>
      <c r="AL122" s="168" t="str">
        <f>IFERROR(VLOOKUP(AL120,'P1-1'!$B:$AP,31,FALSE),"")</f>
        <v/>
      </c>
      <c r="AM122" s="168" t="str">
        <f>IFERROR(VLOOKUP(AM120,'P1-1'!$B:$AP,31,FALSE),"")</f>
        <v/>
      </c>
      <c r="AN122" s="484"/>
      <c r="AO122" s="487"/>
      <c r="AP122" s="492"/>
      <c r="AQ122" s="493"/>
      <c r="AR122" s="487"/>
      <c r="AS122" s="487"/>
      <c r="AT122" s="494"/>
      <c r="AU122" s="328"/>
      <c r="AV122" s="328"/>
    </row>
    <row r="123" spans="1:48" s="139" customFormat="1" ht="12" customHeight="1" x14ac:dyDescent="0.15">
      <c r="A123" s="495">
        <v>34</v>
      </c>
      <c r="B123" s="498"/>
      <c r="C123" s="513"/>
      <c r="D123" s="504" t="s">
        <v>95</v>
      </c>
      <c r="E123" s="363"/>
      <c r="F123" s="507"/>
      <c r="G123" s="508"/>
      <c r="H123" s="166" t="s">
        <v>221</v>
      </c>
      <c r="I123" s="325"/>
      <c r="J123" s="325"/>
      <c r="K123" s="325"/>
      <c r="L123" s="325"/>
      <c r="M123" s="325"/>
      <c r="N123" s="325"/>
      <c r="O123" s="325"/>
      <c r="P123" s="325"/>
      <c r="Q123" s="325"/>
      <c r="R123" s="325"/>
      <c r="S123" s="325"/>
      <c r="T123" s="325"/>
      <c r="U123" s="325"/>
      <c r="V123" s="325"/>
      <c r="W123" s="325"/>
      <c r="X123" s="325"/>
      <c r="Y123" s="325"/>
      <c r="Z123" s="325"/>
      <c r="AA123" s="325"/>
      <c r="AB123" s="325"/>
      <c r="AC123" s="325"/>
      <c r="AD123" s="325"/>
      <c r="AE123" s="325"/>
      <c r="AF123" s="325"/>
      <c r="AG123" s="325"/>
      <c r="AH123" s="325"/>
      <c r="AI123" s="325"/>
      <c r="AJ123" s="325"/>
      <c r="AK123" s="325"/>
      <c r="AL123" s="325"/>
      <c r="AM123" s="325"/>
      <c r="AN123" s="482">
        <f t="shared" ref="AN123" si="125">IF(LEFT($AN$2,6)="共同生活援助",SUM(I124:AM124),SUM(I124:AM125))</f>
        <v>0</v>
      </c>
      <c r="AO123" s="485">
        <f>IF($AN$4="４週",AN123/4,AN123/(DAY(EOMONTH($I$22,0))/7))</f>
        <v>0</v>
      </c>
      <c r="AP123" s="488"/>
      <c r="AQ123" s="489"/>
      <c r="AR123" s="485" t="str">
        <f t="shared" ref="AR123" si="126">IF($AN$4="４週",AU124,AV124)</f>
        <v/>
      </c>
      <c r="AS123" s="485"/>
      <c r="AT123" s="494"/>
      <c r="AU123" s="326" t="s">
        <v>508</v>
      </c>
      <c r="AV123" s="326" t="s">
        <v>222</v>
      </c>
    </row>
    <row r="124" spans="1:48" s="139" customFormat="1" ht="12" customHeight="1" x14ac:dyDescent="0.15">
      <c r="A124" s="496"/>
      <c r="B124" s="499"/>
      <c r="C124" s="514"/>
      <c r="D124" s="505"/>
      <c r="E124" s="364"/>
      <c r="F124" s="509"/>
      <c r="G124" s="510"/>
      <c r="H124" s="167" t="s">
        <v>223</v>
      </c>
      <c r="I124" s="168" t="str">
        <f>IFERROR(VLOOKUP(I123,'P1-1'!$B:$AP,41,FALSE),"")</f>
        <v/>
      </c>
      <c r="J124" s="168" t="str">
        <f>IFERROR(VLOOKUP(J123,'P1-1'!$B:$AP,41,FALSE),"")</f>
        <v/>
      </c>
      <c r="K124" s="168" t="str">
        <f>IFERROR(VLOOKUP(K123,'P1-1'!$B:$AP,41,FALSE),"")</f>
        <v/>
      </c>
      <c r="L124" s="168" t="str">
        <f>IFERROR(VLOOKUP(L123,'P1-1'!$B:$AP,41,FALSE),"")</f>
        <v/>
      </c>
      <c r="M124" s="168" t="str">
        <f>IFERROR(VLOOKUP(M123,'P1-1'!$B:$AP,41,FALSE),"")</f>
        <v/>
      </c>
      <c r="N124" s="168" t="str">
        <f>IFERROR(VLOOKUP(N123,'P1-1'!$B:$AP,41,FALSE),"")</f>
        <v/>
      </c>
      <c r="O124" s="168" t="str">
        <f>IFERROR(VLOOKUP(O123,'P1-1'!$B:$AP,41,FALSE),"")</f>
        <v/>
      </c>
      <c r="P124" s="168" t="str">
        <f>IFERROR(VLOOKUP(P123,'P1-1'!$B:$AP,41,FALSE),"")</f>
        <v/>
      </c>
      <c r="Q124" s="168" t="str">
        <f>IFERROR(VLOOKUP(Q123,'P1-1'!$B:$AP,41,FALSE),"")</f>
        <v/>
      </c>
      <c r="R124" s="168" t="str">
        <f>IFERROR(VLOOKUP(R123,'P1-1'!$B:$AP,41,FALSE),"")</f>
        <v/>
      </c>
      <c r="S124" s="168" t="str">
        <f>IFERROR(VLOOKUP(S123,'P1-1'!$B:$AP,41,FALSE),"")</f>
        <v/>
      </c>
      <c r="T124" s="168" t="str">
        <f>IFERROR(VLOOKUP(T123,'P1-1'!$B:$AP,41,FALSE),"")</f>
        <v/>
      </c>
      <c r="U124" s="168" t="str">
        <f>IFERROR(VLOOKUP(U123,'P1-1'!$B:$AP,41,FALSE),"")</f>
        <v/>
      </c>
      <c r="V124" s="168" t="str">
        <f>IFERROR(VLOOKUP(V123,'P1-1'!$B:$AP,41,FALSE),"")</f>
        <v/>
      </c>
      <c r="W124" s="168" t="str">
        <f>IFERROR(VLOOKUP(W123,'P1-1'!$B:$AP,41,FALSE),"")</f>
        <v/>
      </c>
      <c r="X124" s="168" t="str">
        <f>IFERROR(VLOOKUP(X123,'P1-1'!$B:$AP,41,FALSE),"")</f>
        <v/>
      </c>
      <c r="Y124" s="168" t="str">
        <f>IFERROR(VLOOKUP(Y123,'P1-1'!$B:$AP,41,FALSE),"")</f>
        <v/>
      </c>
      <c r="Z124" s="168" t="str">
        <f>IFERROR(VLOOKUP(Z123,'P1-1'!$B:$AP,41,FALSE),"")</f>
        <v/>
      </c>
      <c r="AA124" s="168" t="str">
        <f>IFERROR(VLOOKUP(AA123,'P1-1'!$B:$AP,41,FALSE),"")</f>
        <v/>
      </c>
      <c r="AB124" s="168" t="str">
        <f>IFERROR(VLOOKUP(AB123,'P1-1'!$B:$AP,41,FALSE),"")</f>
        <v/>
      </c>
      <c r="AC124" s="168" t="str">
        <f>IFERROR(VLOOKUP(AC123,'P1-1'!$B:$AP,41,FALSE),"")</f>
        <v/>
      </c>
      <c r="AD124" s="168" t="str">
        <f>IFERROR(VLOOKUP(AD123,'P1-1'!$B:$AP,41,FALSE),"")</f>
        <v/>
      </c>
      <c r="AE124" s="168" t="str">
        <f>IFERROR(VLOOKUP(AE123,'P1-1'!$B:$AP,41,FALSE),"")</f>
        <v/>
      </c>
      <c r="AF124" s="168" t="str">
        <f>IFERROR(VLOOKUP(AF123,'P1-1'!$B:$AP,41,FALSE),"")</f>
        <v/>
      </c>
      <c r="AG124" s="168" t="str">
        <f>IFERROR(VLOOKUP(AG123,'P1-1'!$B:$AP,41,FALSE),"")</f>
        <v/>
      </c>
      <c r="AH124" s="168" t="str">
        <f>IFERROR(VLOOKUP(AH123,'P1-1'!$B:$AP,41,FALSE),"")</f>
        <v/>
      </c>
      <c r="AI124" s="168" t="str">
        <f>IFERROR(VLOOKUP(AI123,'P1-1'!$B:$AP,41,FALSE),"")</f>
        <v/>
      </c>
      <c r="AJ124" s="168" t="str">
        <f>IFERROR(VLOOKUP(AJ123,'P1-1'!$B:$AP,41,FALSE),"")</f>
        <v/>
      </c>
      <c r="AK124" s="168" t="str">
        <f>IFERROR(VLOOKUP(AK123,'P1-1'!$B:$AP,41,FALSE),"")</f>
        <v/>
      </c>
      <c r="AL124" s="168" t="str">
        <f>IFERROR(VLOOKUP(AL123,'P1-1'!$B:$AP,41,FALSE),"")</f>
        <v/>
      </c>
      <c r="AM124" s="168" t="str">
        <f>IFERROR(VLOOKUP(AM123,'P1-1'!$B:$AP,41,FALSE),"")</f>
        <v/>
      </c>
      <c r="AN124" s="483"/>
      <c r="AO124" s="486"/>
      <c r="AP124" s="490"/>
      <c r="AQ124" s="491"/>
      <c r="AR124" s="486"/>
      <c r="AS124" s="486"/>
      <c r="AT124" s="494"/>
      <c r="AU124" s="327" t="str">
        <f t="shared" ref="AU124" si="127">IFERROR(IF($D123="□",($AO123/$AK$7),($AO123/$AK$9)),"")</f>
        <v/>
      </c>
      <c r="AV124" s="327" t="str">
        <f t="shared" ref="AV124" si="128">IFERROR(IF($D123="□",($AN123/$AO$7),($AN123/$AO$9)),"")</f>
        <v/>
      </c>
    </row>
    <row r="125" spans="1:48" s="139" customFormat="1" ht="12" customHeight="1" x14ac:dyDescent="0.15">
      <c r="A125" s="497"/>
      <c r="B125" s="500"/>
      <c r="C125" s="515"/>
      <c r="D125" s="506"/>
      <c r="E125" s="364"/>
      <c r="F125" s="511"/>
      <c r="G125" s="512"/>
      <c r="H125" s="169" t="s">
        <v>224</v>
      </c>
      <c r="I125" s="170" t="str">
        <f>IFERROR(VLOOKUP(I123,'P1-1'!$B:$AP,31,FALSE),"")</f>
        <v/>
      </c>
      <c r="J125" s="168" t="str">
        <f>IFERROR(VLOOKUP(J123,'P1-1'!$B:$AP,31,FALSE),"")</f>
        <v/>
      </c>
      <c r="K125" s="168" t="str">
        <f>IFERROR(VLOOKUP(K123,'P1-1'!$B:$AP,31,FALSE),"")</f>
        <v/>
      </c>
      <c r="L125" s="168" t="str">
        <f>IFERROR(VLOOKUP(L123,'P1-1'!$B:$AP,31,FALSE),"")</f>
        <v/>
      </c>
      <c r="M125" s="168" t="str">
        <f>IFERROR(VLOOKUP(M123,'P1-1'!$B:$AP,31,FALSE),"")</f>
        <v/>
      </c>
      <c r="N125" s="168" t="str">
        <f>IFERROR(VLOOKUP(N123,'P1-1'!$B:$AP,31,FALSE),"")</f>
        <v/>
      </c>
      <c r="O125" s="168" t="str">
        <f>IFERROR(VLOOKUP(O123,'P1-1'!$B:$AP,31,FALSE),"")</f>
        <v/>
      </c>
      <c r="P125" s="168" t="str">
        <f>IFERROR(VLOOKUP(P123,'P1-1'!$B:$AP,31,FALSE),"")</f>
        <v/>
      </c>
      <c r="Q125" s="168" t="str">
        <f>IFERROR(VLOOKUP(Q123,'P1-1'!$B:$AP,31,FALSE),"")</f>
        <v/>
      </c>
      <c r="R125" s="168" t="str">
        <f>IFERROR(VLOOKUP(R123,'P1-1'!$B:$AP,31,FALSE),"")</f>
        <v/>
      </c>
      <c r="S125" s="168" t="str">
        <f>IFERROR(VLOOKUP(S123,'P1-1'!$B:$AP,31,FALSE),"")</f>
        <v/>
      </c>
      <c r="T125" s="168" t="str">
        <f>IFERROR(VLOOKUP(T123,'P1-1'!$B:$AP,31,FALSE),"")</f>
        <v/>
      </c>
      <c r="U125" s="168" t="str">
        <f>IFERROR(VLOOKUP(U123,'P1-1'!$B:$AP,31,FALSE),"")</f>
        <v/>
      </c>
      <c r="V125" s="168" t="str">
        <f>IFERROR(VLOOKUP(V123,'P1-1'!$B:$AP,31,FALSE),"")</f>
        <v/>
      </c>
      <c r="W125" s="168" t="str">
        <f>IFERROR(VLOOKUP(W123,'P1-1'!$B:$AP,31,FALSE),"")</f>
        <v/>
      </c>
      <c r="X125" s="168" t="str">
        <f>IFERROR(VLOOKUP(X123,'P1-1'!$B:$AP,31,FALSE),"")</f>
        <v/>
      </c>
      <c r="Y125" s="168" t="str">
        <f>IFERROR(VLOOKUP(Y123,'P1-1'!$B:$AP,31,FALSE),"")</f>
        <v/>
      </c>
      <c r="Z125" s="168" t="str">
        <f>IFERROR(VLOOKUP(Z123,'P1-1'!$B:$AP,31,FALSE),"")</f>
        <v/>
      </c>
      <c r="AA125" s="168" t="str">
        <f>IFERROR(VLOOKUP(AA123,'P1-1'!$B:$AP,31,FALSE),"")</f>
        <v/>
      </c>
      <c r="AB125" s="168" t="str">
        <f>IFERROR(VLOOKUP(AB123,'P1-1'!$B:$AP,31,FALSE),"")</f>
        <v/>
      </c>
      <c r="AC125" s="168" t="str">
        <f>IFERROR(VLOOKUP(AC123,'P1-1'!$B:$AP,31,FALSE),"")</f>
        <v/>
      </c>
      <c r="AD125" s="168" t="str">
        <f>IFERROR(VLOOKUP(AD123,'P1-1'!$B:$AP,31,FALSE),"")</f>
        <v/>
      </c>
      <c r="AE125" s="168" t="str">
        <f>IFERROR(VLOOKUP(AE123,'P1-1'!$B:$AP,31,FALSE),"")</f>
        <v/>
      </c>
      <c r="AF125" s="168" t="str">
        <f>IFERROR(VLOOKUP(AF123,'P1-1'!$B:$AP,31,FALSE),"")</f>
        <v/>
      </c>
      <c r="AG125" s="168" t="str">
        <f>IFERROR(VLOOKUP(AG123,'P1-1'!$B:$AP,31,FALSE),"")</f>
        <v/>
      </c>
      <c r="AH125" s="168" t="str">
        <f>IFERROR(VLOOKUP(AH123,'P1-1'!$B:$AP,31,FALSE),"")</f>
        <v/>
      </c>
      <c r="AI125" s="168" t="str">
        <f>IFERROR(VLOOKUP(AI123,'P1-1'!$B:$AP,31,FALSE),"")</f>
        <v/>
      </c>
      <c r="AJ125" s="168" t="str">
        <f>IFERROR(VLOOKUP(AJ123,'P1-1'!$B:$AP,31,FALSE),"")</f>
        <v/>
      </c>
      <c r="AK125" s="168" t="str">
        <f>IFERROR(VLOOKUP(AK123,'P1-1'!$B:$AP,31,FALSE),"")</f>
        <v/>
      </c>
      <c r="AL125" s="168" t="str">
        <f>IFERROR(VLOOKUP(AL123,'P1-1'!$B:$AP,31,FALSE),"")</f>
        <v/>
      </c>
      <c r="AM125" s="168" t="str">
        <f>IFERROR(VLOOKUP(AM123,'P1-1'!$B:$AP,31,FALSE),"")</f>
        <v/>
      </c>
      <c r="AN125" s="484"/>
      <c r="AO125" s="487"/>
      <c r="AP125" s="492"/>
      <c r="AQ125" s="493"/>
      <c r="AR125" s="487"/>
      <c r="AS125" s="487"/>
      <c r="AT125" s="494"/>
      <c r="AU125" s="328"/>
      <c r="AV125" s="328"/>
    </row>
    <row r="126" spans="1:48" s="139" customFormat="1" ht="12" customHeight="1" x14ac:dyDescent="0.15">
      <c r="A126" s="495">
        <v>35</v>
      </c>
      <c r="B126" s="498"/>
      <c r="C126" s="513"/>
      <c r="D126" s="504" t="s">
        <v>95</v>
      </c>
      <c r="E126" s="363"/>
      <c r="F126" s="507"/>
      <c r="G126" s="508"/>
      <c r="H126" s="166" t="s">
        <v>221</v>
      </c>
      <c r="I126" s="325"/>
      <c r="J126" s="325"/>
      <c r="K126" s="325"/>
      <c r="L126" s="325"/>
      <c r="M126" s="325"/>
      <c r="N126" s="325"/>
      <c r="O126" s="325"/>
      <c r="P126" s="325"/>
      <c r="Q126" s="325"/>
      <c r="R126" s="325"/>
      <c r="S126" s="325"/>
      <c r="T126" s="325"/>
      <c r="U126" s="325"/>
      <c r="V126" s="325"/>
      <c r="W126" s="325"/>
      <c r="X126" s="325"/>
      <c r="Y126" s="325"/>
      <c r="Z126" s="325"/>
      <c r="AA126" s="325"/>
      <c r="AB126" s="325"/>
      <c r="AC126" s="325"/>
      <c r="AD126" s="325"/>
      <c r="AE126" s="325"/>
      <c r="AF126" s="325"/>
      <c r="AG126" s="325"/>
      <c r="AH126" s="325"/>
      <c r="AI126" s="325"/>
      <c r="AJ126" s="325"/>
      <c r="AK126" s="325"/>
      <c r="AL126" s="325"/>
      <c r="AM126" s="325"/>
      <c r="AN126" s="482">
        <f t="shared" ref="AN126" si="129">IF(LEFT($AN$2,6)="共同生活援助",SUM(I127:AM127),SUM(I127:AM128))</f>
        <v>0</v>
      </c>
      <c r="AO126" s="485">
        <f>IF($AN$4="４週",AN126/4,AN126/(DAY(EOMONTH($I$22,0))/7))</f>
        <v>0</v>
      </c>
      <c r="AP126" s="488"/>
      <c r="AQ126" s="489"/>
      <c r="AR126" s="485" t="str">
        <f t="shared" ref="AR126" si="130">IF($AN$4="４週",AU127,AV127)</f>
        <v/>
      </c>
      <c r="AS126" s="485"/>
      <c r="AT126" s="494"/>
      <c r="AU126" s="326" t="s">
        <v>508</v>
      </c>
      <c r="AV126" s="326" t="s">
        <v>222</v>
      </c>
    </row>
    <row r="127" spans="1:48" s="139" customFormat="1" ht="12" customHeight="1" x14ac:dyDescent="0.15">
      <c r="A127" s="496"/>
      <c r="B127" s="499"/>
      <c r="C127" s="514"/>
      <c r="D127" s="505"/>
      <c r="E127" s="364"/>
      <c r="F127" s="509"/>
      <c r="G127" s="510"/>
      <c r="H127" s="167" t="s">
        <v>223</v>
      </c>
      <c r="I127" s="168" t="str">
        <f>IFERROR(VLOOKUP(I126,'P1-1'!$B:$AP,41,FALSE),"")</f>
        <v/>
      </c>
      <c r="J127" s="168" t="str">
        <f>IFERROR(VLOOKUP(J126,'P1-1'!$B:$AP,41,FALSE),"")</f>
        <v/>
      </c>
      <c r="K127" s="168" t="str">
        <f>IFERROR(VLOOKUP(K126,'P1-1'!$B:$AP,41,FALSE),"")</f>
        <v/>
      </c>
      <c r="L127" s="168" t="str">
        <f>IFERROR(VLOOKUP(L126,'P1-1'!$B:$AP,41,FALSE),"")</f>
        <v/>
      </c>
      <c r="M127" s="168" t="str">
        <f>IFERROR(VLOOKUP(M126,'P1-1'!$B:$AP,41,FALSE),"")</f>
        <v/>
      </c>
      <c r="N127" s="168" t="str">
        <f>IFERROR(VLOOKUP(N126,'P1-1'!$B:$AP,41,FALSE),"")</f>
        <v/>
      </c>
      <c r="O127" s="168" t="str">
        <f>IFERROR(VLOOKUP(O126,'P1-1'!$B:$AP,41,FALSE),"")</f>
        <v/>
      </c>
      <c r="P127" s="168" t="str">
        <f>IFERROR(VLOOKUP(P126,'P1-1'!$B:$AP,41,FALSE),"")</f>
        <v/>
      </c>
      <c r="Q127" s="168" t="str">
        <f>IFERROR(VLOOKUP(Q126,'P1-1'!$B:$AP,41,FALSE),"")</f>
        <v/>
      </c>
      <c r="R127" s="168" t="str">
        <f>IFERROR(VLOOKUP(R126,'P1-1'!$B:$AP,41,FALSE),"")</f>
        <v/>
      </c>
      <c r="S127" s="168" t="str">
        <f>IFERROR(VLOOKUP(S126,'P1-1'!$B:$AP,41,FALSE),"")</f>
        <v/>
      </c>
      <c r="T127" s="168" t="str">
        <f>IFERROR(VLOOKUP(T126,'P1-1'!$B:$AP,41,FALSE),"")</f>
        <v/>
      </c>
      <c r="U127" s="168" t="str">
        <f>IFERROR(VLOOKUP(U126,'P1-1'!$B:$AP,41,FALSE),"")</f>
        <v/>
      </c>
      <c r="V127" s="168" t="str">
        <f>IFERROR(VLOOKUP(V126,'P1-1'!$B:$AP,41,FALSE),"")</f>
        <v/>
      </c>
      <c r="W127" s="168" t="str">
        <f>IFERROR(VLOOKUP(W126,'P1-1'!$B:$AP,41,FALSE),"")</f>
        <v/>
      </c>
      <c r="X127" s="168" t="str">
        <f>IFERROR(VLOOKUP(X126,'P1-1'!$B:$AP,41,FALSE),"")</f>
        <v/>
      </c>
      <c r="Y127" s="168" t="str">
        <f>IFERROR(VLOOKUP(Y126,'P1-1'!$B:$AP,41,FALSE),"")</f>
        <v/>
      </c>
      <c r="Z127" s="168" t="str">
        <f>IFERROR(VLOOKUP(Z126,'P1-1'!$B:$AP,41,FALSE),"")</f>
        <v/>
      </c>
      <c r="AA127" s="168" t="str">
        <f>IFERROR(VLOOKUP(AA126,'P1-1'!$B:$AP,41,FALSE),"")</f>
        <v/>
      </c>
      <c r="AB127" s="168" t="str">
        <f>IFERROR(VLOOKUP(AB126,'P1-1'!$B:$AP,41,FALSE),"")</f>
        <v/>
      </c>
      <c r="AC127" s="168" t="str">
        <f>IFERROR(VLOOKUP(AC126,'P1-1'!$B:$AP,41,FALSE),"")</f>
        <v/>
      </c>
      <c r="AD127" s="168" t="str">
        <f>IFERROR(VLOOKUP(AD126,'P1-1'!$B:$AP,41,FALSE),"")</f>
        <v/>
      </c>
      <c r="AE127" s="168" t="str">
        <f>IFERROR(VLOOKUP(AE126,'P1-1'!$B:$AP,41,FALSE),"")</f>
        <v/>
      </c>
      <c r="AF127" s="168" t="str">
        <f>IFERROR(VLOOKUP(AF126,'P1-1'!$B:$AP,41,FALSE),"")</f>
        <v/>
      </c>
      <c r="AG127" s="168" t="str">
        <f>IFERROR(VLOOKUP(AG126,'P1-1'!$B:$AP,41,FALSE),"")</f>
        <v/>
      </c>
      <c r="AH127" s="168" t="str">
        <f>IFERROR(VLOOKUP(AH126,'P1-1'!$B:$AP,41,FALSE),"")</f>
        <v/>
      </c>
      <c r="AI127" s="168" t="str">
        <f>IFERROR(VLOOKUP(AI126,'P1-1'!$B:$AP,41,FALSE),"")</f>
        <v/>
      </c>
      <c r="AJ127" s="168" t="str">
        <f>IFERROR(VLOOKUP(AJ126,'P1-1'!$B:$AP,41,FALSE),"")</f>
        <v/>
      </c>
      <c r="AK127" s="168" t="str">
        <f>IFERROR(VLOOKUP(AK126,'P1-1'!$B:$AP,41,FALSE),"")</f>
        <v/>
      </c>
      <c r="AL127" s="168" t="str">
        <f>IFERROR(VLOOKUP(AL126,'P1-1'!$B:$AP,41,FALSE),"")</f>
        <v/>
      </c>
      <c r="AM127" s="168" t="str">
        <f>IFERROR(VLOOKUP(AM126,'P1-1'!$B:$AP,41,FALSE),"")</f>
        <v/>
      </c>
      <c r="AN127" s="483"/>
      <c r="AO127" s="486"/>
      <c r="AP127" s="490"/>
      <c r="AQ127" s="491"/>
      <c r="AR127" s="486"/>
      <c r="AS127" s="486"/>
      <c r="AT127" s="494"/>
      <c r="AU127" s="327" t="str">
        <f t="shared" ref="AU127" si="131">IFERROR(IF($D126="□",($AO126/$AK$7),($AO126/$AK$9)),"")</f>
        <v/>
      </c>
      <c r="AV127" s="327" t="str">
        <f t="shared" ref="AV127" si="132">IFERROR(IF($D126="□",($AN126/$AO$7),($AN126/$AO$9)),"")</f>
        <v/>
      </c>
    </row>
    <row r="128" spans="1:48" s="139" customFormat="1" ht="12" customHeight="1" x14ac:dyDescent="0.15">
      <c r="A128" s="497"/>
      <c r="B128" s="500"/>
      <c r="C128" s="515"/>
      <c r="D128" s="506"/>
      <c r="E128" s="364"/>
      <c r="F128" s="511"/>
      <c r="G128" s="512"/>
      <c r="H128" s="169" t="s">
        <v>224</v>
      </c>
      <c r="I128" s="168" t="str">
        <f>IFERROR(VLOOKUP(I126,'P1-1'!$B:$AP,31,FALSE),"")</f>
        <v/>
      </c>
      <c r="J128" s="168" t="str">
        <f>IFERROR(VLOOKUP(J126,'P1-1'!$B:$AP,31,FALSE),"")</f>
        <v/>
      </c>
      <c r="K128" s="168" t="str">
        <f>IFERROR(VLOOKUP(K126,'P1-1'!$B:$AP,31,FALSE),"")</f>
        <v/>
      </c>
      <c r="L128" s="168" t="str">
        <f>IFERROR(VLOOKUP(L126,'P1-1'!$B:$AP,31,FALSE),"")</f>
        <v/>
      </c>
      <c r="M128" s="168" t="str">
        <f>IFERROR(VLOOKUP(M126,'P1-1'!$B:$AP,31,FALSE),"")</f>
        <v/>
      </c>
      <c r="N128" s="168" t="str">
        <f>IFERROR(VLOOKUP(N126,'P1-1'!$B:$AP,31,FALSE),"")</f>
        <v/>
      </c>
      <c r="O128" s="168" t="str">
        <f>IFERROR(VLOOKUP(O126,'P1-1'!$B:$AP,31,FALSE),"")</f>
        <v/>
      </c>
      <c r="P128" s="168" t="str">
        <f>IFERROR(VLOOKUP(P126,'P1-1'!$B:$AP,31,FALSE),"")</f>
        <v/>
      </c>
      <c r="Q128" s="168" t="str">
        <f>IFERROR(VLOOKUP(Q126,'P1-1'!$B:$AP,31,FALSE),"")</f>
        <v/>
      </c>
      <c r="R128" s="168" t="str">
        <f>IFERROR(VLOOKUP(R126,'P1-1'!$B:$AP,31,FALSE),"")</f>
        <v/>
      </c>
      <c r="S128" s="168" t="str">
        <f>IFERROR(VLOOKUP(S126,'P1-1'!$B:$AP,31,FALSE),"")</f>
        <v/>
      </c>
      <c r="T128" s="168" t="str">
        <f>IFERROR(VLOOKUP(T126,'P1-1'!$B:$AP,31,FALSE),"")</f>
        <v/>
      </c>
      <c r="U128" s="168" t="str">
        <f>IFERROR(VLOOKUP(U126,'P1-1'!$B:$AP,31,FALSE),"")</f>
        <v/>
      </c>
      <c r="V128" s="168" t="str">
        <f>IFERROR(VLOOKUP(V126,'P1-1'!$B:$AP,31,FALSE),"")</f>
        <v/>
      </c>
      <c r="W128" s="168" t="str">
        <f>IFERROR(VLOOKUP(W126,'P1-1'!$B:$AP,31,FALSE),"")</f>
        <v/>
      </c>
      <c r="X128" s="168" t="str">
        <f>IFERROR(VLOOKUP(X126,'P1-1'!$B:$AP,31,FALSE),"")</f>
        <v/>
      </c>
      <c r="Y128" s="168" t="str">
        <f>IFERROR(VLOOKUP(Y126,'P1-1'!$B:$AP,31,FALSE),"")</f>
        <v/>
      </c>
      <c r="Z128" s="168" t="str">
        <f>IFERROR(VLOOKUP(Z126,'P1-1'!$B:$AP,31,FALSE),"")</f>
        <v/>
      </c>
      <c r="AA128" s="168" t="str">
        <f>IFERROR(VLOOKUP(AA126,'P1-1'!$B:$AP,31,FALSE),"")</f>
        <v/>
      </c>
      <c r="AB128" s="168" t="str">
        <f>IFERROR(VLOOKUP(AB126,'P1-1'!$B:$AP,31,FALSE),"")</f>
        <v/>
      </c>
      <c r="AC128" s="168" t="str">
        <f>IFERROR(VLOOKUP(AC126,'P1-1'!$B:$AP,31,FALSE),"")</f>
        <v/>
      </c>
      <c r="AD128" s="168" t="str">
        <f>IFERROR(VLOOKUP(AD126,'P1-1'!$B:$AP,31,FALSE),"")</f>
        <v/>
      </c>
      <c r="AE128" s="168" t="str">
        <f>IFERROR(VLOOKUP(AE126,'P1-1'!$B:$AP,31,FALSE),"")</f>
        <v/>
      </c>
      <c r="AF128" s="168" t="str">
        <f>IFERROR(VLOOKUP(AF126,'P1-1'!$B:$AP,31,FALSE),"")</f>
        <v/>
      </c>
      <c r="AG128" s="168" t="str">
        <f>IFERROR(VLOOKUP(AG126,'P1-1'!$B:$AP,31,FALSE),"")</f>
        <v/>
      </c>
      <c r="AH128" s="168" t="str">
        <f>IFERROR(VLOOKUP(AH126,'P1-1'!$B:$AP,31,FALSE),"")</f>
        <v/>
      </c>
      <c r="AI128" s="168" t="str">
        <f>IFERROR(VLOOKUP(AI126,'P1-1'!$B:$AP,31,FALSE),"")</f>
        <v/>
      </c>
      <c r="AJ128" s="168" t="str">
        <f>IFERROR(VLOOKUP(AJ126,'P1-1'!$B:$AP,31,FALSE),"")</f>
        <v/>
      </c>
      <c r="AK128" s="168" t="str">
        <f>IFERROR(VLOOKUP(AK126,'P1-1'!$B:$AP,31,FALSE),"")</f>
        <v/>
      </c>
      <c r="AL128" s="168" t="str">
        <f>IFERROR(VLOOKUP(AL126,'P1-1'!$B:$AP,31,FALSE),"")</f>
        <v/>
      </c>
      <c r="AM128" s="168" t="str">
        <f>IFERROR(VLOOKUP(AM126,'P1-1'!$B:$AP,31,FALSE),"")</f>
        <v/>
      </c>
      <c r="AN128" s="484"/>
      <c r="AO128" s="487"/>
      <c r="AP128" s="492"/>
      <c r="AQ128" s="493"/>
      <c r="AR128" s="487"/>
      <c r="AS128" s="487"/>
      <c r="AT128" s="494"/>
      <c r="AU128" s="328"/>
      <c r="AV128" s="328"/>
    </row>
    <row r="129" spans="1:48" s="139" customFormat="1" ht="12" customHeight="1" x14ac:dyDescent="0.15">
      <c r="A129" s="495">
        <v>36</v>
      </c>
      <c r="B129" s="498"/>
      <c r="C129" s="513"/>
      <c r="D129" s="504" t="s">
        <v>95</v>
      </c>
      <c r="E129" s="363"/>
      <c r="F129" s="507"/>
      <c r="G129" s="508"/>
      <c r="H129" s="166" t="s">
        <v>221</v>
      </c>
      <c r="I129" s="325"/>
      <c r="J129" s="325"/>
      <c r="K129" s="325"/>
      <c r="L129" s="325"/>
      <c r="M129" s="325"/>
      <c r="N129" s="325"/>
      <c r="O129" s="325"/>
      <c r="P129" s="325"/>
      <c r="Q129" s="325"/>
      <c r="R129" s="325"/>
      <c r="S129" s="325"/>
      <c r="T129" s="325"/>
      <c r="U129" s="325"/>
      <c r="V129" s="325"/>
      <c r="W129" s="325"/>
      <c r="X129" s="325"/>
      <c r="Y129" s="325"/>
      <c r="Z129" s="325"/>
      <c r="AA129" s="325"/>
      <c r="AB129" s="325"/>
      <c r="AC129" s="325"/>
      <c r="AD129" s="325"/>
      <c r="AE129" s="325"/>
      <c r="AF129" s="325"/>
      <c r="AG129" s="325"/>
      <c r="AH129" s="325"/>
      <c r="AI129" s="325"/>
      <c r="AJ129" s="325"/>
      <c r="AK129" s="325"/>
      <c r="AL129" s="325"/>
      <c r="AM129" s="325"/>
      <c r="AN129" s="482">
        <f t="shared" ref="AN129" si="133">IF(LEFT($AN$2,6)="共同生活援助",SUM(I130:AM130),SUM(I130:AM131))</f>
        <v>0</v>
      </c>
      <c r="AO129" s="485">
        <f>IF($AN$4="４週",AN129/4,AN129/(DAY(EOMONTH($I$22,0))/7))</f>
        <v>0</v>
      </c>
      <c r="AP129" s="488"/>
      <c r="AQ129" s="489"/>
      <c r="AR129" s="485" t="str">
        <f t="shared" ref="AR129" si="134">IF($AN$4="４週",AU130,AV130)</f>
        <v/>
      </c>
      <c r="AS129" s="485"/>
      <c r="AT129" s="494"/>
      <c r="AU129" s="326" t="s">
        <v>508</v>
      </c>
      <c r="AV129" s="326" t="s">
        <v>222</v>
      </c>
    </row>
    <row r="130" spans="1:48" s="139" customFormat="1" ht="12" customHeight="1" x14ac:dyDescent="0.15">
      <c r="A130" s="496"/>
      <c r="B130" s="499"/>
      <c r="C130" s="514"/>
      <c r="D130" s="505"/>
      <c r="E130" s="364"/>
      <c r="F130" s="509"/>
      <c r="G130" s="510"/>
      <c r="H130" s="167" t="s">
        <v>223</v>
      </c>
      <c r="I130" s="168" t="str">
        <f>IFERROR(VLOOKUP(I129,'P1-1'!$B:$AP,41,FALSE),"")</f>
        <v/>
      </c>
      <c r="J130" s="168" t="str">
        <f>IFERROR(VLOOKUP(J129,'P1-1'!$B:$AP,41,FALSE),"")</f>
        <v/>
      </c>
      <c r="K130" s="168" t="str">
        <f>IFERROR(VLOOKUP(K129,'P1-1'!$B:$AP,41,FALSE),"")</f>
        <v/>
      </c>
      <c r="L130" s="168" t="str">
        <f>IFERROR(VLOOKUP(L129,'P1-1'!$B:$AP,41,FALSE),"")</f>
        <v/>
      </c>
      <c r="M130" s="168" t="str">
        <f>IFERROR(VLOOKUP(M129,'P1-1'!$B:$AP,41,FALSE),"")</f>
        <v/>
      </c>
      <c r="N130" s="168" t="str">
        <f>IFERROR(VLOOKUP(N129,'P1-1'!$B:$AP,41,FALSE),"")</f>
        <v/>
      </c>
      <c r="O130" s="168" t="str">
        <f>IFERROR(VLOOKUP(O129,'P1-1'!$B:$AP,41,FALSE),"")</f>
        <v/>
      </c>
      <c r="P130" s="168" t="str">
        <f>IFERROR(VLOOKUP(P129,'P1-1'!$B:$AP,41,FALSE),"")</f>
        <v/>
      </c>
      <c r="Q130" s="168" t="str">
        <f>IFERROR(VLOOKUP(Q129,'P1-1'!$B:$AP,41,FALSE),"")</f>
        <v/>
      </c>
      <c r="R130" s="168" t="str">
        <f>IFERROR(VLOOKUP(R129,'P1-1'!$B:$AP,41,FALSE),"")</f>
        <v/>
      </c>
      <c r="S130" s="168" t="str">
        <f>IFERROR(VLOOKUP(S129,'P1-1'!$B:$AP,41,FALSE),"")</f>
        <v/>
      </c>
      <c r="T130" s="168" t="str">
        <f>IFERROR(VLOOKUP(T129,'P1-1'!$B:$AP,41,FALSE),"")</f>
        <v/>
      </c>
      <c r="U130" s="168" t="str">
        <f>IFERROR(VLOOKUP(U129,'P1-1'!$B:$AP,41,FALSE),"")</f>
        <v/>
      </c>
      <c r="V130" s="168" t="str">
        <f>IFERROR(VLOOKUP(V129,'P1-1'!$B:$AP,41,FALSE),"")</f>
        <v/>
      </c>
      <c r="W130" s="168" t="str">
        <f>IFERROR(VLOOKUP(W129,'P1-1'!$B:$AP,41,FALSE),"")</f>
        <v/>
      </c>
      <c r="X130" s="168" t="str">
        <f>IFERROR(VLOOKUP(X129,'P1-1'!$B:$AP,41,FALSE),"")</f>
        <v/>
      </c>
      <c r="Y130" s="168" t="str">
        <f>IFERROR(VLOOKUP(Y129,'P1-1'!$B:$AP,41,FALSE),"")</f>
        <v/>
      </c>
      <c r="Z130" s="168" t="str">
        <f>IFERROR(VLOOKUP(Z129,'P1-1'!$B:$AP,41,FALSE),"")</f>
        <v/>
      </c>
      <c r="AA130" s="168" t="str">
        <f>IFERROR(VLOOKUP(AA129,'P1-1'!$B:$AP,41,FALSE),"")</f>
        <v/>
      </c>
      <c r="AB130" s="168" t="str">
        <f>IFERROR(VLOOKUP(AB129,'P1-1'!$B:$AP,41,FALSE),"")</f>
        <v/>
      </c>
      <c r="AC130" s="168" t="str">
        <f>IFERROR(VLOOKUP(AC129,'P1-1'!$B:$AP,41,FALSE),"")</f>
        <v/>
      </c>
      <c r="AD130" s="168" t="str">
        <f>IFERROR(VLOOKUP(AD129,'P1-1'!$B:$AP,41,FALSE),"")</f>
        <v/>
      </c>
      <c r="AE130" s="168" t="str">
        <f>IFERROR(VLOOKUP(AE129,'P1-1'!$B:$AP,41,FALSE),"")</f>
        <v/>
      </c>
      <c r="AF130" s="168" t="str">
        <f>IFERROR(VLOOKUP(AF129,'P1-1'!$B:$AP,41,FALSE),"")</f>
        <v/>
      </c>
      <c r="AG130" s="168" t="str">
        <f>IFERROR(VLOOKUP(AG129,'P1-1'!$B:$AP,41,FALSE),"")</f>
        <v/>
      </c>
      <c r="AH130" s="168" t="str">
        <f>IFERROR(VLOOKUP(AH129,'P1-1'!$B:$AP,41,FALSE),"")</f>
        <v/>
      </c>
      <c r="AI130" s="168" t="str">
        <f>IFERROR(VLOOKUP(AI129,'P1-1'!$B:$AP,41,FALSE),"")</f>
        <v/>
      </c>
      <c r="AJ130" s="168" t="str">
        <f>IFERROR(VLOOKUP(AJ129,'P1-1'!$B:$AP,41,FALSE),"")</f>
        <v/>
      </c>
      <c r="AK130" s="168" t="str">
        <f>IFERROR(VLOOKUP(AK129,'P1-1'!$B:$AP,41,FALSE),"")</f>
        <v/>
      </c>
      <c r="AL130" s="168" t="str">
        <f>IFERROR(VLOOKUP(AL129,'P1-1'!$B:$AP,41,FALSE),"")</f>
        <v/>
      </c>
      <c r="AM130" s="168" t="str">
        <f>IFERROR(VLOOKUP(AM129,'P1-1'!$B:$AP,41,FALSE),"")</f>
        <v/>
      </c>
      <c r="AN130" s="483"/>
      <c r="AO130" s="486"/>
      <c r="AP130" s="490"/>
      <c r="AQ130" s="491"/>
      <c r="AR130" s="486"/>
      <c r="AS130" s="486"/>
      <c r="AT130" s="494"/>
      <c r="AU130" s="327" t="str">
        <f t="shared" ref="AU130" si="135">IFERROR(IF($D129="□",($AO129/$AK$7),($AO129/$AK$9)),"")</f>
        <v/>
      </c>
      <c r="AV130" s="327" t="str">
        <f t="shared" ref="AV130" si="136">IFERROR(IF($D129="□",($AN129/$AO$7),($AN129/$AO$9)),"")</f>
        <v/>
      </c>
    </row>
    <row r="131" spans="1:48" s="139" customFormat="1" ht="12" customHeight="1" x14ac:dyDescent="0.15">
      <c r="A131" s="497"/>
      <c r="B131" s="500"/>
      <c r="C131" s="515"/>
      <c r="D131" s="506"/>
      <c r="E131" s="364"/>
      <c r="F131" s="511"/>
      <c r="G131" s="512"/>
      <c r="H131" s="169" t="s">
        <v>224</v>
      </c>
      <c r="I131" s="168" t="str">
        <f>IFERROR(VLOOKUP(I129,'P1-1'!$B:$AP,31,FALSE),"")</f>
        <v/>
      </c>
      <c r="J131" s="168" t="str">
        <f>IFERROR(VLOOKUP(J129,'P1-1'!$B:$AP,31,FALSE),"")</f>
        <v/>
      </c>
      <c r="K131" s="168" t="str">
        <f>IFERROR(VLOOKUP(K129,'P1-1'!$B:$AP,31,FALSE),"")</f>
        <v/>
      </c>
      <c r="L131" s="168" t="str">
        <f>IFERROR(VLOOKUP(L129,'P1-1'!$B:$AP,31,FALSE),"")</f>
        <v/>
      </c>
      <c r="M131" s="168" t="str">
        <f>IFERROR(VLOOKUP(M129,'P1-1'!$B:$AP,31,FALSE),"")</f>
        <v/>
      </c>
      <c r="N131" s="168" t="str">
        <f>IFERROR(VLOOKUP(N129,'P1-1'!$B:$AP,31,FALSE),"")</f>
        <v/>
      </c>
      <c r="O131" s="168" t="str">
        <f>IFERROR(VLOOKUP(O129,'P1-1'!$B:$AP,31,FALSE),"")</f>
        <v/>
      </c>
      <c r="P131" s="168" t="str">
        <f>IFERROR(VLOOKUP(P129,'P1-1'!$B:$AP,31,FALSE),"")</f>
        <v/>
      </c>
      <c r="Q131" s="168" t="str">
        <f>IFERROR(VLOOKUP(Q129,'P1-1'!$B:$AP,31,FALSE),"")</f>
        <v/>
      </c>
      <c r="R131" s="168" t="str">
        <f>IFERROR(VLOOKUP(R129,'P1-1'!$B:$AP,31,FALSE),"")</f>
        <v/>
      </c>
      <c r="S131" s="168" t="str">
        <f>IFERROR(VLOOKUP(S129,'P1-1'!$B:$AP,31,FALSE),"")</f>
        <v/>
      </c>
      <c r="T131" s="168" t="str">
        <f>IFERROR(VLOOKUP(T129,'P1-1'!$B:$AP,31,FALSE),"")</f>
        <v/>
      </c>
      <c r="U131" s="168" t="str">
        <f>IFERROR(VLOOKUP(U129,'P1-1'!$B:$AP,31,FALSE),"")</f>
        <v/>
      </c>
      <c r="V131" s="168" t="str">
        <f>IFERROR(VLOOKUP(V129,'P1-1'!$B:$AP,31,FALSE),"")</f>
        <v/>
      </c>
      <c r="W131" s="168" t="str">
        <f>IFERROR(VLOOKUP(W129,'P1-1'!$B:$AP,31,FALSE),"")</f>
        <v/>
      </c>
      <c r="X131" s="168" t="str">
        <f>IFERROR(VLOOKUP(X129,'P1-1'!$B:$AP,31,FALSE),"")</f>
        <v/>
      </c>
      <c r="Y131" s="168" t="str">
        <f>IFERROR(VLOOKUP(Y129,'P1-1'!$B:$AP,31,FALSE),"")</f>
        <v/>
      </c>
      <c r="Z131" s="168" t="str">
        <f>IFERROR(VLOOKUP(Z129,'P1-1'!$B:$AP,31,FALSE),"")</f>
        <v/>
      </c>
      <c r="AA131" s="168" t="str">
        <f>IFERROR(VLOOKUP(AA129,'P1-1'!$B:$AP,31,FALSE),"")</f>
        <v/>
      </c>
      <c r="AB131" s="168" t="str">
        <f>IFERROR(VLOOKUP(AB129,'P1-1'!$B:$AP,31,FALSE),"")</f>
        <v/>
      </c>
      <c r="AC131" s="168" t="str">
        <f>IFERROR(VLOOKUP(AC129,'P1-1'!$B:$AP,31,FALSE),"")</f>
        <v/>
      </c>
      <c r="AD131" s="168" t="str">
        <f>IFERROR(VLOOKUP(AD129,'P1-1'!$B:$AP,31,FALSE),"")</f>
        <v/>
      </c>
      <c r="AE131" s="168" t="str">
        <f>IFERROR(VLOOKUP(AE129,'P1-1'!$B:$AP,31,FALSE),"")</f>
        <v/>
      </c>
      <c r="AF131" s="168" t="str">
        <f>IFERROR(VLOOKUP(AF129,'P1-1'!$B:$AP,31,FALSE),"")</f>
        <v/>
      </c>
      <c r="AG131" s="168" t="str">
        <f>IFERROR(VLOOKUP(AG129,'P1-1'!$B:$AP,31,FALSE),"")</f>
        <v/>
      </c>
      <c r="AH131" s="168" t="str">
        <f>IFERROR(VLOOKUP(AH129,'P1-1'!$B:$AP,31,FALSE),"")</f>
        <v/>
      </c>
      <c r="AI131" s="168" t="str">
        <f>IFERROR(VLOOKUP(AI129,'P1-1'!$B:$AP,31,FALSE),"")</f>
        <v/>
      </c>
      <c r="AJ131" s="168" t="str">
        <f>IFERROR(VLOOKUP(AJ129,'P1-1'!$B:$AP,31,FALSE),"")</f>
        <v/>
      </c>
      <c r="AK131" s="168" t="str">
        <f>IFERROR(VLOOKUP(AK129,'P1-1'!$B:$AP,31,FALSE),"")</f>
        <v/>
      </c>
      <c r="AL131" s="168" t="str">
        <f>IFERROR(VLOOKUP(AL129,'P1-1'!$B:$AP,31,FALSE),"")</f>
        <v/>
      </c>
      <c r="AM131" s="168" t="str">
        <f>IFERROR(VLOOKUP(AM129,'P1-1'!$B:$AP,31,FALSE),"")</f>
        <v/>
      </c>
      <c r="AN131" s="484"/>
      <c r="AO131" s="487"/>
      <c r="AP131" s="492"/>
      <c r="AQ131" s="493"/>
      <c r="AR131" s="487"/>
      <c r="AS131" s="487"/>
      <c r="AT131" s="494"/>
      <c r="AU131" s="328"/>
      <c r="AV131" s="328"/>
    </row>
    <row r="132" spans="1:48" s="139" customFormat="1" ht="12" customHeight="1" x14ac:dyDescent="0.15">
      <c r="A132" s="495">
        <v>37</v>
      </c>
      <c r="B132" s="498"/>
      <c r="C132" s="501"/>
      <c r="D132" s="504" t="s">
        <v>95</v>
      </c>
      <c r="E132" s="363"/>
      <c r="F132" s="507"/>
      <c r="G132" s="508"/>
      <c r="H132" s="166" t="s">
        <v>221</v>
      </c>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482">
        <f t="shared" ref="AN132" si="137">IF(LEFT($AN$2,6)="共同生活援助",SUM(I133:AM133),SUM(I133:AM134))</f>
        <v>0</v>
      </c>
      <c r="AO132" s="485">
        <f>IF($AN$4="４週",AN132/4,AN132/(DAY(EOMONTH($I$22,0))/7))</f>
        <v>0</v>
      </c>
      <c r="AP132" s="488"/>
      <c r="AQ132" s="489"/>
      <c r="AR132" s="485" t="str">
        <f t="shared" ref="AR132" si="138">IF($AN$4="４週",AU133,AV133)</f>
        <v/>
      </c>
      <c r="AS132" s="485"/>
      <c r="AT132" s="494"/>
      <c r="AU132" s="326" t="s">
        <v>508</v>
      </c>
      <c r="AV132" s="326" t="s">
        <v>222</v>
      </c>
    </row>
    <row r="133" spans="1:48" s="139" customFormat="1" ht="12" customHeight="1" x14ac:dyDescent="0.15">
      <c r="A133" s="496"/>
      <c r="B133" s="499"/>
      <c r="C133" s="502"/>
      <c r="D133" s="505"/>
      <c r="E133" s="364"/>
      <c r="F133" s="509"/>
      <c r="G133" s="510"/>
      <c r="H133" s="167" t="s">
        <v>223</v>
      </c>
      <c r="I133" s="168" t="str">
        <f>IFERROR(VLOOKUP(I132,'P1-1'!$B:$AP,41,FALSE),"")</f>
        <v/>
      </c>
      <c r="J133" s="168" t="str">
        <f>IFERROR(VLOOKUP(J132,'P1-1'!$B:$AP,41,FALSE),"")</f>
        <v/>
      </c>
      <c r="K133" s="168" t="str">
        <f>IFERROR(VLOOKUP(K132,'P1-1'!$B:$AP,41,FALSE),"")</f>
        <v/>
      </c>
      <c r="L133" s="168" t="str">
        <f>IFERROR(VLOOKUP(L132,'P1-1'!$B:$AP,41,FALSE),"")</f>
        <v/>
      </c>
      <c r="M133" s="168" t="str">
        <f>IFERROR(VLOOKUP(M132,'P1-1'!$B:$AP,41,FALSE),"")</f>
        <v/>
      </c>
      <c r="N133" s="168" t="str">
        <f>IFERROR(VLOOKUP(N132,'P1-1'!$B:$AP,41,FALSE),"")</f>
        <v/>
      </c>
      <c r="O133" s="168" t="str">
        <f>IFERROR(VLOOKUP(O132,'P1-1'!$B:$AP,41,FALSE),"")</f>
        <v/>
      </c>
      <c r="P133" s="168" t="str">
        <f>IFERROR(VLOOKUP(P132,'P1-1'!$B:$AP,41,FALSE),"")</f>
        <v/>
      </c>
      <c r="Q133" s="168" t="str">
        <f>IFERROR(VLOOKUP(Q132,'P1-1'!$B:$AP,41,FALSE),"")</f>
        <v/>
      </c>
      <c r="R133" s="168" t="str">
        <f>IFERROR(VLOOKUP(R132,'P1-1'!$B:$AP,41,FALSE),"")</f>
        <v/>
      </c>
      <c r="S133" s="168" t="str">
        <f>IFERROR(VLOOKUP(S132,'P1-1'!$B:$AP,41,FALSE),"")</f>
        <v/>
      </c>
      <c r="T133" s="168" t="str">
        <f>IFERROR(VLOOKUP(T132,'P1-1'!$B:$AP,41,FALSE),"")</f>
        <v/>
      </c>
      <c r="U133" s="168" t="str">
        <f>IFERROR(VLOOKUP(U132,'P1-1'!$B:$AP,41,FALSE),"")</f>
        <v/>
      </c>
      <c r="V133" s="168" t="str">
        <f>IFERROR(VLOOKUP(V132,'P1-1'!$B:$AP,41,FALSE),"")</f>
        <v/>
      </c>
      <c r="W133" s="168" t="str">
        <f>IFERROR(VLOOKUP(W132,'P1-1'!$B:$AP,41,FALSE),"")</f>
        <v/>
      </c>
      <c r="X133" s="168" t="str">
        <f>IFERROR(VLOOKUP(X132,'P1-1'!$B:$AP,41,FALSE),"")</f>
        <v/>
      </c>
      <c r="Y133" s="168" t="str">
        <f>IFERROR(VLOOKUP(Y132,'P1-1'!$B:$AP,41,FALSE),"")</f>
        <v/>
      </c>
      <c r="Z133" s="168" t="str">
        <f>IFERROR(VLOOKUP(Z132,'P1-1'!$B:$AP,41,FALSE),"")</f>
        <v/>
      </c>
      <c r="AA133" s="168" t="str">
        <f>IFERROR(VLOOKUP(AA132,'P1-1'!$B:$AP,41,FALSE),"")</f>
        <v/>
      </c>
      <c r="AB133" s="168" t="str">
        <f>IFERROR(VLOOKUP(AB132,'P1-1'!$B:$AP,41,FALSE),"")</f>
        <v/>
      </c>
      <c r="AC133" s="168" t="str">
        <f>IFERROR(VLOOKUP(AC132,'P1-1'!$B:$AP,41,FALSE),"")</f>
        <v/>
      </c>
      <c r="AD133" s="168" t="str">
        <f>IFERROR(VLOOKUP(AD132,'P1-1'!$B:$AP,41,FALSE),"")</f>
        <v/>
      </c>
      <c r="AE133" s="168" t="str">
        <f>IFERROR(VLOOKUP(AE132,'P1-1'!$B:$AP,41,FALSE),"")</f>
        <v/>
      </c>
      <c r="AF133" s="168" t="str">
        <f>IFERROR(VLOOKUP(AF132,'P1-1'!$B:$AP,41,FALSE),"")</f>
        <v/>
      </c>
      <c r="AG133" s="168" t="str">
        <f>IFERROR(VLOOKUP(AG132,'P1-1'!$B:$AP,41,FALSE),"")</f>
        <v/>
      </c>
      <c r="AH133" s="168" t="str">
        <f>IFERROR(VLOOKUP(AH132,'P1-1'!$B:$AP,41,FALSE),"")</f>
        <v/>
      </c>
      <c r="AI133" s="168" t="str">
        <f>IFERROR(VLOOKUP(AI132,'P1-1'!$B:$AP,41,FALSE),"")</f>
        <v/>
      </c>
      <c r="AJ133" s="168" t="str">
        <f>IFERROR(VLOOKUP(AJ132,'P1-1'!$B:$AP,41,FALSE),"")</f>
        <v/>
      </c>
      <c r="AK133" s="168" t="str">
        <f>IFERROR(VLOOKUP(AK132,'P1-1'!$B:$AP,41,FALSE),"")</f>
        <v/>
      </c>
      <c r="AL133" s="168" t="str">
        <f>IFERROR(VLOOKUP(AL132,'P1-1'!$B:$AP,41,FALSE),"")</f>
        <v/>
      </c>
      <c r="AM133" s="168" t="str">
        <f>IFERROR(VLOOKUP(AM132,'P1-1'!$B:$AP,41,FALSE),"")</f>
        <v/>
      </c>
      <c r="AN133" s="483"/>
      <c r="AO133" s="486"/>
      <c r="AP133" s="490"/>
      <c r="AQ133" s="491"/>
      <c r="AR133" s="486"/>
      <c r="AS133" s="486"/>
      <c r="AT133" s="494"/>
      <c r="AU133" s="327" t="str">
        <f t="shared" ref="AU133" si="139">IFERROR(IF($D132="□",($AO132/$AK$7),($AO132/$AK$9)),"")</f>
        <v/>
      </c>
      <c r="AV133" s="327" t="str">
        <f t="shared" ref="AV133" si="140">IFERROR(IF($D132="□",($AN132/$AO$7),($AN132/$AO$9)),"")</f>
        <v/>
      </c>
    </row>
    <row r="134" spans="1:48" s="139" customFormat="1" ht="12" customHeight="1" x14ac:dyDescent="0.15">
      <c r="A134" s="497"/>
      <c r="B134" s="500"/>
      <c r="C134" s="503"/>
      <c r="D134" s="506"/>
      <c r="E134" s="364"/>
      <c r="F134" s="511"/>
      <c r="G134" s="512"/>
      <c r="H134" s="169" t="s">
        <v>224</v>
      </c>
      <c r="I134" s="168" t="str">
        <f>IFERROR(VLOOKUP(I132,'P1-1'!$B:$AP,31,FALSE),"")</f>
        <v/>
      </c>
      <c r="J134" s="168" t="str">
        <f>IFERROR(VLOOKUP(J132,'P1-1'!$B:$AP,31,FALSE),"")</f>
        <v/>
      </c>
      <c r="K134" s="168" t="str">
        <f>IFERROR(VLOOKUP(K132,'P1-1'!$B:$AP,31,FALSE),"")</f>
        <v/>
      </c>
      <c r="L134" s="168" t="str">
        <f>IFERROR(VLOOKUP(L132,'P1-1'!$B:$AP,31,FALSE),"")</f>
        <v/>
      </c>
      <c r="M134" s="168" t="str">
        <f>IFERROR(VLOOKUP(M132,'P1-1'!$B:$AP,31,FALSE),"")</f>
        <v/>
      </c>
      <c r="N134" s="168" t="str">
        <f>IFERROR(VLOOKUP(N132,'P1-1'!$B:$AP,31,FALSE),"")</f>
        <v/>
      </c>
      <c r="O134" s="168" t="str">
        <f>IFERROR(VLOOKUP(O132,'P1-1'!$B:$AP,31,FALSE),"")</f>
        <v/>
      </c>
      <c r="P134" s="168" t="str">
        <f>IFERROR(VLOOKUP(P132,'P1-1'!$B:$AP,31,FALSE),"")</f>
        <v/>
      </c>
      <c r="Q134" s="168" t="str">
        <f>IFERROR(VLOOKUP(Q132,'P1-1'!$B:$AP,31,FALSE),"")</f>
        <v/>
      </c>
      <c r="R134" s="168" t="str">
        <f>IFERROR(VLOOKUP(R132,'P1-1'!$B:$AP,31,FALSE),"")</f>
        <v/>
      </c>
      <c r="S134" s="168" t="str">
        <f>IFERROR(VLOOKUP(S132,'P1-1'!$B:$AP,31,FALSE),"")</f>
        <v/>
      </c>
      <c r="T134" s="168" t="str">
        <f>IFERROR(VLOOKUP(T132,'P1-1'!$B:$AP,31,FALSE),"")</f>
        <v/>
      </c>
      <c r="U134" s="168" t="str">
        <f>IFERROR(VLOOKUP(U132,'P1-1'!$B:$AP,31,FALSE),"")</f>
        <v/>
      </c>
      <c r="V134" s="168" t="str">
        <f>IFERROR(VLOOKUP(V132,'P1-1'!$B:$AP,31,FALSE),"")</f>
        <v/>
      </c>
      <c r="W134" s="168" t="str">
        <f>IFERROR(VLOOKUP(W132,'P1-1'!$B:$AP,31,FALSE),"")</f>
        <v/>
      </c>
      <c r="X134" s="168" t="str">
        <f>IFERROR(VLOOKUP(X132,'P1-1'!$B:$AP,31,FALSE),"")</f>
        <v/>
      </c>
      <c r="Y134" s="168" t="str">
        <f>IFERROR(VLOOKUP(Y132,'P1-1'!$B:$AP,31,FALSE),"")</f>
        <v/>
      </c>
      <c r="Z134" s="168" t="str">
        <f>IFERROR(VLOOKUP(Z132,'P1-1'!$B:$AP,31,FALSE),"")</f>
        <v/>
      </c>
      <c r="AA134" s="168" t="str">
        <f>IFERROR(VLOOKUP(AA132,'P1-1'!$B:$AP,31,FALSE),"")</f>
        <v/>
      </c>
      <c r="AB134" s="168" t="str">
        <f>IFERROR(VLOOKUP(AB132,'P1-1'!$B:$AP,31,FALSE),"")</f>
        <v/>
      </c>
      <c r="AC134" s="168" t="str">
        <f>IFERROR(VLOOKUP(AC132,'P1-1'!$B:$AP,31,FALSE),"")</f>
        <v/>
      </c>
      <c r="AD134" s="168" t="str">
        <f>IFERROR(VLOOKUP(AD132,'P1-1'!$B:$AP,31,FALSE),"")</f>
        <v/>
      </c>
      <c r="AE134" s="168" t="str">
        <f>IFERROR(VLOOKUP(AE132,'P1-1'!$B:$AP,31,FALSE),"")</f>
        <v/>
      </c>
      <c r="AF134" s="168" t="str">
        <f>IFERROR(VLOOKUP(AF132,'P1-1'!$B:$AP,31,FALSE),"")</f>
        <v/>
      </c>
      <c r="AG134" s="168" t="str">
        <f>IFERROR(VLOOKUP(AG132,'P1-1'!$B:$AP,31,FALSE),"")</f>
        <v/>
      </c>
      <c r="AH134" s="168" t="str">
        <f>IFERROR(VLOOKUP(AH132,'P1-1'!$B:$AP,31,FALSE),"")</f>
        <v/>
      </c>
      <c r="AI134" s="168" t="str">
        <f>IFERROR(VLOOKUP(AI132,'P1-1'!$B:$AP,31,FALSE),"")</f>
        <v/>
      </c>
      <c r="AJ134" s="168" t="str">
        <f>IFERROR(VLOOKUP(AJ132,'P1-1'!$B:$AP,31,FALSE),"")</f>
        <v/>
      </c>
      <c r="AK134" s="168" t="str">
        <f>IFERROR(VLOOKUP(AK132,'P1-1'!$B:$AP,31,FALSE),"")</f>
        <v/>
      </c>
      <c r="AL134" s="168" t="str">
        <f>IFERROR(VLOOKUP(AL132,'P1-1'!$B:$AP,31,FALSE),"")</f>
        <v/>
      </c>
      <c r="AM134" s="168" t="str">
        <f>IFERROR(VLOOKUP(AM132,'P1-1'!$B:$AP,31,FALSE),"")</f>
        <v/>
      </c>
      <c r="AN134" s="484"/>
      <c r="AO134" s="487"/>
      <c r="AP134" s="492"/>
      <c r="AQ134" s="493"/>
      <c r="AR134" s="487"/>
      <c r="AS134" s="487"/>
      <c r="AT134" s="494"/>
      <c r="AU134" s="328"/>
      <c r="AV134" s="328"/>
    </row>
    <row r="135" spans="1:48" s="139" customFormat="1" ht="12" customHeight="1" x14ac:dyDescent="0.15">
      <c r="A135" s="495">
        <v>38</v>
      </c>
      <c r="B135" s="498"/>
      <c r="C135" s="513"/>
      <c r="D135" s="504" t="s">
        <v>95</v>
      </c>
      <c r="E135" s="363"/>
      <c r="F135" s="507"/>
      <c r="G135" s="508"/>
      <c r="H135" s="166" t="s">
        <v>221</v>
      </c>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482">
        <f t="shared" ref="AN135" si="141">IF(LEFT($AN$2,6)="共同生活援助",SUM(I136:AM136),SUM(I136:AM137))</f>
        <v>0</v>
      </c>
      <c r="AO135" s="485">
        <f>IF($AN$4="４週",AN135/4,AN135/(DAY(EOMONTH($I$22,0))/7))</f>
        <v>0</v>
      </c>
      <c r="AP135" s="488"/>
      <c r="AQ135" s="489"/>
      <c r="AR135" s="485" t="str">
        <f t="shared" ref="AR135" si="142">IF($AN$4="４週",AU136,AV136)</f>
        <v/>
      </c>
      <c r="AS135" s="485"/>
      <c r="AT135" s="494"/>
      <c r="AU135" s="326" t="s">
        <v>508</v>
      </c>
      <c r="AV135" s="326" t="s">
        <v>222</v>
      </c>
    </row>
    <row r="136" spans="1:48" s="139" customFormat="1" ht="12" customHeight="1" x14ac:dyDescent="0.15">
      <c r="A136" s="496"/>
      <c r="B136" s="499"/>
      <c r="C136" s="514"/>
      <c r="D136" s="505"/>
      <c r="E136" s="364"/>
      <c r="F136" s="509"/>
      <c r="G136" s="510"/>
      <c r="H136" s="167" t="s">
        <v>223</v>
      </c>
      <c r="I136" s="168" t="str">
        <f>IFERROR(VLOOKUP(I135,'P1-1'!$B:$AP,41,FALSE),"")</f>
        <v/>
      </c>
      <c r="J136" s="168" t="str">
        <f>IFERROR(VLOOKUP(J135,'P1-1'!$B:$AP,41,FALSE),"")</f>
        <v/>
      </c>
      <c r="K136" s="168" t="str">
        <f>IFERROR(VLOOKUP(K135,'P1-1'!$B:$AP,41,FALSE),"")</f>
        <v/>
      </c>
      <c r="L136" s="168" t="str">
        <f>IFERROR(VLOOKUP(L135,'P1-1'!$B:$AP,41,FALSE),"")</f>
        <v/>
      </c>
      <c r="M136" s="168" t="str">
        <f>IFERROR(VLOOKUP(M135,'P1-1'!$B:$AP,41,FALSE),"")</f>
        <v/>
      </c>
      <c r="N136" s="168" t="str">
        <f>IFERROR(VLOOKUP(N135,'P1-1'!$B:$AP,41,FALSE),"")</f>
        <v/>
      </c>
      <c r="O136" s="168" t="str">
        <f>IFERROR(VLOOKUP(O135,'P1-1'!$B:$AP,41,FALSE),"")</f>
        <v/>
      </c>
      <c r="P136" s="168" t="str">
        <f>IFERROR(VLOOKUP(P135,'P1-1'!$B:$AP,41,FALSE),"")</f>
        <v/>
      </c>
      <c r="Q136" s="168" t="str">
        <f>IFERROR(VLOOKUP(Q135,'P1-1'!$B:$AP,41,FALSE),"")</f>
        <v/>
      </c>
      <c r="R136" s="168" t="str">
        <f>IFERROR(VLOOKUP(R135,'P1-1'!$B:$AP,41,FALSE),"")</f>
        <v/>
      </c>
      <c r="S136" s="168" t="str">
        <f>IFERROR(VLOOKUP(S135,'P1-1'!$B:$AP,41,FALSE),"")</f>
        <v/>
      </c>
      <c r="T136" s="168" t="str">
        <f>IFERROR(VLOOKUP(T135,'P1-1'!$B:$AP,41,FALSE),"")</f>
        <v/>
      </c>
      <c r="U136" s="168" t="str">
        <f>IFERROR(VLOOKUP(U135,'P1-1'!$B:$AP,41,FALSE),"")</f>
        <v/>
      </c>
      <c r="V136" s="168" t="str">
        <f>IFERROR(VLOOKUP(V135,'P1-1'!$B:$AP,41,FALSE),"")</f>
        <v/>
      </c>
      <c r="W136" s="168" t="str">
        <f>IFERROR(VLOOKUP(W135,'P1-1'!$B:$AP,41,FALSE),"")</f>
        <v/>
      </c>
      <c r="X136" s="168" t="str">
        <f>IFERROR(VLOOKUP(X135,'P1-1'!$B:$AP,41,FALSE),"")</f>
        <v/>
      </c>
      <c r="Y136" s="168" t="str">
        <f>IFERROR(VLOOKUP(Y135,'P1-1'!$B:$AP,41,FALSE),"")</f>
        <v/>
      </c>
      <c r="Z136" s="168" t="str">
        <f>IFERROR(VLOOKUP(Z135,'P1-1'!$B:$AP,41,FALSE),"")</f>
        <v/>
      </c>
      <c r="AA136" s="168" t="str">
        <f>IFERROR(VLOOKUP(AA135,'P1-1'!$B:$AP,41,FALSE),"")</f>
        <v/>
      </c>
      <c r="AB136" s="168" t="str">
        <f>IFERROR(VLOOKUP(AB135,'P1-1'!$B:$AP,41,FALSE),"")</f>
        <v/>
      </c>
      <c r="AC136" s="168" t="str">
        <f>IFERROR(VLOOKUP(AC135,'P1-1'!$B:$AP,41,FALSE),"")</f>
        <v/>
      </c>
      <c r="AD136" s="168" t="str">
        <f>IFERROR(VLOOKUP(AD135,'P1-1'!$B:$AP,41,FALSE),"")</f>
        <v/>
      </c>
      <c r="AE136" s="168" t="str">
        <f>IFERROR(VLOOKUP(AE135,'P1-1'!$B:$AP,41,FALSE),"")</f>
        <v/>
      </c>
      <c r="AF136" s="168" t="str">
        <f>IFERROR(VLOOKUP(AF135,'P1-1'!$B:$AP,41,FALSE),"")</f>
        <v/>
      </c>
      <c r="AG136" s="168" t="str">
        <f>IFERROR(VLOOKUP(AG135,'P1-1'!$B:$AP,41,FALSE),"")</f>
        <v/>
      </c>
      <c r="AH136" s="168" t="str">
        <f>IFERROR(VLOOKUP(AH135,'P1-1'!$B:$AP,41,FALSE),"")</f>
        <v/>
      </c>
      <c r="AI136" s="168" t="str">
        <f>IFERROR(VLOOKUP(AI135,'P1-1'!$B:$AP,41,FALSE),"")</f>
        <v/>
      </c>
      <c r="AJ136" s="168" t="str">
        <f>IFERROR(VLOOKUP(AJ135,'P1-1'!$B:$AP,41,FALSE),"")</f>
        <v/>
      </c>
      <c r="AK136" s="168" t="str">
        <f>IFERROR(VLOOKUP(AK135,'P1-1'!$B:$AP,41,FALSE),"")</f>
        <v/>
      </c>
      <c r="AL136" s="168" t="str">
        <f>IFERROR(VLOOKUP(AL135,'P1-1'!$B:$AP,41,FALSE),"")</f>
        <v/>
      </c>
      <c r="AM136" s="168" t="str">
        <f>IFERROR(VLOOKUP(AM135,'P1-1'!$B:$AP,41,FALSE),"")</f>
        <v/>
      </c>
      <c r="AN136" s="483"/>
      <c r="AO136" s="486"/>
      <c r="AP136" s="490"/>
      <c r="AQ136" s="491"/>
      <c r="AR136" s="486"/>
      <c r="AS136" s="486"/>
      <c r="AT136" s="494"/>
      <c r="AU136" s="327" t="str">
        <f t="shared" ref="AU136" si="143">IFERROR(IF($D135="□",($AO135/$AK$7),($AO135/$AK$9)),"")</f>
        <v/>
      </c>
      <c r="AV136" s="327" t="str">
        <f t="shared" ref="AV136" si="144">IFERROR(IF($D135="□",($AN135/$AO$7),($AN135/$AO$9)),"")</f>
        <v/>
      </c>
    </row>
    <row r="137" spans="1:48" s="139" customFormat="1" ht="12" customHeight="1" x14ac:dyDescent="0.15">
      <c r="A137" s="497"/>
      <c r="B137" s="500"/>
      <c r="C137" s="515"/>
      <c r="D137" s="506"/>
      <c r="E137" s="364"/>
      <c r="F137" s="511"/>
      <c r="G137" s="512"/>
      <c r="H137" s="169" t="s">
        <v>224</v>
      </c>
      <c r="I137" s="168" t="str">
        <f>IFERROR(VLOOKUP(I135,'P1-1'!$B:$AP,31,FALSE),"")</f>
        <v/>
      </c>
      <c r="J137" s="168" t="str">
        <f>IFERROR(VLOOKUP(J135,'P1-1'!$B:$AP,31,FALSE),"")</f>
        <v/>
      </c>
      <c r="K137" s="168" t="str">
        <f>IFERROR(VLOOKUP(K135,'P1-1'!$B:$AP,31,FALSE),"")</f>
        <v/>
      </c>
      <c r="L137" s="168" t="str">
        <f>IFERROR(VLOOKUP(L135,'P1-1'!$B:$AP,31,FALSE),"")</f>
        <v/>
      </c>
      <c r="M137" s="168" t="str">
        <f>IFERROR(VLOOKUP(M135,'P1-1'!$B:$AP,31,FALSE),"")</f>
        <v/>
      </c>
      <c r="N137" s="168" t="str">
        <f>IFERROR(VLOOKUP(N135,'P1-1'!$B:$AP,31,FALSE),"")</f>
        <v/>
      </c>
      <c r="O137" s="168" t="str">
        <f>IFERROR(VLOOKUP(O135,'P1-1'!$B:$AP,31,FALSE),"")</f>
        <v/>
      </c>
      <c r="P137" s="168" t="str">
        <f>IFERROR(VLOOKUP(P135,'P1-1'!$B:$AP,31,FALSE),"")</f>
        <v/>
      </c>
      <c r="Q137" s="168" t="str">
        <f>IFERROR(VLOOKUP(Q135,'P1-1'!$B:$AP,31,FALSE),"")</f>
        <v/>
      </c>
      <c r="R137" s="168" t="str">
        <f>IFERROR(VLOOKUP(R135,'P1-1'!$B:$AP,31,FALSE),"")</f>
        <v/>
      </c>
      <c r="S137" s="168" t="str">
        <f>IFERROR(VLOOKUP(S135,'P1-1'!$B:$AP,31,FALSE),"")</f>
        <v/>
      </c>
      <c r="T137" s="168" t="str">
        <f>IFERROR(VLOOKUP(T135,'P1-1'!$B:$AP,31,FALSE),"")</f>
        <v/>
      </c>
      <c r="U137" s="168" t="str">
        <f>IFERROR(VLOOKUP(U135,'P1-1'!$B:$AP,31,FALSE),"")</f>
        <v/>
      </c>
      <c r="V137" s="168" t="str">
        <f>IFERROR(VLOOKUP(V135,'P1-1'!$B:$AP,31,FALSE),"")</f>
        <v/>
      </c>
      <c r="W137" s="168" t="str">
        <f>IFERROR(VLOOKUP(W135,'P1-1'!$B:$AP,31,FALSE),"")</f>
        <v/>
      </c>
      <c r="X137" s="168" t="str">
        <f>IFERROR(VLOOKUP(X135,'P1-1'!$B:$AP,31,FALSE),"")</f>
        <v/>
      </c>
      <c r="Y137" s="168" t="str">
        <f>IFERROR(VLOOKUP(Y135,'P1-1'!$B:$AP,31,FALSE),"")</f>
        <v/>
      </c>
      <c r="Z137" s="168" t="str">
        <f>IFERROR(VLOOKUP(Z135,'P1-1'!$B:$AP,31,FALSE),"")</f>
        <v/>
      </c>
      <c r="AA137" s="168" t="str">
        <f>IFERROR(VLOOKUP(AA135,'P1-1'!$B:$AP,31,FALSE),"")</f>
        <v/>
      </c>
      <c r="AB137" s="168" t="str">
        <f>IFERROR(VLOOKUP(AB135,'P1-1'!$B:$AP,31,FALSE),"")</f>
        <v/>
      </c>
      <c r="AC137" s="168" t="str">
        <f>IFERROR(VLOOKUP(AC135,'P1-1'!$B:$AP,31,FALSE),"")</f>
        <v/>
      </c>
      <c r="AD137" s="168" t="str">
        <f>IFERROR(VLOOKUP(AD135,'P1-1'!$B:$AP,31,FALSE),"")</f>
        <v/>
      </c>
      <c r="AE137" s="168" t="str">
        <f>IFERROR(VLOOKUP(AE135,'P1-1'!$B:$AP,31,FALSE),"")</f>
        <v/>
      </c>
      <c r="AF137" s="168" t="str">
        <f>IFERROR(VLOOKUP(AF135,'P1-1'!$B:$AP,31,FALSE),"")</f>
        <v/>
      </c>
      <c r="AG137" s="168" t="str">
        <f>IFERROR(VLOOKUP(AG135,'P1-1'!$B:$AP,31,FALSE),"")</f>
        <v/>
      </c>
      <c r="AH137" s="168" t="str">
        <f>IFERROR(VLOOKUP(AH135,'P1-1'!$B:$AP,31,FALSE),"")</f>
        <v/>
      </c>
      <c r="AI137" s="168" t="str">
        <f>IFERROR(VLOOKUP(AI135,'P1-1'!$B:$AP,31,FALSE),"")</f>
        <v/>
      </c>
      <c r="AJ137" s="168" t="str">
        <f>IFERROR(VLOOKUP(AJ135,'P1-1'!$B:$AP,31,FALSE),"")</f>
        <v/>
      </c>
      <c r="AK137" s="168" t="str">
        <f>IFERROR(VLOOKUP(AK135,'P1-1'!$B:$AP,31,FALSE),"")</f>
        <v/>
      </c>
      <c r="AL137" s="168" t="str">
        <f>IFERROR(VLOOKUP(AL135,'P1-1'!$B:$AP,31,FALSE),"")</f>
        <v/>
      </c>
      <c r="AM137" s="168" t="str">
        <f>IFERROR(VLOOKUP(AM135,'P1-1'!$B:$AP,31,FALSE),"")</f>
        <v/>
      </c>
      <c r="AN137" s="484"/>
      <c r="AO137" s="487"/>
      <c r="AP137" s="492"/>
      <c r="AQ137" s="493"/>
      <c r="AR137" s="487"/>
      <c r="AS137" s="487"/>
      <c r="AT137" s="494"/>
      <c r="AU137" s="328"/>
      <c r="AV137" s="328"/>
    </row>
    <row r="138" spans="1:48" s="139" customFormat="1" ht="12" customHeight="1" x14ac:dyDescent="0.15">
      <c r="A138" s="495">
        <v>39</v>
      </c>
      <c r="B138" s="498"/>
      <c r="C138" s="513"/>
      <c r="D138" s="504" t="s">
        <v>95</v>
      </c>
      <c r="E138" s="363"/>
      <c r="F138" s="507"/>
      <c r="G138" s="508"/>
      <c r="H138" s="166" t="s">
        <v>221</v>
      </c>
      <c r="I138" s="325"/>
      <c r="J138" s="325"/>
      <c r="K138" s="325"/>
      <c r="L138" s="325"/>
      <c r="M138" s="325"/>
      <c r="N138" s="325"/>
      <c r="O138" s="325"/>
      <c r="P138" s="325"/>
      <c r="Q138" s="325"/>
      <c r="R138" s="325"/>
      <c r="S138" s="325"/>
      <c r="T138" s="325"/>
      <c r="U138" s="325"/>
      <c r="V138" s="325"/>
      <c r="W138" s="325"/>
      <c r="X138" s="325"/>
      <c r="Y138" s="325"/>
      <c r="Z138" s="325"/>
      <c r="AA138" s="325"/>
      <c r="AB138" s="325"/>
      <c r="AC138" s="325"/>
      <c r="AD138" s="325"/>
      <c r="AE138" s="325"/>
      <c r="AF138" s="325"/>
      <c r="AG138" s="325"/>
      <c r="AH138" s="325"/>
      <c r="AI138" s="325"/>
      <c r="AJ138" s="325"/>
      <c r="AK138" s="325"/>
      <c r="AL138" s="325"/>
      <c r="AM138" s="325"/>
      <c r="AN138" s="482">
        <f t="shared" ref="AN138" si="145">IF(LEFT($AN$2,6)="共同生活援助",SUM(I139:AM139),SUM(I139:AM140))</f>
        <v>0</v>
      </c>
      <c r="AO138" s="485">
        <f>IF($AN$4="４週",AN138/4,AN138/(DAY(EOMONTH($I$22,0))/7))</f>
        <v>0</v>
      </c>
      <c r="AP138" s="488"/>
      <c r="AQ138" s="489"/>
      <c r="AR138" s="485" t="str">
        <f t="shared" ref="AR138" si="146">IF($AN$4="４週",AU139,AV139)</f>
        <v/>
      </c>
      <c r="AS138" s="485"/>
      <c r="AT138" s="494"/>
      <c r="AU138" s="326" t="s">
        <v>508</v>
      </c>
      <c r="AV138" s="326" t="s">
        <v>222</v>
      </c>
    </row>
    <row r="139" spans="1:48" s="139" customFormat="1" ht="12" customHeight="1" x14ac:dyDescent="0.15">
      <c r="A139" s="496"/>
      <c r="B139" s="499"/>
      <c r="C139" s="514"/>
      <c r="D139" s="505"/>
      <c r="E139" s="364"/>
      <c r="F139" s="509"/>
      <c r="G139" s="510"/>
      <c r="H139" s="167" t="s">
        <v>223</v>
      </c>
      <c r="I139" s="168" t="str">
        <f>IFERROR(VLOOKUP(I138,'P1-1'!$B:$AP,41,FALSE),"")</f>
        <v/>
      </c>
      <c r="J139" s="168" t="str">
        <f>IFERROR(VLOOKUP(J138,'P1-1'!$B:$AP,41,FALSE),"")</f>
        <v/>
      </c>
      <c r="K139" s="168" t="str">
        <f>IFERROR(VLOOKUP(K138,'P1-1'!$B:$AP,41,FALSE),"")</f>
        <v/>
      </c>
      <c r="L139" s="168" t="str">
        <f>IFERROR(VLOOKUP(L138,'P1-1'!$B:$AP,41,FALSE),"")</f>
        <v/>
      </c>
      <c r="M139" s="168" t="str">
        <f>IFERROR(VLOOKUP(M138,'P1-1'!$B:$AP,41,FALSE),"")</f>
        <v/>
      </c>
      <c r="N139" s="168" t="str">
        <f>IFERROR(VLOOKUP(N138,'P1-1'!$B:$AP,41,FALSE),"")</f>
        <v/>
      </c>
      <c r="O139" s="168" t="str">
        <f>IFERROR(VLOOKUP(O138,'P1-1'!$B:$AP,41,FALSE),"")</f>
        <v/>
      </c>
      <c r="P139" s="168" t="str">
        <f>IFERROR(VLOOKUP(P138,'P1-1'!$B:$AP,41,FALSE),"")</f>
        <v/>
      </c>
      <c r="Q139" s="168" t="str">
        <f>IFERROR(VLOOKUP(Q138,'P1-1'!$B:$AP,41,FALSE),"")</f>
        <v/>
      </c>
      <c r="R139" s="168" t="str">
        <f>IFERROR(VLOOKUP(R138,'P1-1'!$B:$AP,41,FALSE),"")</f>
        <v/>
      </c>
      <c r="S139" s="168" t="str">
        <f>IFERROR(VLOOKUP(S138,'P1-1'!$B:$AP,41,FALSE),"")</f>
        <v/>
      </c>
      <c r="T139" s="168" t="str">
        <f>IFERROR(VLOOKUP(T138,'P1-1'!$B:$AP,41,FALSE),"")</f>
        <v/>
      </c>
      <c r="U139" s="168" t="str">
        <f>IFERROR(VLOOKUP(U138,'P1-1'!$B:$AP,41,FALSE),"")</f>
        <v/>
      </c>
      <c r="V139" s="168" t="str">
        <f>IFERROR(VLOOKUP(V138,'P1-1'!$B:$AP,41,FALSE),"")</f>
        <v/>
      </c>
      <c r="W139" s="168" t="str">
        <f>IFERROR(VLOOKUP(W138,'P1-1'!$B:$AP,41,FALSE),"")</f>
        <v/>
      </c>
      <c r="X139" s="168" t="str">
        <f>IFERROR(VLOOKUP(X138,'P1-1'!$B:$AP,41,FALSE),"")</f>
        <v/>
      </c>
      <c r="Y139" s="168" t="str">
        <f>IFERROR(VLOOKUP(Y138,'P1-1'!$B:$AP,41,FALSE),"")</f>
        <v/>
      </c>
      <c r="Z139" s="168" t="str">
        <f>IFERROR(VLOOKUP(Z138,'P1-1'!$B:$AP,41,FALSE),"")</f>
        <v/>
      </c>
      <c r="AA139" s="168" t="str">
        <f>IFERROR(VLOOKUP(AA138,'P1-1'!$B:$AP,41,FALSE),"")</f>
        <v/>
      </c>
      <c r="AB139" s="168" t="str">
        <f>IFERROR(VLOOKUP(AB138,'P1-1'!$B:$AP,41,FALSE),"")</f>
        <v/>
      </c>
      <c r="AC139" s="168" t="str">
        <f>IFERROR(VLOOKUP(AC138,'P1-1'!$B:$AP,41,FALSE),"")</f>
        <v/>
      </c>
      <c r="AD139" s="168" t="str">
        <f>IFERROR(VLOOKUP(AD138,'P1-1'!$B:$AP,41,FALSE),"")</f>
        <v/>
      </c>
      <c r="AE139" s="168" t="str">
        <f>IFERROR(VLOOKUP(AE138,'P1-1'!$B:$AP,41,FALSE),"")</f>
        <v/>
      </c>
      <c r="AF139" s="168" t="str">
        <f>IFERROR(VLOOKUP(AF138,'P1-1'!$B:$AP,41,FALSE),"")</f>
        <v/>
      </c>
      <c r="AG139" s="168" t="str">
        <f>IFERROR(VLOOKUP(AG138,'P1-1'!$B:$AP,41,FALSE),"")</f>
        <v/>
      </c>
      <c r="AH139" s="168" t="str">
        <f>IFERROR(VLOOKUP(AH138,'P1-1'!$B:$AP,41,FALSE),"")</f>
        <v/>
      </c>
      <c r="AI139" s="168" t="str">
        <f>IFERROR(VLOOKUP(AI138,'P1-1'!$B:$AP,41,FALSE),"")</f>
        <v/>
      </c>
      <c r="AJ139" s="168" t="str">
        <f>IFERROR(VLOOKUP(AJ138,'P1-1'!$B:$AP,41,FALSE),"")</f>
        <v/>
      </c>
      <c r="AK139" s="168" t="str">
        <f>IFERROR(VLOOKUP(AK138,'P1-1'!$B:$AP,41,FALSE),"")</f>
        <v/>
      </c>
      <c r="AL139" s="168" t="str">
        <f>IFERROR(VLOOKUP(AL138,'P1-1'!$B:$AP,41,FALSE),"")</f>
        <v/>
      </c>
      <c r="AM139" s="168" t="str">
        <f>IFERROR(VLOOKUP(AM138,'P1-1'!$B:$AP,41,FALSE),"")</f>
        <v/>
      </c>
      <c r="AN139" s="483"/>
      <c r="AO139" s="486"/>
      <c r="AP139" s="490"/>
      <c r="AQ139" s="491"/>
      <c r="AR139" s="486"/>
      <c r="AS139" s="486"/>
      <c r="AT139" s="494"/>
      <c r="AU139" s="327" t="str">
        <f t="shared" ref="AU139" si="147">IFERROR(IF($D138="□",($AO138/$AK$7),($AO138/$AK$9)),"")</f>
        <v/>
      </c>
      <c r="AV139" s="327" t="str">
        <f t="shared" ref="AV139" si="148">IFERROR(IF($D138="□",($AN138/$AO$7),($AN138/$AO$9)),"")</f>
        <v/>
      </c>
    </row>
    <row r="140" spans="1:48" s="139" customFormat="1" ht="12" customHeight="1" x14ac:dyDescent="0.15">
      <c r="A140" s="497"/>
      <c r="B140" s="500"/>
      <c r="C140" s="515"/>
      <c r="D140" s="506"/>
      <c r="E140" s="364"/>
      <c r="F140" s="511"/>
      <c r="G140" s="512"/>
      <c r="H140" s="169" t="s">
        <v>224</v>
      </c>
      <c r="I140" s="168" t="str">
        <f>IFERROR(VLOOKUP(I138,'P1-1'!$B:$AP,31,FALSE),"")</f>
        <v/>
      </c>
      <c r="J140" s="168" t="str">
        <f>IFERROR(VLOOKUP(J138,'P1-1'!$B:$AP,31,FALSE),"")</f>
        <v/>
      </c>
      <c r="K140" s="168" t="str">
        <f>IFERROR(VLOOKUP(K138,'P1-1'!$B:$AP,31,FALSE),"")</f>
        <v/>
      </c>
      <c r="L140" s="168" t="str">
        <f>IFERROR(VLOOKUP(L138,'P1-1'!$B:$AP,31,FALSE),"")</f>
        <v/>
      </c>
      <c r="M140" s="168" t="str">
        <f>IFERROR(VLOOKUP(M138,'P1-1'!$B:$AP,31,FALSE),"")</f>
        <v/>
      </c>
      <c r="N140" s="168" t="str">
        <f>IFERROR(VLOOKUP(N138,'P1-1'!$B:$AP,31,FALSE),"")</f>
        <v/>
      </c>
      <c r="O140" s="168" t="str">
        <f>IFERROR(VLOOKUP(O138,'P1-1'!$B:$AP,31,FALSE),"")</f>
        <v/>
      </c>
      <c r="P140" s="168" t="str">
        <f>IFERROR(VLOOKUP(P138,'P1-1'!$B:$AP,31,FALSE),"")</f>
        <v/>
      </c>
      <c r="Q140" s="168" t="str">
        <f>IFERROR(VLOOKUP(Q138,'P1-1'!$B:$AP,31,FALSE),"")</f>
        <v/>
      </c>
      <c r="R140" s="168" t="str">
        <f>IFERROR(VLOOKUP(R138,'P1-1'!$B:$AP,31,FALSE),"")</f>
        <v/>
      </c>
      <c r="S140" s="168" t="str">
        <f>IFERROR(VLOOKUP(S138,'P1-1'!$B:$AP,31,FALSE),"")</f>
        <v/>
      </c>
      <c r="T140" s="168" t="str">
        <f>IFERROR(VLOOKUP(T138,'P1-1'!$B:$AP,31,FALSE),"")</f>
        <v/>
      </c>
      <c r="U140" s="168" t="str">
        <f>IFERROR(VLOOKUP(U138,'P1-1'!$B:$AP,31,FALSE),"")</f>
        <v/>
      </c>
      <c r="V140" s="168" t="str">
        <f>IFERROR(VLOOKUP(V138,'P1-1'!$B:$AP,31,FALSE),"")</f>
        <v/>
      </c>
      <c r="W140" s="168" t="str">
        <f>IFERROR(VLOOKUP(W138,'P1-1'!$B:$AP,31,FALSE),"")</f>
        <v/>
      </c>
      <c r="X140" s="168" t="str">
        <f>IFERROR(VLOOKUP(X138,'P1-1'!$B:$AP,31,FALSE),"")</f>
        <v/>
      </c>
      <c r="Y140" s="168" t="str">
        <f>IFERROR(VLOOKUP(Y138,'P1-1'!$B:$AP,31,FALSE),"")</f>
        <v/>
      </c>
      <c r="Z140" s="168" t="str">
        <f>IFERROR(VLOOKUP(Z138,'P1-1'!$B:$AP,31,FALSE),"")</f>
        <v/>
      </c>
      <c r="AA140" s="168" t="str">
        <f>IFERROR(VLOOKUP(AA138,'P1-1'!$B:$AP,31,FALSE),"")</f>
        <v/>
      </c>
      <c r="AB140" s="168" t="str">
        <f>IFERROR(VLOOKUP(AB138,'P1-1'!$B:$AP,31,FALSE),"")</f>
        <v/>
      </c>
      <c r="AC140" s="168" t="str">
        <f>IFERROR(VLOOKUP(AC138,'P1-1'!$B:$AP,31,FALSE),"")</f>
        <v/>
      </c>
      <c r="AD140" s="168" t="str">
        <f>IFERROR(VLOOKUP(AD138,'P1-1'!$B:$AP,31,FALSE),"")</f>
        <v/>
      </c>
      <c r="AE140" s="168" t="str">
        <f>IFERROR(VLOOKUP(AE138,'P1-1'!$B:$AP,31,FALSE),"")</f>
        <v/>
      </c>
      <c r="AF140" s="168" t="str">
        <f>IFERROR(VLOOKUP(AF138,'P1-1'!$B:$AP,31,FALSE),"")</f>
        <v/>
      </c>
      <c r="AG140" s="168" t="str">
        <f>IFERROR(VLOOKUP(AG138,'P1-1'!$B:$AP,31,FALSE),"")</f>
        <v/>
      </c>
      <c r="AH140" s="168" t="str">
        <f>IFERROR(VLOOKUP(AH138,'P1-1'!$B:$AP,31,FALSE),"")</f>
        <v/>
      </c>
      <c r="AI140" s="168" t="str">
        <f>IFERROR(VLOOKUP(AI138,'P1-1'!$B:$AP,31,FALSE),"")</f>
        <v/>
      </c>
      <c r="AJ140" s="168" t="str">
        <f>IFERROR(VLOOKUP(AJ138,'P1-1'!$B:$AP,31,FALSE),"")</f>
        <v/>
      </c>
      <c r="AK140" s="168" t="str">
        <f>IFERROR(VLOOKUP(AK138,'P1-1'!$B:$AP,31,FALSE),"")</f>
        <v/>
      </c>
      <c r="AL140" s="168" t="str">
        <f>IFERROR(VLOOKUP(AL138,'P1-1'!$B:$AP,31,FALSE),"")</f>
        <v/>
      </c>
      <c r="AM140" s="168" t="str">
        <f>IFERROR(VLOOKUP(AM138,'P1-1'!$B:$AP,31,FALSE),"")</f>
        <v/>
      </c>
      <c r="AN140" s="484"/>
      <c r="AO140" s="487"/>
      <c r="AP140" s="492"/>
      <c r="AQ140" s="493"/>
      <c r="AR140" s="487"/>
      <c r="AS140" s="487"/>
      <c r="AT140" s="494"/>
      <c r="AU140" s="328"/>
      <c r="AV140" s="328"/>
    </row>
    <row r="141" spans="1:48" s="139" customFormat="1" ht="12" customHeight="1" x14ac:dyDescent="0.15">
      <c r="A141" s="495">
        <v>40</v>
      </c>
      <c r="B141" s="498"/>
      <c r="C141" s="513"/>
      <c r="D141" s="504" t="s">
        <v>95</v>
      </c>
      <c r="E141" s="363"/>
      <c r="F141" s="507"/>
      <c r="G141" s="508"/>
      <c r="H141" s="166" t="s">
        <v>221</v>
      </c>
      <c r="I141" s="325"/>
      <c r="J141" s="325"/>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25"/>
      <c r="AK141" s="325"/>
      <c r="AL141" s="325"/>
      <c r="AM141" s="325"/>
      <c r="AN141" s="482">
        <f t="shared" ref="AN141" si="149">IF(LEFT($AN$2,6)="共同生活援助",SUM(I142:AM142),SUM(I142:AM143))</f>
        <v>0</v>
      </c>
      <c r="AO141" s="485">
        <f>IF($AN$4="４週",AN141/4,AN141/(DAY(EOMONTH($I$22,0))/7))</f>
        <v>0</v>
      </c>
      <c r="AP141" s="488"/>
      <c r="AQ141" s="489"/>
      <c r="AR141" s="485" t="str">
        <f t="shared" ref="AR141" si="150">IF($AN$4="４週",AU142,AV142)</f>
        <v/>
      </c>
      <c r="AS141" s="485"/>
      <c r="AT141" s="494"/>
      <c r="AU141" s="326" t="s">
        <v>508</v>
      </c>
      <c r="AV141" s="326" t="s">
        <v>222</v>
      </c>
    </row>
    <row r="142" spans="1:48" s="139" customFormat="1" ht="12" customHeight="1" x14ac:dyDescent="0.15">
      <c r="A142" s="496"/>
      <c r="B142" s="499"/>
      <c r="C142" s="514"/>
      <c r="D142" s="505"/>
      <c r="E142" s="364"/>
      <c r="F142" s="509"/>
      <c r="G142" s="510"/>
      <c r="H142" s="167" t="s">
        <v>223</v>
      </c>
      <c r="I142" s="168" t="str">
        <f>IFERROR(VLOOKUP(I141,'P1-1'!$B:$AP,41,FALSE),"")</f>
        <v/>
      </c>
      <c r="J142" s="168" t="str">
        <f>IFERROR(VLOOKUP(J141,'P1-1'!$B:$AP,41,FALSE),"")</f>
        <v/>
      </c>
      <c r="K142" s="168" t="str">
        <f>IFERROR(VLOOKUP(K141,'P1-1'!$B:$AP,41,FALSE),"")</f>
        <v/>
      </c>
      <c r="L142" s="168" t="str">
        <f>IFERROR(VLOOKUP(L141,'P1-1'!$B:$AP,41,FALSE),"")</f>
        <v/>
      </c>
      <c r="M142" s="168" t="str">
        <f>IFERROR(VLOOKUP(M141,'P1-1'!$B:$AP,41,FALSE),"")</f>
        <v/>
      </c>
      <c r="N142" s="168" t="str">
        <f>IFERROR(VLOOKUP(N141,'P1-1'!$B:$AP,41,FALSE),"")</f>
        <v/>
      </c>
      <c r="O142" s="168" t="str">
        <f>IFERROR(VLOOKUP(O141,'P1-1'!$B:$AP,41,FALSE),"")</f>
        <v/>
      </c>
      <c r="P142" s="168" t="str">
        <f>IFERROR(VLOOKUP(P141,'P1-1'!$B:$AP,41,FALSE),"")</f>
        <v/>
      </c>
      <c r="Q142" s="168" t="str">
        <f>IFERROR(VLOOKUP(Q141,'P1-1'!$B:$AP,41,FALSE),"")</f>
        <v/>
      </c>
      <c r="R142" s="168" t="str">
        <f>IFERROR(VLOOKUP(R141,'P1-1'!$B:$AP,41,FALSE),"")</f>
        <v/>
      </c>
      <c r="S142" s="168" t="str">
        <f>IFERROR(VLOOKUP(S141,'P1-1'!$B:$AP,41,FALSE),"")</f>
        <v/>
      </c>
      <c r="T142" s="168" t="str">
        <f>IFERROR(VLOOKUP(T141,'P1-1'!$B:$AP,41,FALSE),"")</f>
        <v/>
      </c>
      <c r="U142" s="168" t="str">
        <f>IFERROR(VLOOKUP(U141,'P1-1'!$B:$AP,41,FALSE),"")</f>
        <v/>
      </c>
      <c r="V142" s="168" t="str">
        <f>IFERROR(VLOOKUP(V141,'P1-1'!$B:$AP,41,FALSE),"")</f>
        <v/>
      </c>
      <c r="W142" s="168" t="str">
        <f>IFERROR(VLOOKUP(W141,'P1-1'!$B:$AP,41,FALSE),"")</f>
        <v/>
      </c>
      <c r="X142" s="168" t="str">
        <f>IFERROR(VLOOKUP(X141,'P1-1'!$B:$AP,41,FALSE),"")</f>
        <v/>
      </c>
      <c r="Y142" s="168" t="str">
        <f>IFERROR(VLOOKUP(Y141,'P1-1'!$B:$AP,41,FALSE),"")</f>
        <v/>
      </c>
      <c r="Z142" s="168" t="str">
        <f>IFERROR(VLOOKUP(Z141,'P1-1'!$B:$AP,41,FALSE),"")</f>
        <v/>
      </c>
      <c r="AA142" s="168" t="str">
        <f>IFERROR(VLOOKUP(AA141,'P1-1'!$B:$AP,41,FALSE),"")</f>
        <v/>
      </c>
      <c r="AB142" s="168" t="str">
        <f>IFERROR(VLOOKUP(AB141,'P1-1'!$B:$AP,41,FALSE),"")</f>
        <v/>
      </c>
      <c r="AC142" s="168" t="str">
        <f>IFERROR(VLOOKUP(AC141,'P1-1'!$B:$AP,41,FALSE),"")</f>
        <v/>
      </c>
      <c r="AD142" s="168" t="str">
        <f>IFERROR(VLOOKUP(AD141,'P1-1'!$B:$AP,41,FALSE),"")</f>
        <v/>
      </c>
      <c r="AE142" s="168" t="str">
        <f>IFERROR(VLOOKUP(AE141,'P1-1'!$B:$AP,41,FALSE),"")</f>
        <v/>
      </c>
      <c r="AF142" s="168" t="str">
        <f>IFERROR(VLOOKUP(AF141,'P1-1'!$B:$AP,41,FALSE),"")</f>
        <v/>
      </c>
      <c r="AG142" s="168" t="str">
        <f>IFERROR(VLOOKUP(AG141,'P1-1'!$B:$AP,41,FALSE),"")</f>
        <v/>
      </c>
      <c r="AH142" s="168" t="str">
        <f>IFERROR(VLOOKUP(AH141,'P1-1'!$B:$AP,41,FALSE),"")</f>
        <v/>
      </c>
      <c r="AI142" s="168" t="str">
        <f>IFERROR(VLOOKUP(AI141,'P1-1'!$B:$AP,41,FALSE),"")</f>
        <v/>
      </c>
      <c r="AJ142" s="168" t="str">
        <f>IFERROR(VLOOKUP(AJ141,'P1-1'!$B:$AP,41,FALSE),"")</f>
        <v/>
      </c>
      <c r="AK142" s="168" t="str">
        <f>IFERROR(VLOOKUP(AK141,'P1-1'!$B:$AP,41,FALSE),"")</f>
        <v/>
      </c>
      <c r="AL142" s="168" t="str">
        <f>IFERROR(VLOOKUP(AL141,'P1-1'!$B:$AP,41,FALSE),"")</f>
        <v/>
      </c>
      <c r="AM142" s="168" t="str">
        <f>IFERROR(VLOOKUP(AM141,'P1-1'!$B:$AP,41,FALSE),"")</f>
        <v/>
      </c>
      <c r="AN142" s="483"/>
      <c r="AO142" s="486"/>
      <c r="AP142" s="490"/>
      <c r="AQ142" s="491"/>
      <c r="AR142" s="486"/>
      <c r="AS142" s="486"/>
      <c r="AT142" s="494"/>
      <c r="AU142" s="327" t="str">
        <f t="shared" ref="AU142" si="151">IFERROR(IF($D141="□",($AO141/$AK$7),($AO141/$AK$9)),"")</f>
        <v/>
      </c>
      <c r="AV142" s="327" t="str">
        <f t="shared" ref="AV142" si="152">IFERROR(IF($D141="□",($AN141/$AO$7),($AN141/$AO$9)),"")</f>
        <v/>
      </c>
    </row>
    <row r="143" spans="1:48" s="139" customFormat="1" ht="12" customHeight="1" x14ac:dyDescent="0.15">
      <c r="A143" s="497"/>
      <c r="B143" s="500"/>
      <c r="C143" s="515"/>
      <c r="D143" s="506"/>
      <c r="E143" s="364"/>
      <c r="F143" s="511"/>
      <c r="G143" s="512"/>
      <c r="H143" s="169" t="s">
        <v>224</v>
      </c>
      <c r="I143" s="168" t="str">
        <f>IFERROR(VLOOKUP(I141,'P1-1'!$B:$AP,31,FALSE),"")</f>
        <v/>
      </c>
      <c r="J143" s="168" t="str">
        <f>IFERROR(VLOOKUP(J141,'P1-1'!$B:$AP,31,FALSE),"")</f>
        <v/>
      </c>
      <c r="K143" s="168" t="str">
        <f>IFERROR(VLOOKUP(K141,'P1-1'!$B:$AP,31,FALSE),"")</f>
        <v/>
      </c>
      <c r="L143" s="168" t="str">
        <f>IFERROR(VLOOKUP(L141,'P1-1'!$B:$AP,31,FALSE),"")</f>
        <v/>
      </c>
      <c r="M143" s="168" t="str">
        <f>IFERROR(VLOOKUP(M141,'P1-1'!$B:$AP,31,FALSE),"")</f>
        <v/>
      </c>
      <c r="N143" s="168" t="str">
        <f>IFERROR(VLOOKUP(N141,'P1-1'!$B:$AP,31,FALSE),"")</f>
        <v/>
      </c>
      <c r="O143" s="168" t="str">
        <f>IFERROR(VLOOKUP(O141,'P1-1'!$B:$AP,31,FALSE),"")</f>
        <v/>
      </c>
      <c r="P143" s="168" t="str">
        <f>IFERROR(VLOOKUP(P141,'P1-1'!$B:$AP,31,FALSE),"")</f>
        <v/>
      </c>
      <c r="Q143" s="168" t="str">
        <f>IFERROR(VLOOKUP(Q141,'P1-1'!$B:$AP,31,FALSE),"")</f>
        <v/>
      </c>
      <c r="R143" s="168" t="str">
        <f>IFERROR(VLOOKUP(R141,'P1-1'!$B:$AP,31,FALSE),"")</f>
        <v/>
      </c>
      <c r="S143" s="168" t="str">
        <f>IFERROR(VLOOKUP(S141,'P1-1'!$B:$AP,31,FALSE),"")</f>
        <v/>
      </c>
      <c r="T143" s="168" t="str">
        <f>IFERROR(VLOOKUP(T141,'P1-1'!$B:$AP,31,FALSE),"")</f>
        <v/>
      </c>
      <c r="U143" s="168" t="str">
        <f>IFERROR(VLOOKUP(U141,'P1-1'!$B:$AP,31,FALSE),"")</f>
        <v/>
      </c>
      <c r="V143" s="168" t="str">
        <f>IFERROR(VLOOKUP(V141,'P1-1'!$B:$AP,31,FALSE),"")</f>
        <v/>
      </c>
      <c r="W143" s="168" t="str">
        <f>IFERROR(VLOOKUP(W141,'P1-1'!$B:$AP,31,FALSE),"")</f>
        <v/>
      </c>
      <c r="X143" s="168" t="str">
        <f>IFERROR(VLOOKUP(X141,'P1-1'!$B:$AP,31,FALSE),"")</f>
        <v/>
      </c>
      <c r="Y143" s="168" t="str">
        <f>IFERROR(VLOOKUP(Y141,'P1-1'!$B:$AP,31,FALSE),"")</f>
        <v/>
      </c>
      <c r="Z143" s="168" t="str">
        <f>IFERROR(VLOOKUP(Z141,'P1-1'!$B:$AP,31,FALSE),"")</f>
        <v/>
      </c>
      <c r="AA143" s="168" t="str">
        <f>IFERROR(VLOOKUP(AA141,'P1-1'!$B:$AP,31,FALSE),"")</f>
        <v/>
      </c>
      <c r="AB143" s="168" t="str">
        <f>IFERROR(VLOOKUP(AB141,'P1-1'!$B:$AP,31,FALSE),"")</f>
        <v/>
      </c>
      <c r="AC143" s="168" t="str">
        <f>IFERROR(VLOOKUP(AC141,'P1-1'!$B:$AP,31,FALSE),"")</f>
        <v/>
      </c>
      <c r="AD143" s="168" t="str">
        <f>IFERROR(VLOOKUP(AD141,'P1-1'!$B:$AP,31,FALSE),"")</f>
        <v/>
      </c>
      <c r="AE143" s="168" t="str">
        <f>IFERROR(VLOOKUP(AE141,'P1-1'!$B:$AP,31,FALSE),"")</f>
        <v/>
      </c>
      <c r="AF143" s="168" t="str">
        <f>IFERROR(VLOOKUP(AF141,'P1-1'!$B:$AP,31,FALSE),"")</f>
        <v/>
      </c>
      <c r="AG143" s="168" t="str">
        <f>IFERROR(VLOOKUP(AG141,'P1-1'!$B:$AP,31,FALSE),"")</f>
        <v/>
      </c>
      <c r="AH143" s="168" t="str">
        <f>IFERROR(VLOOKUP(AH141,'P1-1'!$B:$AP,31,FALSE),"")</f>
        <v/>
      </c>
      <c r="AI143" s="168" t="str">
        <f>IFERROR(VLOOKUP(AI141,'P1-1'!$B:$AP,31,FALSE),"")</f>
        <v/>
      </c>
      <c r="AJ143" s="168" t="str">
        <f>IFERROR(VLOOKUP(AJ141,'P1-1'!$B:$AP,31,FALSE),"")</f>
        <v/>
      </c>
      <c r="AK143" s="168" t="str">
        <f>IFERROR(VLOOKUP(AK141,'P1-1'!$B:$AP,31,FALSE),"")</f>
        <v/>
      </c>
      <c r="AL143" s="168" t="str">
        <f>IFERROR(VLOOKUP(AL141,'P1-1'!$B:$AP,31,FALSE),"")</f>
        <v/>
      </c>
      <c r="AM143" s="168" t="str">
        <f>IFERROR(VLOOKUP(AM141,'P1-1'!$B:$AP,31,FALSE),"")</f>
        <v/>
      </c>
      <c r="AN143" s="484"/>
      <c r="AO143" s="487"/>
      <c r="AP143" s="492"/>
      <c r="AQ143" s="493"/>
      <c r="AR143" s="487"/>
      <c r="AS143" s="487"/>
      <c r="AT143" s="494"/>
      <c r="AU143" s="328"/>
      <c r="AV143" s="328"/>
    </row>
    <row r="144" spans="1:48" s="139" customFormat="1" ht="12" customHeight="1" x14ac:dyDescent="0.15">
      <c r="A144" s="495">
        <v>41</v>
      </c>
      <c r="B144" s="498"/>
      <c r="C144" s="513"/>
      <c r="D144" s="504" t="s">
        <v>95</v>
      </c>
      <c r="E144" s="363"/>
      <c r="F144" s="507"/>
      <c r="G144" s="508"/>
      <c r="H144" s="166" t="s">
        <v>221</v>
      </c>
      <c r="I144" s="325"/>
      <c r="J144" s="325"/>
      <c r="K144" s="325"/>
      <c r="L144" s="325"/>
      <c r="M144" s="325"/>
      <c r="N144" s="325"/>
      <c r="O144" s="325"/>
      <c r="P144" s="325"/>
      <c r="Q144" s="325"/>
      <c r="R144" s="325"/>
      <c r="S144" s="325"/>
      <c r="T144" s="325"/>
      <c r="U144" s="325"/>
      <c r="V144" s="325"/>
      <c r="W144" s="325"/>
      <c r="X144" s="325"/>
      <c r="Y144" s="325"/>
      <c r="Z144" s="325"/>
      <c r="AA144" s="325"/>
      <c r="AB144" s="325"/>
      <c r="AC144" s="325"/>
      <c r="AD144" s="325"/>
      <c r="AE144" s="325"/>
      <c r="AF144" s="325"/>
      <c r="AG144" s="325"/>
      <c r="AH144" s="325"/>
      <c r="AI144" s="325"/>
      <c r="AJ144" s="325"/>
      <c r="AK144" s="325"/>
      <c r="AL144" s="325"/>
      <c r="AM144" s="325"/>
      <c r="AN144" s="482">
        <f t="shared" ref="AN144" si="153">IF(LEFT($AN$2,6)="共同生活援助",SUM(I145:AM145),SUM(I145:AM146))</f>
        <v>0</v>
      </c>
      <c r="AO144" s="485">
        <f>IF($AN$4="４週",AN144/4,AN144/(DAY(EOMONTH($I$22,0))/7))</f>
        <v>0</v>
      </c>
      <c r="AP144" s="488"/>
      <c r="AQ144" s="489"/>
      <c r="AR144" s="485" t="str">
        <f t="shared" ref="AR144" si="154">IF($AN$4="４週",AU145,AV145)</f>
        <v/>
      </c>
      <c r="AS144" s="485"/>
      <c r="AT144" s="494"/>
      <c r="AU144" s="326" t="s">
        <v>508</v>
      </c>
      <c r="AV144" s="326" t="s">
        <v>222</v>
      </c>
    </row>
    <row r="145" spans="1:48" s="139" customFormat="1" ht="12" customHeight="1" x14ac:dyDescent="0.15">
      <c r="A145" s="496"/>
      <c r="B145" s="499"/>
      <c r="C145" s="514"/>
      <c r="D145" s="505"/>
      <c r="E145" s="364"/>
      <c r="F145" s="509"/>
      <c r="G145" s="510"/>
      <c r="H145" s="167" t="s">
        <v>223</v>
      </c>
      <c r="I145" s="168" t="str">
        <f>IFERROR(VLOOKUP(I144,'P1-1'!$B:$AP,41,FALSE),"")</f>
        <v/>
      </c>
      <c r="J145" s="168" t="str">
        <f>IFERROR(VLOOKUP(J144,'P1-1'!$B:$AP,41,FALSE),"")</f>
        <v/>
      </c>
      <c r="K145" s="168" t="str">
        <f>IFERROR(VLOOKUP(K144,'P1-1'!$B:$AP,41,FALSE),"")</f>
        <v/>
      </c>
      <c r="L145" s="168" t="str">
        <f>IFERROR(VLOOKUP(L144,'P1-1'!$B:$AP,41,FALSE),"")</f>
        <v/>
      </c>
      <c r="M145" s="168" t="str">
        <f>IFERROR(VLOOKUP(M144,'P1-1'!$B:$AP,41,FALSE),"")</f>
        <v/>
      </c>
      <c r="N145" s="168" t="str">
        <f>IFERROR(VLOOKUP(N144,'P1-1'!$B:$AP,41,FALSE),"")</f>
        <v/>
      </c>
      <c r="O145" s="168" t="str">
        <f>IFERROR(VLOOKUP(O144,'P1-1'!$B:$AP,41,FALSE),"")</f>
        <v/>
      </c>
      <c r="P145" s="168" t="str">
        <f>IFERROR(VLOOKUP(P144,'P1-1'!$B:$AP,41,FALSE),"")</f>
        <v/>
      </c>
      <c r="Q145" s="168" t="str">
        <f>IFERROR(VLOOKUP(Q144,'P1-1'!$B:$AP,41,FALSE),"")</f>
        <v/>
      </c>
      <c r="R145" s="168" t="str">
        <f>IFERROR(VLOOKUP(R144,'P1-1'!$B:$AP,41,FALSE),"")</f>
        <v/>
      </c>
      <c r="S145" s="168" t="str">
        <f>IFERROR(VLOOKUP(S144,'P1-1'!$B:$AP,41,FALSE),"")</f>
        <v/>
      </c>
      <c r="T145" s="168" t="str">
        <f>IFERROR(VLOOKUP(T144,'P1-1'!$B:$AP,41,FALSE),"")</f>
        <v/>
      </c>
      <c r="U145" s="168" t="str">
        <f>IFERROR(VLOOKUP(U144,'P1-1'!$B:$AP,41,FALSE),"")</f>
        <v/>
      </c>
      <c r="V145" s="168" t="str">
        <f>IFERROR(VLOOKUP(V144,'P1-1'!$B:$AP,41,FALSE),"")</f>
        <v/>
      </c>
      <c r="W145" s="168" t="str">
        <f>IFERROR(VLOOKUP(W144,'P1-1'!$B:$AP,41,FALSE),"")</f>
        <v/>
      </c>
      <c r="X145" s="168" t="str">
        <f>IFERROR(VLOOKUP(X144,'P1-1'!$B:$AP,41,FALSE),"")</f>
        <v/>
      </c>
      <c r="Y145" s="168" t="str">
        <f>IFERROR(VLOOKUP(Y144,'P1-1'!$B:$AP,41,FALSE),"")</f>
        <v/>
      </c>
      <c r="Z145" s="168" t="str">
        <f>IFERROR(VLOOKUP(Z144,'P1-1'!$B:$AP,41,FALSE),"")</f>
        <v/>
      </c>
      <c r="AA145" s="168" t="str">
        <f>IFERROR(VLOOKUP(AA144,'P1-1'!$B:$AP,41,FALSE),"")</f>
        <v/>
      </c>
      <c r="AB145" s="168" t="str">
        <f>IFERROR(VLOOKUP(AB144,'P1-1'!$B:$AP,41,FALSE),"")</f>
        <v/>
      </c>
      <c r="AC145" s="168" t="str">
        <f>IFERROR(VLOOKUP(AC144,'P1-1'!$B:$AP,41,FALSE),"")</f>
        <v/>
      </c>
      <c r="AD145" s="168" t="str">
        <f>IFERROR(VLOOKUP(AD144,'P1-1'!$B:$AP,41,FALSE),"")</f>
        <v/>
      </c>
      <c r="AE145" s="168" t="str">
        <f>IFERROR(VLOOKUP(AE144,'P1-1'!$B:$AP,41,FALSE),"")</f>
        <v/>
      </c>
      <c r="AF145" s="168" t="str">
        <f>IFERROR(VLOOKUP(AF144,'P1-1'!$B:$AP,41,FALSE),"")</f>
        <v/>
      </c>
      <c r="AG145" s="168" t="str">
        <f>IFERROR(VLOOKUP(AG144,'P1-1'!$B:$AP,41,FALSE),"")</f>
        <v/>
      </c>
      <c r="AH145" s="168" t="str">
        <f>IFERROR(VLOOKUP(AH144,'P1-1'!$B:$AP,41,FALSE),"")</f>
        <v/>
      </c>
      <c r="AI145" s="168" t="str">
        <f>IFERROR(VLOOKUP(AI144,'P1-1'!$B:$AP,41,FALSE),"")</f>
        <v/>
      </c>
      <c r="AJ145" s="168" t="str">
        <f>IFERROR(VLOOKUP(AJ144,'P1-1'!$B:$AP,41,FALSE),"")</f>
        <v/>
      </c>
      <c r="AK145" s="168" t="str">
        <f>IFERROR(VLOOKUP(AK144,'P1-1'!$B:$AP,41,FALSE),"")</f>
        <v/>
      </c>
      <c r="AL145" s="168" t="str">
        <f>IFERROR(VLOOKUP(AL144,'P1-1'!$B:$AP,41,FALSE),"")</f>
        <v/>
      </c>
      <c r="AM145" s="168" t="str">
        <f>IFERROR(VLOOKUP(AM144,'P1-1'!$B:$AP,41,FALSE),"")</f>
        <v/>
      </c>
      <c r="AN145" s="483"/>
      <c r="AO145" s="486"/>
      <c r="AP145" s="490"/>
      <c r="AQ145" s="491"/>
      <c r="AR145" s="486"/>
      <c r="AS145" s="486"/>
      <c r="AT145" s="494"/>
      <c r="AU145" s="327" t="str">
        <f t="shared" ref="AU145" si="155">IFERROR(IF($D144="□",($AO144/$AK$7),($AO144/$AK$9)),"")</f>
        <v/>
      </c>
      <c r="AV145" s="327" t="str">
        <f t="shared" ref="AV145" si="156">IFERROR(IF($D144="□",($AN144/$AO$7),($AN144/$AO$9)),"")</f>
        <v/>
      </c>
    </row>
    <row r="146" spans="1:48" s="139" customFormat="1" ht="12" customHeight="1" x14ac:dyDescent="0.15">
      <c r="A146" s="497"/>
      <c r="B146" s="500"/>
      <c r="C146" s="515"/>
      <c r="D146" s="506"/>
      <c r="E146" s="364"/>
      <c r="F146" s="511"/>
      <c r="G146" s="512"/>
      <c r="H146" s="169" t="s">
        <v>224</v>
      </c>
      <c r="I146" s="168" t="str">
        <f>IFERROR(VLOOKUP(I144,'P1-1'!$B:$AP,31,FALSE),"")</f>
        <v/>
      </c>
      <c r="J146" s="168" t="str">
        <f>IFERROR(VLOOKUP(J144,'P1-1'!$B:$AP,31,FALSE),"")</f>
        <v/>
      </c>
      <c r="K146" s="168" t="str">
        <f>IFERROR(VLOOKUP(K144,'P1-1'!$B:$AP,31,FALSE),"")</f>
        <v/>
      </c>
      <c r="L146" s="168" t="str">
        <f>IFERROR(VLOOKUP(L144,'P1-1'!$B:$AP,31,FALSE),"")</f>
        <v/>
      </c>
      <c r="M146" s="168" t="str">
        <f>IFERROR(VLOOKUP(M144,'P1-1'!$B:$AP,31,FALSE),"")</f>
        <v/>
      </c>
      <c r="N146" s="168" t="str">
        <f>IFERROR(VLOOKUP(N144,'P1-1'!$B:$AP,31,FALSE),"")</f>
        <v/>
      </c>
      <c r="O146" s="168" t="str">
        <f>IFERROR(VLOOKUP(O144,'P1-1'!$B:$AP,31,FALSE),"")</f>
        <v/>
      </c>
      <c r="P146" s="168" t="str">
        <f>IFERROR(VLOOKUP(P144,'P1-1'!$B:$AP,31,FALSE),"")</f>
        <v/>
      </c>
      <c r="Q146" s="168" t="str">
        <f>IFERROR(VLOOKUP(Q144,'P1-1'!$B:$AP,31,FALSE),"")</f>
        <v/>
      </c>
      <c r="R146" s="168" t="str">
        <f>IFERROR(VLOOKUP(R144,'P1-1'!$B:$AP,31,FALSE),"")</f>
        <v/>
      </c>
      <c r="S146" s="168" t="str">
        <f>IFERROR(VLOOKUP(S144,'P1-1'!$B:$AP,31,FALSE),"")</f>
        <v/>
      </c>
      <c r="T146" s="168" t="str">
        <f>IFERROR(VLOOKUP(T144,'P1-1'!$B:$AP,31,FALSE),"")</f>
        <v/>
      </c>
      <c r="U146" s="168" t="str">
        <f>IFERROR(VLOOKUP(U144,'P1-1'!$B:$AP,31,FALSE),"")</f>
        <v/>
      </c>
      <c r="V146" s="168" t="str">
        <f>IFERROR(VLOOKUP(V144,'P1-1'!$B:$AP,31,FALSE),"")</f>
        <v/>
      </c>
      <c r="W146" s="168" t="str">
        <f>IFERROR(VLOOKUP(W144,'P1-1'!$B:$AP,31,FALSE),"")</f>
        <v/>
      </c>
      <c r="X146" s="168" t="str">
        <f>IFERROR(VLOOKUP(X144,'P1-1'!$B:$AP,31,FALSE),"")</f>
        <v/>
      </c>
      <c r="Y146" s="168" t="str">
        <f>IFERROR(VLOOKUP(Y144,'P1-1'!$B:$AP,31,FALSE),"")</f>
        <v/>
      </c>
      <c r="Z146" s="168" t="str">
        <f>IFERROR(VLOOKUP(Z144,'P1-1'!$B:$AP,31,FALSE),"")</f>
        <v/>
      </c>
      <c r="AA146" s="168" t="str">
        <f>IFERROR(VLOOKUP(AA144,'P1-1'!$B:$AP,31,FALSE),"")</f>
        <v/>
      </c>
      <c r="AB146" s="168" t="str">
        <f>IFERROR(VLOOKUP(AB144,'P1-1'!$B:$AP,31,FALSE),"")</f>
        <v/>
      </c>
      <c r="AC146" s="168" t="str">
        <f>IFERROR(VLOOKUP(AC144,'P1-1'!$B:$AP,31,FALSE),"")</f>
        <v/>
      </c>
      <c r="AD146" s="168" t="str">
        <f>IFERROR(VLOOKUP(AD144,'P1-1'!$B:$AP,31,FALSE),"")</f>
        <v/>
      </c>
      <c r="AE146" s="168" t="str">
        <f>IFERROR(VLOOKUP(AE144,'P1-1'!$B:$AP,31,FALSE),"")</f>
        <v/>
      </c>
      <c r="AF146" s="168" t="str">
        <f>IFERROR(VLOOKUP(AF144,'P1-1'!$B:$AP,31,FALSE),"")</f>
        <v/>
      </c>
      <c r="AG146" s="168" t="str">
        <f>IFERROR(VLOOKUP(AG144,'P1-1'!$B:$AP,31,FALSE),"")</f>
        <v/>
      </c>
      <c r="AH146" s="168" t="str">
        <f>IFERROR(VLOOKUP(AH144,'P1-1'!$B:$AP,31,FALSE),"")</f>
        <v/>
      </c>
      <c r="AI146" s="168" t="str">
        <f>IFERROR(VLOOKUP(AI144,'P1-1'!$B:$AP,31,FALSE),"")</f>
        <v/>
      </c>
      <c r="AJ146" s="168" t="str">
        <f>IFERROR(VLOOKUP(AJ144,'P1-1'!$B:$AP,31,FALSE),"")</f>
        <v/>
      </c>
      <c r="AK146" s="168" t="str">
        <f>IFERROR(VLOOKUP(AK144,'P1-1'!$B:$AP,31,FALSE),"")</f>
        <v/>
      </c>
      <c r="AL146" s="168" t="str">
        <f>IFERROR(VLOOKUP(AL144,'P1-1'!$B:$AP,31,FALSE),"")</f>
        <v/>
      </c>
      <c r="AM146" s="168" t="str">
        <f>IFERROR(VLOOKUP(AM144,'P1-1'!$B:$AP,31,FALSE),"")</f>
        <v/>
      </c>
      <c r="AN146" s="484"/>
      <c r="AO146" s="487"/>
      <c r="AP146" s="492"/>
      <c r="AQ146" s="493"/>
      <c r="AR146" s="487"/>
      <c r="AS146" s="487"/>
      <c r="AT146" s="494"/>
      <c r="AU146" s="328"/>
      <c r="AV146" s="328"/>
    </row>
    <row r="147" spans="1:48" s="139" customFormat="1" ht="12" customHeight="1" x14ac:dyDescent="0.15">
      <c r="A147" s="495">
        <v>42</v>
      </c>
      <c r="B147" s="498"/>
      <c r="C147" s="513"/>
      <c r="D147" s="504" t="s">
        <v>95</v>
      </c>
      <c r="E147" s="363"/>
      <c r="F147" s="507"/>
      <c r="G147" s="508"/>
      <c r="H147" s="166" t="s">
        <v>221</v>
      </c>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482">
        <f t="shared" ref="AN147" si="157">IF(LEFT($AN$2,6)="共同生活援助",SUM(I148:AM148),SUM(I148:AM149))</f>
        <v>0</v>
      </c>
      <c r="AO147" s="485">
        <f>IF($AN$4="４週",AN147/4,AN147/(DAY(EOMONTH($I$22,0))/7))</f>
        <v>0</v>
      </c>
      <c r="AP147" s="488"/>
      <c r="AQ147" s="489"/>
      <c r="AR147" s="485" t="str">
        <f t="shared" ref="AR147" si="158">IF($AN$4="４週",AU148,AV148)</f>
        <v/>
      </c>
      <c r="AS147" s="485"/>
      <c r="AT147" s="494"/>
      <c r="AU147" s="326" t="s">
        <v>508</v>
      </c>
      <c r="AV147" s="326" t="s">
        <v>222</v>
      </c>
    </row>
    <row r="148" spans="1:48" s="139" customFormat="1" ht="12" customHeight="1" x14ac:dyDescent="0.15">
      <c r="A148" s="496"/>
      <c r="B148" s="499"/>
      <c r="C148" s="514"/>
      <c r="D148" s="505"/>
      <c r="E148" s="364"/>
      <c r="F148" s="509"/>
      <c r="G148" s="510"/>
      <c r="H148" s="167" t="s">
        <v>223</v>
      </c>
      <c r="I148" s="168" t="str">
        <f>IFERROR(VLOOKUP(I147,'P1-1'!$B:$AP,41,FALSE),"")</f>
        <v/>
      </c>
      <c r="J148" s="168" t="str">
        <f>IFERROR(VLOOKUP(J147,'P1-1'!$B:$AP,41,FALSE),"")</f>
        <v/>
      </c>
      <c r="K148" s="168" t="str">
        <f>IFERROR(VLOOKUP(K147,'P1-1'!$B:$AP,41,FALSE),"")</f>
        <v/>
      </c>
      <c r="L148" s="168" t="str">
        <f>IFERROR(VLOOKUP(L147,'P1-1'!$B:$AP,41,FALSE),"")</f>
        <v/>
      </c>
      <c r="M148" s="168" t="str">
        <f>IFERROR(VLOOKUP(M147,'P1-1'!$B:$AP,41,FALSE),"")</f>
        <v/>
      </c>
      <c r="N148" s="168" t="str">
        <f>IFERROR(VLOOKUP(N147,'P1-1'!$B:$AP,41,FALSE),"")</f>
        <v/>
      </c>
      <c r="O148" s="168" t="str">
        <f>IFERROR(VLOOKUP(O147,'P1-1'!$B:$AP,41,FALSE),"")</f>
        <v/>
      </c>
      <c r="P148" s="168" t="str">
        <f>IFERROR(VLOOKUP(P147,'P1-1'!$B:$AP,41,FALSE),"")</f>
        <v/>
      </c>
      <c r="Q148" s="168" t="str">
        <f>IFERROR(VLOOKUP(Q147,'P1-1'!$B:$AP,41,FALSE),"")</f>
        <v/>
      </c>
      <c r="R148" s="168" t="str">
        <f>IFERROR(VLOOKUP(R147,'P1-1'!$B:$AP,41,FALSE),"")</f>
        <v/>
      </c>
      <c r="S148" s="168" t="str">
        <f>IFERROR(VLOOKUP(S147,'P1-1'!$B:$AP,41,FALSE),"")</f>
        <v/>
      </c>
      <c r="T148" s="168" t="str">
        <f>IFERROR(VLOOKUP(T147,'P1-1'!$B:$AP,41,FALSE),"")</f>
        <v/>
      </c>
      <c r="U148" s="168" t="str">
        <f>IFERROR(VLOOKUP(U147,'P1-1'!$B:$AP,41,FALSE),"")</f>
        <v/>
      </c>
      <c r="V148" s="168" t="str">
        <f>IFERROR(VLOOKUP(V147,'P1-1'!$B:$AP,41,FALSE),"")</f>
        <v/>
      </c>
      <c r="W148" s="168" t="str">
        <f>IFERROR(VLOOKUP(W147,'P1-1'!$B:$AP,41,FALSE),"")</f>
        <v/>
      </c>
      <c r="X148" s="168" t="str">
        <f>IFERROR(VLOOKUP(X147,'P1-1'!$B:$AP,41,FALSE),"")</f>
        <v/>
      </c>
      <c r="Y148" s="168" t="str">
        <f>IFERROR(VLOOKUP(Y147,'P1-1'!$B:$AP,41,FALSE),"")</f>
        <v/>
      </c>
      <c r="Z148" s="168" t="str">
        <f>IFERROR(VLOOKUP(Z147,'P1-1'!$B:$AP,41,FALSE),"")</f>
        <v/>
      </c>
      <c r="AA148" s="168" t="str">
        <f>IFERROR(VLOOKUP(AA147,'P1-1'!$B:$AP,41,FALSE),"")</f>
        <v/>
      </c>
      <c r="AB148" s="168" t="str">
        <f>IFERROR(VLOOKUP(AB147,'P1-1'!$B:$AP,41,FALSE),"")</f>
        <v/>
      </c>
      <c r="AC148" s="168" t="str">
        <f>IFERROR(VLOOKUP(AC147,'P1-1'!$B:$AP,41,FALSE),"")</f>
        <v/>
      </c>
      <c r="AD148" s="168" t="str">
        <f>IFERROR(VLOOKUP(AD147,'P1-1'!$B:$AP,41,FALSE),"")</f>
        <v/>
      </c>
      <c r="AE148" s="168" t="str">
        <f>IFERROR(VLOOKUP(AE147,'P1-1'!$B:$AP,41,FALSE),"")</f>
        <v/>
      </c>
      <c r="AF148" s="168" t="str">
        <f>IFERROR(VLOOKUP(AF147,'P1-1'!$B:$AP,41,FALSE),"")</f>
        <v/>
      </c>
      <c r="AG148" s="168" t="str">
        <f>IFERROR(VLOOKUP(AG147,'P1-1'!$B:$AP,41,FALSE),"")</f>
        <v/>
      </c>
      <c r="AH148" s="168" t="str">
        <f>IFERROR(VLOOKUP(AH147,'P1-1'!$B:$AP,41,FALSE),"")</f>
        <v/>
      </c>
      <c r="AI148" s="168" t="str">
        <f>IFERROR(VLOOKUP(AI147,'P1-1'!$B:$AP,41,FALSE),"")</f>
        <v/>
      </c>
      <c r="AJ148" s="168" t="str">
        <f>IFERROR(VLOOKUP(AJ147,'P1-1'!$B:$AP,41,FALSE),"")</f>
        <v/>
      </c>
      <c r="AK148" s="168" t="str">
        <f>IFERROR(VLOOKUP(AK147,'P1-1'!$B:$AP,41,FALSE),"")</f>
        <v/>
      </c>
      <c r="AL148" s="168" t="str">
        <f>IFERROR(VLOOKUP(AL147,'P1-1'!$B:$AP,41,FALSE),"")</f>
        <v/>
      </c>
      <c r="AM148" s="168" t="str">
        <f>IFERROR(VLOOKUP(AM147,'P1-1'!$B:$AP,41,FALSE),"")</f>
        <v/>
      </c>
      <c r="AN148" s="483"/>
      <c r="AO148" s="486"/>
      <c r="AP148" s="490"/>
      <c r="AQ148" s="491"/>
      <c r="AR148" s="486"/>
      <c r="AS148" s="486"/>
      <c r="AT148" s="494"/>
      <c r="AU148" s="327" t="str">
        <f t="shared" ref="AU148" si="159">IFERROR(IF($D147="□",($AO147/$AK$7),($AO147/$AK$9)),"")</f>
        <v/>
      </c>
      <c r="AV148" s="327" t="str">
        <f t="shared" ref="AV148" si="160">IFERROR(IF($D147="□",($AN147/$AO$7),($AN147/$AO$9)),"")</f>
        <v/>
      </c>
    </row>
    <row r="149" spans="1:48" s="139" customFormat="1" ht="12" customHeight="1" x14ac:dyDescent="0.15">
      <c r="A149" s="497"/>
      <c r="B149" s="500"/>
      <c r="C149" s="515"/>
      <c r="D149" s="506"/>
      <c r="E149" s="364"/>
      <c r="F149" s="511"/>
      <c r="G149" s="512"/>
      <c r="H149" s="169" t="s">
        <v>224</v>
      </c>
      <c r="I149" s="168" t="str">
        <f>IFERROR(VLOOKUP(I147,'P1-1'!$B:$AP,31,FALSE),"")</f>
        <v/>
      </c>
      <c r="J149" s="168" t="str">
        <f>IFERROR(VLOOKUP(J147,'P1-1'!$B:$AP,31,FALSE),"")</f>
        <v/>
      </c>
      <c r="K149" s="168" t="str">
        <f>IFERROR(VLOOKUP(K147,'P1-1'!$B:$AP,31,FALSE),"")</f>
        <v/>
      </c>
      <c r="L149" s="168" t="str">
        <f>IFERROR(VLOOKUP(L147,'P1-1'!$B:$AP,31,FALSE),"")</f>
        <v/>
      </c>
      <c r="M149" s="168" t="str">
        <f>IFERROR(VLOOKUP(M147,'P1-1'!$B:$AP,31,FALSE),"")</f>
        <v/>
      </c>
      <c r="N149" s="168" t="str">
        <f>IFERROR(VLOOKUP(N147,'P1-1'!$B:$AP,31,FALSE),"")</f>
        <v/>
      </c>
      <c r="O149" s="168" t="str">
        <f>IFERROR(VLOOKUP(O147,'P1-1'!$B:$AP,31,FALSE),"")</f>
        <v/>
      </c>
      <c r="P149" s="168" t="str">
        <f>IFERROR(VLOOKUP(P147,'P1-1'!$B:$AP,31,FALSE),"")</f>
        <v/>
      </c>
      <c r="Q149" s="168" t="str">
        <f>IFERROR(VLOOKUP(Q147,'P1-1'!$B:$AP,31,FALSE),"")</f>
        <v/>
      </c>
      <c r="R149" s="168" t="str">
        <f>IFERROR(VLOOKUP(R147,'P1-1'!$B:$AP,31,FALSE),"")</f>
        <v/>
      </c>
      <c r="S149" s="168" t="str">
        <f>IFERROR(VLOOKUP(S147,'P1-1'!$B:$AP,31,FALSE),"")</f>
        <v/>
      </c>
      <c r="T149" s="168" t="str">
        <f>IFERROR(VLOOKUP(T147,'P1-1'!$B:$AP,31,FALSE),"")</f>
        <v/>
      </c>
      <c r="U149" s="168" t="str">
        <f>IFERROR(VLOOKUP(U147,'P1-1'!$B:$AP,31,FALSE),"")</f>
        <v/>
      </c>
      <c r="V149" s="168" t="str">
        <f>IFERROR(VLOOKUP(V147,'P1-1'!$B:$AP,31,FALSE),"")</f>
        <v/>
      </c>
      <c r="W149" s="168" t="str">
        <f>IFERROR(VLOOKUP(W147,'P1-1'!$B:$AP,31,FALSE),"")</f>
        <v/>
      </c>
      <c r="X149" s="168" t="str">
        <f>IFERROR(VLOOKUP(X147,'P1-1'!$B:$AP,31,FALSE),"")</f>
        <v/>
      </c>
      <c r="Y149" s="168" t="str">
        <f>IFERROR(VLOOKUP(Y147,'P1-1'!$B:$AP,31,FALSE),"")</f>
        <v/>
      </c>
      <c r="Z149" s="168" t="str">
        <f>IFERROR(VLOOKUP(Z147,'P1-1'!$B:$AP,31,FALSE),"")</f>
        <v/>
      </c>
      <c r="AA149" s="168" t="str">
        <f>IFERROR(VLOOKUP(AA147,'P1-1'!$B:$AP,31,FALSE),"")</f>
        <v/>
      </c>
      <c r="AB149" s="168" t="str">
        <f>IFERROR(VLOOKUP(AB147,'P1-1'!$B:$AP,31,FALSE),"")</f>
        <v/>
      </c>
      <c r="AC149" s="168" t="str">
        <f>IFERROR(VLOOKUP(AC147,'P1-1'!$B:$AP,31,FALSE),"")</f>
        <v/>
      </c>
      <c r="AD149" s="168" t="str">
        <f>IFERROR(VLOOKUP(AD147,'P1-1'!$B:$AP,31,FALSE),"")</f>
        <v/>
      </c>
      <c r="AE149" s="168" t="str">
        <f>IFERROR(VLOOKUP(AE147,'P1-1'!$B:$AP,31,FALSE),"")</f>
        <v/>
      </c>
      <c r="AF149" s="168" t="str">
        <f>IFERROR(VLOOKUP(AF147,'P1-1'!$B:$AP,31,FALSE),"")</f>
        <v/>
      </c>
      <c r="AG149" s="168" t="str">
        <f>IFERROR(VLOOKUP(AG147,'P1-1'!$B:$AP,31,FALSE),"")</f>
        <v/>
      </c>
      <c r="AH149" s="168" t="str">
        <f>IFERROR(VLOOKUP(AH147,'P1-1'!$B:$AP,31,FALSE),"")</f>
        <v/>
      </c>
      <c r="AI149" s="168" t="str">
        <f>IFERROR(VLOOKUP(AI147,'P1-1'!$B:$AP,31,FALSE),"")</f>
        <v/>
      </c>
      <c r="AJ149" s="168" t="str">
        <f>IFERROR(VLOOKUP(AJ147,'P1-1'!$B:$AP,31,FALSE),"")</f>
        <v/>
      </c>
      <c r="AK149" s="168" t="str">
        <f>IFERROR(VLOOKUP(AK147,'P1-1'!$B:$AP,31,FALSE),"")</f>
        <v/>
      </c>
      <c r="AL149" s="168" t="str">
        <f>IFERROR(VLOOKUP(AL147,'P1-1'!$B:$AP,31,FALSE),"")</f>
        <v/>
      </c>
      <c r="AM149" s="168" t="str">
        <f>IFERROR(VLOOKUP(AM147,'P1-1'!$B:$AP,31,FALSE),"")</f>
        <v/>
      </c>
      <c r="AN149" s="484"/>
      <c r="AO149" s="487"/>
      <c r="AP149" s="492"/>
      <c r="AQ149" s="493"/>
      <c r="AR149" s="487"/>
      <c r="AS149" s="487"/>
      <c r="AT149" s="494"/>
      <c r="AU149" s="328"/>
      <c r="AV149" s="328"/>
    </row>
    <row r="150" spans="1:48" s="139" customFormat="1" ht="12" customHeight="1" x14ac:dyDescent="0.15">
      <c r="A150" s="495">
        <v>43</v>
      </c>
      <c r="B150" s="498"/>
      <c r="C150" s="513"/>
      <c r="D150" s="504" t="s">
        <v>95</v>
      </c>
      <c r="E150" s="363"/>
      <c r="F150" s="507"/>
      <c r="G150" s="508"/>
      <c r="H150" s="166" t="s">
        <v>221</v>
      </c>
      <c r="I150" s="325"/>
      <c r="J150" s="325"/>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325"/>
      <c r="AK150" s="325"/>
      <c r="AL150" s="325"/>
      <c r="AM150" s="325"/>
      <c r="AN150" s="482">
        <f t="shared" ref="AN150" si="161">IF(LEFT($AN$2,6)="共同生活援助",SUM(I151:AM151),SUM(I151:AM152))</f>
        <v>0</v>
      </c>
      <c r="AO150" s="485">
        <f>IF($AN$4="４週",AN150/4,AN150/(DAY(EOMONTH($I$22,0))/7))</f>
        <v>0</v>
      </c>
      <c r="AP150" s="488"/>
      <c r="AQ150" s="489"/>
      <c r="AR150" s="485" t="str">
        <f t="shared" ref="AR150" si="162">IF($AN$4="４週",AU151,AV151)</f>
        <v/>
      </c>
      <c r="AS150" s="485"/>
      <c r="AT150" s="494"/>
      <c r="AU150" s="326" t="s">
        <v>508</v>
      </c>
      <c r="AV150" s="326" t="s">
        <v>222</v>
      </c>
    </row>
    <row r="151" spans="1:48" s="139" customFormat="1" ht="12" customHeight="1" x14ac:dyDescent="0.15">
      <c r="A151" s="496"/>
      <c r="B151" s="499"/>
      <c r="C151" s="514"/>
      <c r="D151" s="505"/>
      <c r="E151" s="364"/>
      <c r="F151" s="509"/>
      <c r="G151" s="510"/>
      <c r="H151" s="167" t="s">
        <v>223</v>
      </c>
      <c r="I151" s="168" t="str">
        <f>IFERROR(VLOOKUP(I150,'P1-1'!$B:$AP,41,FALSE),"")</f>
        <v/>
      </c>
      <c r="J151" s="168" t="str">
        <f>IFERROR(VLOOKUP(J150,'P1-1'!$B:$AP,41,FALSE),"")</f>
        <v/>
      </c>
      <c r="K151" s="168" t="str">
        <f>IFERROR(VLOOKUP(K150,'P1-1'!$B:$AP,41,FALSE),"")</f>
        <v/>
      </c>
      <c r="L151" s="168" t="str">
        <f>IFERROR(VLOOKUP(L150,'P1-1'!$B:$AP,41,FALSE),"")</f>
        <v/>
      </c>
      <c r="M151" s="168" t="str">
        <f>IFERROR(VLOOKUP(M150,'P1-1'!$B:$AP,41,FALSE),"")</f>
        <v/>
      </c>
      <c r="N151" s="168" t="str">
        <f>IFERROR(VLOOKUP(N150,'P1-1'!$B:$AP,41,FALSE),"")</f>
        <v/>
      </c>
      <c r="O151" s="168" t="str">
        <f>IFERROR(VLOOKUP(O150,'P1-1'!$B:$AP,41,FALSE),"")</f>
        <v/>
      </c>
      <c r="P151" s="168" t="str">
        <f>IFERROR(VLOOKUP(P150,'P1-1'!$B:$AP,41,FALSE),"")</f>
        <v/>
      </c>
      <c r="Q151" s="168" t="str">
        <f>IFERROR(VLOOKUP(Q150,'P1-1'!$B:$AP,41,FALSE),"")</f>
        <v/>
      </c>
      <c r="R151" s="168" t="str">
        <f>IFERROR(VLOOKUP(R150,'P1-1'!$B:$AP,41,FALSE),"")</f>
        <v/>
      </c>
      <c r="S151" s="168" t="str">
        <f>IFERROR(VLOOKUP(S150,'P1-1'!$B:$AP,41,FALSE),"")</f>
        <v/>
      </c>
      <c r="T151" s="168" t="str">
        <f>IFERROR(VLOOKUP(T150,'P1-1'!$B:$AP,41,FALSE),"")</f>
        <v/>
      </c>
      <c r="U151" s="168" t="str">
        <f>IFERROR(VLOOKUP(U150,'P1-1'!$B:$AP,41,FALSE),"")</f>
        <v/>
      </c>
      <c r="V151" s="168" t="str">
        <f>IFERROR(VLOOKUP(V150,'P1-1'!$B:$AP,41,FALSE),"")</f>
        <v/>
      </c>
      <c r="W151" s="168" t="str">
        <f>IFERROR(VLOOKUP(W150,'P1-1'!$B:$AP,41,FALSE),"")</f>
        <v/>
      </c>
      <c r="X151" s="168" t="str">
        <f>IFERROR(VLOOKUP(X150,'P1-1'!$B:$AP,41,FALSE),"")</f>
        <v/>
      </c>
      <c r="Y151" s="168" t="str">
        <f>IFERROR(VLOOKUP(Y150,'P1-1'!$B:$AP,41,FALSE),"")</f>
        <v/>
      </c>
      <c r="Z151" s="168" t="str">
        <f>IFERROR(VLOOKUP(Z150,'P1-1'!$B:$AP,41,FALSE),"")</f>
        <v/>
      </c>
      <c r="AA151" s="168" t="str">
        <f>IFERROR(VLOOKUP(AA150,'P1-1'!$B:$AP,41,FALSE),"")</f>
        <v/>
      </c>
      <c r="AB151" s="168" t="str">
        <f>IFERROR(VLOOKUP(AB150,'P1-1'!$B:$AP,41,FALSE),"")</f>
        <v/>
      </c>
      <c r="AC151" s="168" t="str">
        <f>IFERROR(VLOOKUP(AC150,'P1-1'!$B:$AP,41,FALSE),"")</f>
        <v/>
      </c>
      <c r="AD151" s="168" t="str">
        <f>IFERROR(VLOOKUP(AD150,'P1-1'!$B:$AP,41,FALSE),"")</f>
        <v/>
      </c>
      <c r="AE151" s="168" t="str">
        <f>IFERROR(VLOOKUP(AE150,'P1-1'!$B:$AP,41,FALSE),"")</f>
        <v/>
      </c>
      <c r="AF151" s="168" t="str">
        <f>IFERROR(VLOOKUP(AF150,'P1-1'!$B:$AP,41,FALSE),"")</f>
        <v/>
      </c>
      <c r="AG151" s="168" t="str">
        <f>IFERROR(VLOOKUP(AG150,'P1-1'!$B:$AP,41,FALSE),"")</f>
        <v/>
      </c>
      <c r="AH151" s="168" t="str">
        <f>IFERROR(VLOOKUP(AH150,'P1-1'!$B:$AP,41,FALSE),"")</f>
        <v/>
      </c>
      <c r="AI151" s="168" t="str">
        <f>IFERROR(VLOOKUP(AI150,'P1-1'!$B:$AP,41,FALSE),"")</f>
        <v/>
      </c>
      <c r="AJ151" s="168" t="str">
        <f>IFERROR(VLOOKUP(AJ150,'P1-1'!$B:$AP,41,FALSE),"")</f>
        <v/>
      </c>
      <c r="AK151" s="168" t="str">
        <f>IFERROR(VLOOKUP(AK150,'P1-1'!$B:$AP,41,FALSE),"")</f>
        <v/>
      </c>
      <c r="AL151" s="168" t="str">
        <f>IFERROR(VLOOKUP(AL150,'P1-1'!$B:$AP,41,FALSE),"")</f>
        <v/>
      </c>
      <c r="AM151" s="168" t="str">
        <f>IFERROR(VLOOKUP(AM150,'P1-1'!$B:$AP,41,FALSE),"")</f>
        <v/>
      </c>
      <c r="AN151" s="483"/>
      <c r="AO151" s="486"/>
      <c r="AP151" s="490"/>
      <c r="AQ151" s="491"/>
      <c r="AR151" s="486"/>
      <c r="AS151" s="486"/>
      <c r="AT151" s="494"/>
      <c r="AU151" s="327" t="str">
        <f t="shared" ref="AU151" si="163">IFERROR(IF($D150="□",($AO150/$AK$7),($AO150/$AK$9)),"")</f>
        <v/>
      </c>
      <c r="AV151" s="327" t="str">
        <f t="shared" ref="AV151" si="164">IFERROR(IF($D150="□",($AN150/$AO$7),($AN150/$AO$9)),"")</f>
        <v/>
      </c>
    </row>
    <row r="152" spans="1:48" s="139" customFormat="1" ht="12" customHeight="1" x14ac:dyDescent="0.15">
      <c r="A152" s="497"/>
      <c r="B152" s="500"/>
      <c r="C152" s="515"/>
      <c r="D152" s="506"/>
      <c r="E152" s="364"/>
      <c r="F152" s="511"/>
      <c r="G152" s="512"/>
      <c r="H152" s="169" t="s">
        <v>224</v>
      </c>
      <c r="I152" s="168" t="str">
        <f>IFERROR(VLOOKUP(I150,'P1-1'!$B:$AP,31,FALSE),"")</f>
        <v/>
      </c>
      <c r="J152" s="168" t="str">
        <f>IFERROR(VLOOKUP(J150,'P1-1'!$B:$AP,31,FALSE),"")</f>
        <v/>
      </c>
      <c r="K152" s="168" t="str">
        <f>IFERROR(VLOOKUP(K150,'P1-1'!$B:$AP,31,FALSE),"")</f>
        <v/>
      </c>
      <c r="L152" s="168" t="str">
        <f>IFERROR(VLOOKUP(L150,'P1-1'!$B:$AP,31,FALSE),"")</f>
        <v/>
      </c>
      <c r="M152" s="168" t="str">
        <f>IFERROR(VLOOKUP(M150,'P1-1'!$B:$AP,31,FALSE),"")</f>
        <v/>
      </c>
      <c r="N152" s="168" t="str">
        <f>IFERROR(VLOOKUP(N150,'P1-1'!$B:$AP,31,FALSE),"")</f>
        <v/>
      </c>
      <c r="O152" s="168" t="str">
        <f>IFERROR(VLOOKUP(O150,'P1-1'!$B:$AP,31,FALSE),"")</f>
        <v/>
      </c>
      <c r="P152" s="168" t="str">
        <f>IFERROR(VLOOKUP(P150,'P1-1'!$B:$AP,31,FALSE),"")</f>
        <v/>
      </c>
      <c r="Q152" s="168" t="str">
        <f>IFERROR(VLOOKUP(Q150,'P1-1'!$B:$AP,31,FALSE),"")</f>
        <v/>
      </c>
      <c r="R152" s="168" t="str">
        <f>IFERROR(VLOOKUP(R150,'P1-1'!$B:$AP,31,FALSE),"")</f>
        <v/>
      </c>
      <c r="S152" s="168" t="str">
        <f>IFERROR(VLOOKUP(S150,'P1-1'!$B:$AP,31,FALSE),"")</f>
        <v/>
      </c>
      <c r="T152" s="168" t="str">
        <f>IFERROR(VLOOKUP(T150,'P1-1'!$B:$AP,31,FALSE),"")</f>
        <v/>
      </c>
      <c r="U152" s="168" t="str">
        <f>IFERROR(VLOOKUP(U150,'P1-1'!$B:$AP,31,FALSE),"")</f>
        <v/>
      </c>
      <c r="V152" s="168" t="str">
        <f>IFERROR(VLOOKUP(V150,'P1-1'!$B:$AP,31,FALSE),"")</f>
        <v/>
      </c>
      <c r="W152" s="168" t="str">
        <f>IFERROR(VLOOKUP(W150,'P1-1'!$B:$AP,31,FALSE),"")</f>
        <v/>
      </c>
      <c r="X152" s="168" t="str">
        <f>IFERROR(VLOOKUP(X150,'P1-1'!$B:$AP,31,FALSE),"")</f>
        <v/>
      </c>
      <c r="Y152" s="168" t="str">
        <f>IFERROR(VLOOKUP(Y150,'P1-1'!$B:$AP,31,FALSE),"")</f>
        <v/>
      </c>
      <c r="Z152" s="168" t="str">
        <f>IFERROR(VLOOKUP(Z150,'P1-1'!$B:$AP,31,FALSE),"")</f>
        <v/>
      </c>
      <c r="AA152" s="168" t="str">
        <f>IFERROR(VLOOKUP(AA150,'P1-1'!$B:$AP,31,FALSE),"")</f>
        <v/>
      </c>
      <c r="AB152" s="168" t="str">
        <f>IFERROR(VLOOKUP(AB150,'P1-1'!$B:$AP,31,FALSE),"")</f>
        <v/>
      </c>
      <c r="AC152" s="168" t="str">
        <f>IFERROR(VLOOKUP(AC150,'P1-1'!$B:$AP,31,FALSE),"")</f>
        <v/>
      </c>
      <c r="AD152" s="168" t="str">
        <f>IFERROR(VLOOKUP(AD150,'P1-1'!$B:$AP,31,FALSE),"")</f>
        <v/>
      </c>
      <c r="AE152" s="168" t="str">
        <f>IFERROR(VLOOKUP(AE150,'P1-1'!$B:$AP,31,FALSE),"")</f>
        <v/>
      </c>
      <c r="AF152" s="168" t="str">
        <f>IFERROR(VLOOKUP(AF150,'P1-1'!$B:$AP,31,FALSE),"")</f>
        <v/>
      </c>
      <c r="AG152" s="168" t="str">
        <f>IFERROR(VLOOKUP(AG150,'P1-1'!$B:$AP,31,FALSE),"")</f>
        <v/>
      </c>
      <c r="AH152" s="168" t="str">
        <f>IFERROR(VLOOKUP(AH150,'P1-1'!$B:$AP,31,FALSE),"")</f>
        <v/>
      </c>
      <c r="AI152" s="168" t="str">
        <f>IFERROR(VLOOKUP(AI150,'P1-1'!$B:$AP,31,FALSE),"")</f>
        <v/>
      </c>
      <c r="AJ152" s="168" t="str">
        <f>IFERROR(VLOOKUP(AJ150,'P1-1'!$B:$AP,31,FALSE),"")</f>
        <v/>
      </c>
      <c r="AK152" s="168" t="str">
        <f>IFERROR(VLOOKUP(AK150,'P1-1'!$B:$AP,31,FALSE),"")</f>
        <v/>
      </c>
      <c r="AL152" s="168" t="str">
        <f>IFERROR(VLOOKUP(AL150,'P1-1'!$B:$AP,31,FALSE),"")</f>
        <v/>
      </c>
      <c r="AM152" s="168" t="str">
        <f>IFERROR(VLOOKUP(AM150,'P1-1'!$B:$AP,31,FALSE),"")</f>
        <v/>
      </c>
      <c r="AN152" s="484"/>
      <c r="AO152" s="487"/>
      <c r="AP152" s="492"/>
      <c r="AQ152" s="493"/>
      <c r="AR152" s="487"/>
      <c r="AS152" s="487"/>
      <c r="AT152" s="494"/>
      <c r="AU152" s="328"/>
      <c r="AV152" s="328"/>
    </row>
    <row r="153" spans="1:48" s="139" customFormat="1" ht="12" customHeight="1" x14ac:dyDescent="0.15">
      <c r="A153" s="495">
        <v>44</v>
      </c>
      <c r="B153" s="498"/>
      <c r="C153" s="513"/>
      <c r="D153" s="504" t="s">
        <v>95</v>
      </c>
      <c r="E153" s="363"/>
      <c r="F153" s="507"/>
      <c r="G153" s="508"/>
      <c r="H153" s="166" t="s">
        <v>221</v>
      </c>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482">
        <f t="shared" ref="AN153" si="165">IF(LEFT($AN$2,6)="共同生活援助",SUM(I154:AM154),SUM(I154:AM155))</f>
        <v>0</v>
      </c>
      <c r="AO153" s="485">
        <f>IF($AN$4="４週",AN153/4,AN153/(DAY(EOMONTH($I$22,0))/7))</f>
        <v>0</v>
      </c>
      <c r="AP153" s="488"/>
      <c r="AQ153" s="489"/>
      <c r="AR153" s="485" t="str">
        <f t="shared" ref="AR153" si="166">IF($AN$4="４週",AU154,AV154)</f>
        <v/>
      </c>
      <c r="AS153" s="485"/>
      <c r="AT153" s="494"/>
      <c r="AU153" s="326" t="s">
        <v>508</v>
      </c>
      <c r="AV153" s="326" t="s">
        <v>222</v>
      </c>
    </row>
    <row r="154" spans="1:48" s="139" customFormat="1" ht="12" customHeight="1" x14ac:dyDescent="0.15">
      <c r="A154" s="496"/>
      <c r="B154" s="499"/>
      <c r="C154" s="514"/>
      <c r="D154" s="505"/>
      <c r="E154" s="364"/>
      <c r="F154" s="509"/>
      <c r="G154" s="510"/>
      <c r="H154" s="167" t="s">
        <v>223</v>
      </c>
      <c r="I154" s="168" t="str">
        <f>IFERROR(VLOOKUP(I153,'P1-1'!$B:$AP,41,FALSE),"")</f>
        <v/>
      </c>
      <c r="J154" s="168" t="str">
        <f>IFERROR(VLOOKUP(J153,'P1-1'!$B:$AP,41,FALSE),"")</f>
        <v/>
      </c>
      <c r="K154" s="168" t="str">
        <f>IFERROR(VLOOKUP(K153,'P1-1'!$B:$AP,41,FALSE),"")</f>
        <v/>
      </c>
      <c r="L154" s="168" t="str">
        <f>IFERROR(VLOOKUP(L153,'P1-1'!$B:$AP,41,FALSE),"")</f>
        <v/>
      </c>
      <c r="M154" s="168" t="str">
        <f>IFERROR(VLOOKUP(M153,'P1-1'!$B:$AP,41,FALSE),"")</f>
        <v/>
      </c>
      <c r="N154" s="168" t="str">
        <f>IFERROR(VLOOKUP(N153,'P1-1'!$B:$AP,41,FALSE),"")</f>
        <v/>
      </c>
      <c r="O154" s="168" t="str">
        <f>IFERROR(VLOOKUP(O153,'P1-1'!$B:$AP,41,FALSE),"")</f>
        <v/>
      </c>
      <c r="P154" s="168" t="str">
        <f>IFERROR(VLOOKUP(P153,'P1-1'!$B:$AP,41,FALSE),"")</f>
        <v/>
      </c>
      <c r="Q154" s="168" t="str">
        <f>IFERROR(VLOOKUP(Q153,'P1-1'!$B:$AP,41,FALSE),"")</f>
        <v/>
      </c>
      <c r="R154" s="168" t="str">
        <f>IFERROR(VLOOKUP(R153,'P1-1'!$B:$AP,41,FALSE),"")</f>
        <v/>
      </c>
      <c r="S154" s="168" t="str">
        <f>IFERROR(VLOOKUP(S153,'P1-1'!$B:$AP,41,FALSE),"")</f>
        <v/>
      </c>
      <c r="T154" s="168" t="str">
        <f>IFERROR(VLOOKUP(T153,'P1-1'!$B:$AP,41,FALSE),"")</f>
        <v/>
      </c>
      <c r="U154" s="168" t="str">
        <f>IFERROR(VLOOKUP(U153,'P1-1'!$B:$AP,41,FALSE),"")</f>
        <v/>
      </c>
      <c r="V154" s="168" t="str">
        <f>IFERROR(VLOOKUP(V153,'P1-1'!$B:$AP,41,FALSE),"")</f>
        <v/>
      </c>
      <c r="W154" s="168" t="str">
        <f>IFERROR(VLOOKUP(W153,'P1-1'!$B:$AP,41,FALSE),"")</f>
        <v/>
      </c>
      <c r="X154" s="168" t="str">
        <f>IFERROR(VLOOKUP(X153,'P1-1'!$B:$AP,41,FALSE),"")</f>
        <v/>
      </c>
      <c r="Y154" s="168" t="str">
        <f>IFERROR(VLOOKUP(Y153,'P1-1'!$B:$AP,41,FALSE),"")</f>
        <v/>
      </c>
      <c r="Z154" s="168" t="str">
        <f>IFERROR(VLOOKUP(Z153,'P1-1'!$B:$AP,41,FALSE),"")</f>
        <v/>
      </c>
      <c r="AA154" s="168" t="str">
        <f>IFERROR(VLOOKUP(AA153,'P1-1'!$B:$AP,41,FALSE),"")</f>
        <v/>
      </c>
      <c r="AB154" s="168" t="str">
        <f>IFERROR(VLOOKUP(AB153,'P1-1'!$B:$AP,41,FALSE),"")</f>
        <v/>
      </c>
      <c r="AC154" s="168" t="str">
        <f>IFERROR(VLOOKUP(AC153,'P1-1'!$B:$AP,41,FALSE),"")</f>
        <v/>
      </c>
      <c r="AD154" s="168" t="str">
        <f>IFERROR(VLOOKUP(AD153,'P1-1'!$B:$AP,41,FALSE),"")</f>
        <v/>
      </c>
      <c r="AE154" s="168" t="str">
        <f>IFERROR(VLOOKUP(AE153,'P1-1'!$B:$AP,41,FALSE),"")</f>
        <v/>
      </c>
      <c r="AF154" s="168" t="str">
        <f>IFERROR(VLOOKUP(AF153,'P1-1'!$B:$AP,41,FALSE),"")</f>
        <v/>
      </c>
      <c r="AG154" s="168" t="str">
        <f>IFERROR(VLOOKUP(AG153,'P1-1'!$B:$AP,41,FALSE),"")</f>
        <v/>
      </c>
      <c r="AH154" s="168" t="str">
        <f>IFERROR(VLOOKUP(AH153,'P1-1'!$B:$AP,41,FALSE),"")</f>
        <v/>
      </c>
      <c r="AI154" s="168" t="str">
        <f>IFERROR(VLOOKUP(AI153,'P1-1'!$B:$AP,41,FALSE),"")</f>
        <v/>
      </c>
      <c r="AJ154" s="168" t="str">
        <f>IFERROR(VLOOKUP(AJ153,'P1-1'!$B:$AP,41,FALSE),"")</f>
        <v/>
      </c>
      <c r="AK154" s="168" t="str">
        <f>IFERROR(VLOOKUP(AK153,'P1-1'!$B:$AP,41,FALSE),"")</f>
        <v/>
      </c>
      <c r="AL154" s="168" t="str">
        <f>IFERROR(VLOOKUP(AL153,'P1-1'!$B:$AP,41,FALSE),"")</f>
        <v/>
      </c>
      <c r="AM154" s="168" t="str">
        <f>IFERROR(VLOOKUP(AM153,'P1-1'!$B:$AP,41,FALSE),"")</f>
        <v/>
      </c>
      <c r="AN154" s="483"/>
      <c r="AO154" s="486"/>
      <c r="AP154" s="490"/>
      <c r="AQ154" s="491"/>
      <c r="AR154" s="486"/>
      <c r="AS154" s="486"/>
      <c r="AT154" s="494"/>
      <c r="AU154" s="327" t="str">
        <f t="shared" ref="AU154" si="167">IFERROR(IF($D153="□",($AO153/$AK$7),($AO153/$AK$9)),"")</f>
        <v/>
      </c>
      <c r="AV154" s="327" t="str">
        <f t="shared" ref="AV154" si="168">IFERROR(IF($D153="□",($AN153/$AO$7),($AN153/$AO$9)),"")</f>
        <v/>
      </c>
    </row>
    <row r="155" spans="1:48" s="139" customFormat="1" ht="12" customHeight="1" x14ac:dyDescent="0.15">
      <c r="A155" s="497"/>
      <c r="B155" s="500"/>
      <c r="C155" s="515"/>
      <c r="D155" s="506"/>
      <c r="E155" s="364"/>
      <c r="F155" s="511"/>
      <c r="G155" s="512"/>
      <c r="H155" s="169" t="s">
        <v>224</v>
      </c>
      <c r="I155" s="168" t="str">
        <f>IFERROR(VLOOKUP(I153,'P1-1'!$B:$AP,31,FALSE),"")</f>
        <v/>
      </c>
      <c r="J155" s="168" t="str">
        <f>IFERROR(VLOOKUP(J153,'P1-1'!$B:$AP,31,FALSE),"")</f>
        <v/>
      </c>
      <c r="K155" s="168" t="str">
        <f>IFERROR(VLOOKUP(K153,'P1-1'!$B:$AP,31,FALSE),"")</f>
        <v/>
      </c>
      <c r="L155" s="168" t="str">
        <f>IFERROR(VLOOKUP(L153,'P1-1'!$B:$AP,31,FALSE),"")</f>
        <v/>
      </c>
      <c r="M155" s="168" t="str">
        <f>IFERROR(VLOOKUP(M153,'P1-1'!$B:$AP,31,FALSE),"")</f>
        <v/>
      </c>
      <c r="N155" s="168" t="str">
        <f>IFERROR(VLOOKUP(N153,'P1-1'!$B:$AP,31,FALSE),"")</f>
        <v/>
      </c>
      <c r="O155" s="168" t="str">
        <f>IFERROR(VLOOKUP(O153,'P1-1'!$B:$AP,31,FALSE),"")</f>
        <v/>
      </c>
      <c r="P155" s="168" t="str">
        <f>IFERROR(VLOOKUP(P153,'P1-1'!$B:$AP,31,FALSE),"")</f>
        <v/>
      </c>
      <c r="Q155" s="168" t="str">
        <f>IFERROR(VLOOKUP(Q153,'P1-1'!$B:$AP,31,FALSE),"")</f>
        <v/>
      </c>
      <c r="R155" s="168" t="str">
        <f>IFERROR(VLOOKUP(R153,'P1-1'!$B:$AP,31,FALSE),"")</f>
        <v/>
      </c>
      <c r="S155" s="168" t="str">
        <f>IFERROR(VLOOKUP(S153,'P1-1'!$B:$AP,31,FALSE),"")</f>
        <v/>
      </c>
      <c r="T155" s="168" t="str">
        <f>IFERROR(VLOOKUP(T153,'P1-1'!$B:$AP,31,FALSE),"")</f>
        <v/>
      </c>
      <c r="U155" s="168" t="str">
        <f>IFERROR(VLOOKUP(U153,'P1-1'!$B:$AP,31,FALSE),"")</f>
        <v/>
      </c>
      <c r="V155" s="168" t="str">
        <f>IFERROR(VLOOKUP(V153,'P1-1'!$B:$AP,31,FALSE),"")</f>
        <v/>
      </c>
      <c r="W155" s="168" t="str">
        <f>IFERROR(VLOOKUP(W153,'P1-1'!$B:$AP,31,FALSE),"")</f>
        <v/>
      </c>
      <c r="X155" s="168" t="str">
        <f>IFERROR(VLOOKUP(X153,'P1-1'!$B:$AP,31,FALSE),"")</f>
        <v/>
      </c>
      <c r="Y155" s="168" t="str">
        <f>IFERROR(VLOOKUP(Y153,'P1-1'!$B:$AP,31,FALSE),"")</f>
        <v/>
      </c>
      <c r="Z155" s="168" t="str">
        <f>IFERROR(VLOOKUP(Z153,'P1-1'!$B:$AP,31,FALSE),"")</f>
        <v/>
      </c>
      <c r="AA155" s="168" t="str">
        <f>IFERROR(VLOOKUP(AA153,'P1-1'!$B:$AP,31,FALSE),"")</f>
        <v/>
      </c>
      <c r="AB155" s="168" t="str">
        <f>IFERROR(VLOOKUP(AB153,'P1-1'!$B:$AP,31,FALSE),"")</f>
        <v/>
      </c>
      <c r="AC155" s="168" t="str">
        <f>IFERROR(VLOOKUP(AC153,'P1-1'!$B:$AP,31,FALSE),"")</f>
        <v/>
      </c>
      <c r="AD155" s="168" t="str">
        <f>IFERROR(VLOOKUP(AD153,'P1-1'!$B:$AP,31,FALSE),"")</f>
        <v/>
      </c>
      <c r="AE155" s="168" t="str">
        <f>IFERROR(VLOOKUP(AE153,'P1-1'!$B:$AP,31,FALSE),"")</f>
        <v/>
      </c>
      <c r="AF155" s="168" t="str">
        <f>IFERROR(VLOOKUP(AF153,'P1-1'!$B:$AP,31,FALSE),"")</f>
        <v/>
      </c>
      <c r="AG155" s="168" t="str">
        <f>IFERROR(VLOOKUP(AG153,'P1-1'!$B:$AP,31,FALSE),"")</f>
        <v/>
      </c>
      <c r="AH155" s="168" t="str">
        <f>IFERROR(VLOOKUP(AH153,'P1-1'!$B:$AP,31,FALSE),"")</f>
        <v/>
      </c>
      <c r="AI155" s="168" t="str">
        <f>IFERROR(VLOOKUP(AI153,'P1-1'!$B:$AP,31,FALSE),"")</f>
        <v/>
      </c>
      <c r="AJ155" s="168" t="str">
        <f>IFERROR(VLOOKUP(AJ153,'P1-1'!$B:$AP,31,FALSE),"")</f>
        <v/>
      </c>
      <c r="AK155" s="168" t="str">
        <f>IFERROR(VLOOKUP(AK153,'P1-1'!$B:$AP,31,FALSE),"")</f>
        <v/>
      </c>
      <c r="AL155" s="168" t="str">
        <f>IFERROR(VLOOKUP(AL153,'P1-1'!$B:$AP,31,FALSE),"")</f>
        <v/>
      </c>
      <c r="AM155" s="168" t="str">
        <f>IFERROR(VLOOKUP(AM153,'P1-1'!$B:$AP,31,FALSE),"")</f>
        <v/>
      </c>
      <c r="AN155" s="484"/>
      <c r="AO155" s="487"/>
      <c r="AP155" s="492"/>
      <c r="AQ155" s="493"/>
      <c r="AR155" s="487"/>
      <c r="AS155" s="487"/>
      <c r="AT155" s="494"/>
      <c r="AU155" s="328"/>
      <c r="AV155" s="328"/>
    </row>
    <row r="156" spans="1:48" s="139" customFormat="1" ht="12" customHeight="1" x14ac:dyDescent="0.15">
      <c r="A156" s="495">
        <v>45</v>
      </c>
      <c r="B156" s="498"/>
      <c r="C156" s="513"/>
      <c r="D156" s="504" t="s">
        <v>95</v>
      </c>
      <c r="E156" s="363"/>
      <c r="F156" s="507"/>
      <c r="G156" s="508"/>
      <c r="H156" s="166" t="s">
        <v>221</v>
      </c>
      <c r="I156" s="325"/>
      <c r="J156" s="325"/>
      <c r="K156" s="325"/>
      <c r="L156" s="325"/>
      <c r="M156" s="325"/>
      <c r="N156" s="325"/>
      <c r="O156" s="325"/>
      <c r="P156" s="325"/>
      <c r="Q156" s="325"/>
      <c r="R156" s="325"/>
      <c r="S156" s="325"/>
      <c r="T156" s="325"/>
      <c r="U156" s="325"/>
      <c r="V156" s="325"/>
      <c r="W156" s="325"/>
      <c r="X156" s="325"/>
      <c r="Y156" s="325"/>
      <c r="Z156" s="325"/>
      <c r="AA156" s="325"/>
      <c r="AB156" s="325"/>
      <c r="AC156" s="325"/>
      <c r="AD156" s="325"/>
      <c r="AE156" s="325"/>
      <c r="AF156" s="325"/>
      <c r="AG156" s="325"/>
      <c r="AH156" s="325"/>
      <c r="AI156" s="325"/>
      <c r="AJ156" s="325"/>
      <c r="AK156" s="325"/>
      <c r="AL156" s="325"/>
      <c r="AM156" s="325"/>
      <c r="AN156" s="482">
        <f t="shared" ref="AN156" si="169">IF(LEFT($AN$2,6)="共同生活援助",SUM(I157:AM157),SUM(I157:AM158))</f>
        <v>0</v>
      </c>
      <c r="AO156" s="485">
        <f>IF($AN$4="４週",AN156/4,AN156/(DAY(EOMONTH($I$22,0))/7))</f>
        <v>0</v>
      </c>
      <c r="AP156" s="488"/>
      <c r="AQ156" s="489"/>
      <c r="AR156" s="485" t="str">
        <f t="shared" ref="AR156" si="170">IF($AN$4="４週",AU157,AV157)</f>
        <v/>
      </c>
      <c r="AS156" s="485"/>
      <c r="AT156" s="494"/>
      <c r="AU156" s="326" t="s">
        <v>508</v>
      </c>
      <c r="AV156" s="326" t="s">
        <v>222</v>
      </c>
    </row>
    <row r="157" spans="1:48" s="139" customFormat="1" ht="12" customHeight="1" x14ac:dyDescent="0.15">
      <c r="A157" s="496"/>
      <c r="B157" s="499"/>
      <c r="C157" s="514"/>
      <c r="D157" s="505"/>
      <c r="E157" s="364"/>
      <c r="F157" s="509"/>
      <c r="G157" s="510"/>
      <c r="H157" s="167" t="s">
        <v>223</v>
      </c>
      <c r="I157" s="168" t="str">
        <f>IFERROR(VLOOKUP(I156,'P1-1'!$B:$AP,41,FALSE),"")</f>
        <v/>
      </c>
      <c r="J157" s="168" t="str">
        <f>IFERROR(VLOOKUP(J156,'P1-1'!$B:$AP,41,FALSE),"")</f>
        <v/>
      </c>
      <c r="K157" s="168" t="str">
        <f>IFERROR(VLOOKUP(K156,'P1-1'!$B:$AP,41,FALSE),"")</f>
        <v/>
      </c>
      <c r="L157" s="168" t="str">
        <f>IFERROR(VLOOKUP(L156,'P1-1'!$B:$AP,41,FALSE),"")</f>
        <v/>
      </c>
      <c r="M157" s="168" t="str">
        <f>IFERROR(VLOOKUP(M156,'P1-1'!$B:$AP,41,FALSE),"")</f>
        <v/>
      </c>
      <c r="N157" s="168" t="str">
        <f>IFERROR(VLOOKUP(N156,'P1-1'!$B:$AP,41,FALSE),"")</f>
        <v/>
      </c>
      <c r="O157" s="168" t="str">
        <f>IFERROR(VLOOKUP(O156,'P1-1'!$B:$AP,41,FALSE),"")</f>
        <v/>
      </c>
      <c r="P157" s="168" t="str">
        <f>IFERROR(VLOOKUP(P156,'P1-1'!$B:$AP,41,FALSE),"")</f>
        <v/>
      </c>
      <c r="Q157" s="168" t="str">
        <f>IFERROR(VLOOKUP(Q156,'P1-1'!$B:$AP,41,FALSE),"")</f>
        <v/>
      </c>
      <c r="R157" s="168" t="str">
        <f>IFERROR(VLOOKUP(R156,'P1-1'!$B:$AP,41,FALSE),"")</f>
        <v/>
      </c>
      <c r="S157" s="168" t="str">
        <f>IFERROR(VLOOKUP(S156,'P1-1'!$B:$AP,41,FALSE),"")</f>
        <v/>
      </c>
      <c r="T157" s="168" t="str">
        <f>IFERROR(VLOOKUP(T156,'P1-1'!$B:$AP,41,FALSE),"")</f>
        <v/>
      </c>
      <c r="U157" s="168" t="str">
        <f>IFERROR(VLOOKUP(U156,'P1-1'!$B:$AP,41,FALSE),"")</f>
        <v/>
      </c>
      <c r="V157" s="168" t="str">
        <f>IFERROR(VLOOKUP(V156,'P1-1'!$B:$AP,41,FALSE),"")</f>
        <v/>
      </c>
      <c r="W157" s="168" t="str">
        <f>IFERROR(VLOOKUP(W156,'P1-1'!$B:$AP,41,FALSE),"")</f>
        <v/>
      </c>
      <c r="X157" s="168" t="str">
        <f>IFERROR(VLOOKUP(X156,'P1-1'!$B:$AP,41,FALSE),"")</f>
        <v/>
      </c>
      <c r="Y157" s="168" t="str">
        <f>IFERROR(VLOOKUP(Y156,'P1-1'!$B:$AP,41,FALSE),"")</f>
        <v/>
      </c>
      <c r="Z157" s="168" t="str">
        <f>IFERROR(VLOOKUP(Z156,'P1-1'!$B:$AP,41,FALSE),"")</f>
        <v/>
      </c>
      <c r="AA157" s="168" t="str">
        <f>IFERROR(VLOOKUP(AA156,'P1-1'!$B:$AP,41,FALSE),"")</f>
        <v/>
      </c>
      <c r="AB157" s="168" t="str">
        <f>IFERROR(VLOOKUP(AB156,'P1-1'!$B:$AP,41,FALSE),"")</f>
        <v/>
      </c>
      <c r="AC157" s="168" t="str">
        <f>IFERROR(VLOOKUP(AC156,'P1-1'!$B:$AP,41,FALSE),"")</f>
        <v/>
      </c>
      <c r="AD157" s="168" t="str">
        <f>IFERROR(VLOOKUP(AD156,'P1-1'!$B:$AP,41,FALSE),"")</f>
        <v/>
      </c>
      <c r="AE157" s="168" t="str">
        <f>IFERROR(VLOOKUP(AE156,'P1-1'!$B:$AP,41,FALSE),"")</f>
        <v/>
      </c>
      <c r="AF157" s="168" t="str">
        <f>IFERROR(VLOOKUP(AF156,'P1-1'!$B:$AP,41,FALSE),"")</f>
        <v/>
      </c>
      <c r="AG157" s="168" t="str">
        <f>IFERROR(VLOOKUP(AG156,'P1-1'!$B:$AP,41,FALSE),"")</f>
        <v/>
      </c>
      <c r="AH157" s="168" t="str">
        <f>IFERROR(VLOOKUP(AH156,'P1-1'!$B:$AP,41,FALSE),"")</f>
        <v/>
      </c>
      <c r="AI157" s="168" t="str">
        <f>IFERROR(VLOOKUP(AI156,'P1-1'!$B:$AP,41,FALSE),"")</f>
        <v/>
      </c>
      <c r="AJ157" s="168" t="str">
        <f>IFERROR(VLOOKUP(AJ156,'P1-1'!$B:$AP,41,FALSE),"")</f>
        <v/>
      </c>
      <c r="AK157" s="168" t="str">
        <f>IFERROR(VLOOKUP(AK156,'P1-1'!$B:$AP,41,FALSE),"")</f>
        <v/>
      </c>
      <c r="AL157" s="168" t="str">
        <f>IFERROR(VLOOKUP(AL156,'P1-1'!$B:$AP,41,FALSE),"")</f>
        <v/>
      </c>
      <c r="AM157" s="168" t="str">
        <f>IFERROR(VLOOKUP(AM156,'P1-1'!$B:$AP,41,FALSE),"")</f>
        <v/>
      </c>
      <c r="AN157" s="483"/>
      <c r="AO157" s="486"/>
      <c r="AP157" s="490"/>
      <c r="AQ157" s="491"/>
      <c r="AR157" s="486"/>
      <c r="AS157" s="486"/>
      <c r="AT157" s="494"/>
      <c r="AU157" s="327" t="str">
        <f t="shared" ref="AU157" si="171">IFERROR(IF($D156="□",($AO156/$AK$7),($AO156/$AK$9)),"")</f>
        <v/>
      </c>
      <c r="AV157" s="327" t="str">
        <f t="shared" ref="AV157" si="172">IFERROR(IF($D156="□",($AN156/$AO$7),($AN156/$AO$9)),"")</f>
        <v/>
      </c>
    </row>
    <row r="158" spans="1:48" s="139" customFormat="1" ht="12" customHeight="1" x14ac:dyDescent="0.15">
      <c r="A158" s="497"/>
      <c r="B158" s="500"/>
      <c r="C158" s="515"/>
      <c r="D158" s="506"/>
      <c r="E158" s="364"/>
      <c r="F158" s="511"/>
      <c r="G158" s="512"/>
      <c r="H158" s="169" t="s">
        <v>224</v>
      </c>
      <c r="I158" s="170" t="str">
        <f>IFERROR(VLOOKUP(I156,'P1-1'!$B:$AP,31,FALSE),"")</f>
        <v/>
      </c>
      <c r="J158" s="168" t="str">
        <f>IFERROR(VLOOKUP(J156,'P1-1'!$B:$AP,31,FALSE),"")</f>
        <v/>
      </c>
      <c r="K158" s="168" t="str">
        <f>IFERROR(VLOOKUP(K156,'P1-1'!$B:$AP,31,FALSE),"")</f>
        <v/>
      </c>
      <c r="L158" s="168" t="str">
        <f>IFERROR(VLOOKUP(L156,'P1-1'!$B:$AP,31,FALSE),"")</f>
        <v/>
      </c>
      <c r="M158" s="168" t="str">
        <f>IFERROR(VLOOKUP(M156,'P1-1'!$B:$AP,31,FALSE),"")</f>
        <v/>
      </c>
      <c r="N158" s="168" t="str">
        <f>IFERROR(VLOOKUP(N156,'P1-1'!$B:$AP,31,FALSE),"")</f>
        <v/>
      </c>
      <c r="O158" s="168" t="str">
        <f>IFERROR(VLOOKUP(O156,'P1-1'!$B:$AP,31,FALSE),"")</f>
        <v/>
      </c>
      <c r="P158" s="168" t="str">
        <f>IFERROR(VLOOKUP(P156,'P1-1'!$B:$AP,31,FALSE),"")</f>
        <v/>
      </c>
      <c r="Q158" s="168" t="str">
        <f>IFERROR(VLOOKUP(Q156,'P1-1'!$B:$AP,31,FALSE),"")</f>
        <v/>
      </c>
      <c r="R158" s="168" t="str">
        <f>IFERROR(VLOOKUP(R156,'P1-1'!$B:$AP,31,FALSE),"")</f>
        <v/>
      </c>
      <c r="S158" s="168" t="str">
        <f>IFERROR(VLOOKUP(S156,'P1-1'!$B:$AP,31,FALSE),"")</f>
        <v/>
      </c>
      <c r="T158" s="168" t="str">
        <f>IFERROR(VLOOKUP(T156,'P1-1'!$B:$AP,31,FALSE),"")</f>
        <v/>
      </c>
      <c r="U158" s="168" t="str">
        <f>IFERROR(VLOOKUP(U156,'P1-1'!$B:$AP,31,FALSE),"")</f>
        <v/>
      </c>
      <c r="V158" s="168" t="str">
        <f>IFERROR(VLOOKUP(V156,'P1-1'!$B:$AP,31,FALSE),"")</f>
        <v/>
      </c>
      <c r="W158" s="168" t="str">
        <f>IFERROR(VLOOKUP(W156,'P1-1'!$B:$AP,31,FALSE),"")</f>
        <v/>
      </c>
      <c r="X158" s="168" t="str">
        <f>IFERROR(VLOOKUP(X156,'P1-1'!$B:$AP,31,FALSE),"")</f>
        <v/>
      </c>
      <c r="Y158" s="168" t="str">
        <f>IFERROR(VLOOKUP(Y156,'P1-1'!$B:$AP,31,FALSE),"")</f>
        <v/>
      </c>
      <c r="Z158" s="168" t="str">
        <f>IFERROR(VLOOKUP(Z156,'P1-1'!$B:$AP,31,FALSE),"")</f>
        <v/>
      </c>
      <c r="AA158" s="168" t="str">
        <f>IFERROR(VLOOKUP(AA156,'P1-1'!$B:$AP,31,FALSE),"")</f>
        <v/>
      </c>
      <c r="AB158" s="168" t="str">
        <f>IFERROR(VLOOKUP(AB156,'P1-1'!$B:$AP,31,FALSE),"")</f>
        <v/>
      </c>
      <c r="AC158" s="168" t="str">
        <f>IFERROR(VLOOKUP(AC156,'P1-1'!$B:$AP,31,FALSE),"")</f>
        <v/>
      </c>
      <c r="AD158" s="168" t="str">
        <f>IFERROR(VLOOKUP(AD156,'P1-1'!$B:$AP,31,FALSE),"")</f>
        <v/>
      </c>
      <c r="AE158" s="168" t="str">
        <f>IFERROR(VLOOKUP(AE156,'P1-1'!$B:$AP,31,FALSE),"")</f>
        <v/>
      </c>
      <c r="AF158" s="168" t="str">
        <f>IFERROR(VLOOKUP(AF156,'P1-1'!$B:$AP,31,FALSE),"")</f>
        <v/>
      </c>
      <c r="AG158" s="168" t="str">
        <f>IFERROR(VLOOKUP(AG156,'P1-1'!$B:$AP,31,FALSE),"")</f>
        <v/>
      </c>
      <c r="AH158" s="168" t="str">
        <f>IFERROR(VLOOKUP(AH156,'P1-1'!$B:$AP,31,FALSE),"")</f>
        <v/>
      </c>
      <c r="AI158" s="168" t="str">
        <f>IFERROR(VLOOKUP(AI156,'P1-1'!$B:$AP,31,FALSE),"")</f>
        <v/>
      </c>
      <c r="AJ158" s="168" t="str">
        <f>IFERROR(VLOOKUP(AJ156,'P1-1'!$B:$AP,31,FALSE),"")</f>
        <v/>
      </c>
      <c r="AK158" s="168" t="str">
        <f>IFERROR(VLOOKUP(AK156,'P1-1'!$B:$AP,31,FALSE),"")</f>
        <v/>
      </c>
      <c r="AL158" s="168" t="str">
        <f>IFERROR(VLOOKUP(AL156,'P1-1'!$B:$AP,31,FALSE),"")</f>
        <v/>
      </c>
      <c r="AM158" s="168" t="str">
        <f>IFERROR(VLOOKUP(AM156,'P1-1'!$B:$AP,31,FALSE),"")</f>
        <v/>
      </c>
      <c r="AN158" s="484"/>
      <c r="AO158" s="487"/>
      <c r="AP158" s="492"/>
      <c r="AQ158" s="493"/>
      <c r="AR158" s="487"/>
      <c r="AS158" s="487"/>
      <c r="AT158" s="494"/>
      <c r="AU158" s="328"/>
      <c r="AV158" s="328"/>
    </row>
    <row r="159" spans="1:48" s="139" customFormat="1" ht="12" customHeight="1" x14ac:dyDescent="0.15">
      <c r="A159" s="495">
        <v>46</v>
      </c>
      <c r="B159" s="498"/>
      <c r="C159" s="513"/>
      <c r="D159" s="504" t="s">
        <v>95</v>
      </c>
      <c r="E159" s="363"/>
      <c r="F159" s="507"/>
      <c r="G159" s="508"/>
      <c r="H159" s="166" t="s">
        <v>221</v>
      </c>
      <c r="I159" s="325"/>
      <c r="J159" s="325"/>
      <c r="K159" s="325"/>
      <c r="L159" s="325"/>
      <c r="M159" s="325"/>
      <c r="N159" s="325"/>
      <c r="O159" s="325"/>
      <c r="P159" s="325"/>
      <c r="Q159" s="325"/>
      <c r="R159" s="325"/>
      <c r="S159" s="325"/>
      <c r="T159" s="325"/>
      <c r="U159" s="325"/>
      <c r="V159" s="325"/>
      <c r="W159" s="325"/>
      <c r="X159" s="325"/>
      <c r="Y159" s="325"/>
      <c r="Z159" s="325"/>
      <c r="AA159" s="325"/>
      <c r="AB159" s="325"/>
      <c r="AC159" s="325"/>
      <c r="AD159" s="325"/>
      <c r="AE159" s="325"/>
      <c r="AF159" s="325"/>
      <c r="AG159" s="325"/>
      <c r="AH159" s="325"/>
      <c r="AI159" s="325"/>
      <c r="AJ159" s="325"/>
      <c r="AK159" s="325"/>
      <c r="AL159" s="325"/>
      <c r="AM159" s="325"/>
      <c r="AN159" s="482">
        <f t="shared" ref="AN159" si="173">IF(LEFT($AN$2,6)="共同生活援助",SUM(I160:AM160),SUM(I160:AM161))</f>
        <v>0</v>
      </c>
      <c r="AO159" s="485">
        <f>IF($AN$4="４週",AN159/4,AN159/(DAY(EOMONTH($I$22,0))/7))</f>
        <v>0</v>
      </c>
      <c r="AP159" s="488"/>
      <c r="AQ159" s="489"/>
      <c r="AR159" s="485" t="str">
        <f t="shared" ref="AR159" si="174">IF($AN$4="４週",AU160,AV160)</f>
        <v/>
      </c>
      <c r="AS159" s="485"/>
      <c r="AT159" s="494"/>
      <c r="AU159" s="326" t="s">
        <v>508</v>
      </c>
      <c r="AV159" s="326" t="s">
        <v>222</v>
      </c>
    </row>
    <row r="160" spans="1:48" s="139" customFormat="1" ht="12" customHeight="1" x14ac:dyDescent="0.15">
      <c r="A160" s="496"/>
      <c r="B160" s="499"/>
      <c r="C160" s="514"/>
      <c r="D160" s="505"/>
      <c r="E160" s="364"/>
      <c r="F160" s="509"/>
      <c r="G160" s="510"/>
      <c r="H160" s="167" t="s">
        <v>223</v>
      </c>
      <c r="I160" s="168" t="str">
        <f>IFERROR(VLOOKUP(I159,'P1-1'!$B:$AP,41,FALSE),"")</f>
        <v/>
      </c>
      <c r="J160" s="168" t="str">
        <f>IFERROR(VLOOKUP(J159,'P1-1'!$B:$AP,41,FALSE),"")</f>
        <v/>
      </c>
      <c r="K160" s="168" t="str">
        <f>IFERROR(VLOOKUP(K159,'P1-1'!$B:$AP,41,FALSE),"")</f>
        <v/>
      </c>
      <c r="L160" s="168" t="str">
        <f>IFERROR(VLOOKUP(L159,'P1-1'!$B:$AP,41,FALSE),"")</f>
        <v/>
      </c>
      <c r="M160" s="168" t="str">
        <f>IFERROR(VLOOKUP(M159,'P1-1'!$B:$AP,41,FALSE),"")</f>
        <v/>
      </c>
      <c r="N160" s="168" t="str">
        <f>IFERROR(VLOOKUP(N159,'P1-1'!$B:$AP,41,FALSE),"")</f>
        <v/>
      </c>
      <c r="O160" s="168" t="str">
        <f>IFERROR(VLOOKUP(O159,'P1-1'!$B:$AP,41,FALSE),"")</f>
        <v/>
      </c>
      <c r="P160" s="168" t="str">
        <f>IFERROR(VLOOKUP(P159,'P1-1'!$B:$AP,41,FALSE),"")</f>
        <v/>
      </c>
      <c r="Q160" s="168" t="str">
        <f>IFERROR(VLOOKUP(Q159,'P1-1'!$B:$AP,41,FALSE),"")</f>
        <v/>
      </c>
      <c r="R160" s="168" t="str">
        <f>IFERROR(VLOOKUP(R159,'P1-1'!$B:$AP,41,FALSE),"")</f>
        <v/>
      </c>
      <c r="S160" s="168" t="str">
        <f>IFERROR(VLOOKUP(S159,'P1-1'!$B:$AP,41,FALSE),"")</f>
        <v/>
      </c>
      <c r="T160" s="168" t="str">
        <f>IFERROR(VLOOKUP(T159,'P1-1'!$B:$AP,41,FALSE),"")</f>
        <v/>
      </c>
      <c r="U160" s="168" t="str">
        <f>IFERROR(VLOOKUP(U159,'P1-1'!$B:$AP,41,FALSE),"")</f>
        <v/>
      </c>
      <c r="V160" s="168" t="str">
        <f>IFERROR(VLOOKUP(V159,'P1-1'!$B:$AP,41,FALSE),"")</f>
        <v/>
      </c>
      <c r="W160" s="168" t="str">
        <f>IFERROR(VLOOKUP(W159,'P1-1'!$B:$AP,41,FALSE),"")</f>
        <v/>
      </c>
      <c r="X160" s="168" t="str">
        <f>IFERROR(VLOOKUP(X159,'P1-1'!$B:$AP,41,FALSE),"")</f>
        <v/>
      </c>
      <c r="Y160" s="168" t="str">
        <f>IFERROR(VLOOKUP(Y159,'P1-1'!$B:$AP,41,FALSE),"")</f>
        <v/>
      </c>
      <c r="Z160" s="168" t="str">
        <f>IFERROR(VLOOKUP(Z159,'P1-1'!$B:$AP,41,FALSE),"")</f>
        <v/>
      </c>
      <c r="AA160" s="168" t="str">
        <f>IFERROR(VLOOKUP(AA159,'P1-1'!$B:$AP,41,FALSE),"")</f>
        <v/>
      </c>
      <c r="AB160" s="168" t="str">
        <f>IFERROR(VLOOKUP(AB159,'P1-1'!$B:$AP,41,FALSE),"")</f>
        <v/>
      </c>
      <c r="AC160" s="168" t="str">
        <f>IFERROR(VLOOKUP(AC159,'P1-1'!$B:$AP,41,FALSE),"")</f>
        <v/>
      </c>
      <c r="AD160" s="168" t="str">
        <f>IFERROR(VLOOKUP(AD159,'P1-1'!$B:$AP,41,FALSE),"")</f>
        <v/>
      </c>
      <c r="AE160" s="168" t="str">
        <f>IFERROR(VLOOKUP(AE159,'P1-1'!$B:$AP,41,FALSE),"")</f>
        <v/>
      </c>
      <c r="AF160" s="168" t="str">
        <f>IFERROR(VLOOKUP(AF159,'P1-1'!$B:$AP,41,FALSE),"")</f>
        <v/>
      </c>
      <c r="AG160" s="168" t="str">
        <f>IFERROR(VLOOKUP(AG159,'P1-1'!$B:$AP,41,FALSE),"")</f>
        <v/>
      </c>
      <c r="AH160" s="168" t="str">
        <f>IFERROR(VLOOKUP(AH159,'P1-1'!$B:$AP,41,FALSE),"")</f>
        <v/>
      </c>
      <c r="AI160" s="168" t="str">
        <f>IFERROR(VLOOKUP(AI159,'P1-1'!$B:$AP,41,FALSE),"")</f>
        <v/>
      </c>
      <c r="AJ160" s="168" t="str">
        <f>IFERROR(VLOOKUP(AJ159,'P1-1'!$B:$AP,41,FALSE),"")</f>
        <v/>
      </c>
      <c r="AK160" s="168" t="str">
        <f>IFERROR(VLOOKUP(AK159,'P1-1'!$B:$AP,41,FALSE),"")</f>
        <v/>
      </c>
      <c r="AL160" s="168" t="str">
        <f>IFERROR(VLOOKUP(AL159,'P1-1'!$B:$AP,41,FALSE),"")</f>
        <v/>
      </c>
      <c r="AM160" s="168" t="str">
        <f>IFERROR(VLOOKUP(AM159,'P1-1'!$B:$AP,41,FALSE),"")</f>
        <v/>
      </c>
      <c r="AN160" s="483"/>
      <c r="AO160" s="486"/>
      <c r="AP160" s="490"/>
      <c r="AQ160" s="491"/>
      <c r="AR160" s="486"/>
      <c r="AS160" s="486"/>
      <c r="AT160" s="494"/>
      <c r="AU160" s="327" t="str">
        <f t="shared" ref="AU160" si="175">IFERROR(IF($D159="□",($AO159/$AK$7),($AO159/$AK$9)),"")</f>
        <v/>
      </c>
      <c r="AV160" s="327" t="str">
        <f t="shared" ref="AV160" si="176">IFERROR(IF($D159="□",($AN159/$AO$7),($AN159/$AO$9)),"")</f>
        <v/>
      </c>
    </row>
    <row r="161" spans="1:48" s="139" customFormat="1" ht="12" customHeight="1" x14ac:dyDescent="0.15">
      <c r="A161" s="497"/>
      <c r="B161" s="500"/>
      <c r="C161" s="515"/>
      <c r="D161" s="506"/>
      <c r="E161" s="364"/>
      <c r="F161" s="511"/>
      <c r="G161" s="512"/>
      <c r="H161" s="169" t="s">
        <v>224</v>
      </c>
      <c r="I161" s="168" t="str">
        <f>IFERROR(VLOOKUP(I159,'P1-1'!$B:$AP,31,FALSE),"")</f>
        <v/>
      </c>
      <c r="J161" s="168" t="str">
        <f>IFERROR(VLOOKUP(J159,'P1-1'!$B:$AP,31,FALSE),"")</f>
        <v/>
      </c>
      <c r="K161" s="168" t="str">
        <f>IFERROR(VLOOKUP(K159,'P1-1'!$B:$AP,31,FALSE),"")</f>
        <v/>
      </c>
      <c r="L161" s="168" t="str">
        <f>IFERROR(VLOOKUP(L159,'P1-1'!$B:$AP,31,FALSE),"")</f>
        <v/>
      </c>
      <c r="M161" s="168" t="str">
        <f>IFERROR(VLOOKUP(M159,'P1-1'!$B:$AP,31,FALSE),"")</f>
        <v/>
      </c>
      <c r="N161" s="168" t="str">
        <f>IFERROR(VLOOKUP(N159,'P1-1'!$B:$AP,31,FALSE),"")</f>
        <v/>
      </c>
      <c r="O161" s="168" t="str">
        <f>IFERROR(VLOOKUP(O159,'P1-1'!$B:$AP,31,FALSE),"")</f>
        <v/>
      </c>
      <c r="P161" s="168" t="str">
        <f>IFERROR(VLOOKUP(P159,'P1-1'!$B:$AP,31,FALSE),"")</f>
        <v/>
      </c>
      <c r="Q161" s="168" t="str">
        <f>IFERROR(VLOOKUP(Q159,'P1-1'!$B:$AP,31,FALSE),"")</f>
        <v/>
      </c>
      <c r="R161" s="168" t="str">
        <f>IFERROR(VLOOKUP(R159,'P1-1'!$B:$AP,31,FALSE),"")</f>
        <v/>
      </c>
      <c r="S161" s="168" t="str">
        <f>IFERROR(VLOOKUP(S159,'P1-1'!$B:$AP,31,FALSE),"")</f>
        <v/>
      </c>
      <c r="T161" s="168" t="str">
        <f>IFERROR(VLOOKUP(T159,'P1-1'!$B:$AP,31,FALSE),"")</f>
        <v/>
      </c>
      <c r="U161" s="168" t="str">
        <f>IFERROR(VLOOKUP(U159,'P1-1'!$B:$AP,31,FALSE),"")</f>
        <v/>
      </c>
      <c r="V161" s="168" t="str">
        <f>IFERROR(VLOOKUP(V159,'P1-1'!$B:$AP,31,FALSE),"")</f>
        <v/>
      </c>
      <c r="W161" s="168" t="str">
        <f>IFERROR(VLOOKUP(W159,'P1-1'!$B:$AP,31,FALSE),"")</f>
        <v/>
      </c>
      <c r="X161" s="168" t="str">
        <f>IFERROR(VLOOKUP(X159,'P1-1'!$B:$AP,31,FALSE),"")</f>
        <v/>
      </c>
      <c r="Y161" s="168" t="str">
        <f>IFERROR(VLOOKUP(Y159,'P1-1'!$B:$AP,31,FALSE),"")</f>
        <v/>
      </c>
      <c r="Z161" s="168" t="str">
        <f>IFERROR(VLOOKUP(Z159,'P1-1'!$B:$AP,31,FALSE),"")</f>
        <v/>
      </c>
      <c r="AA161" s="168" t="str">
        <f>IFERROR(VLOOKUP(AA159,'P1-1'!$B:$AP,31,FALSE),"")</f>
        <v/>
      </c>
      <c r="AB161" s="168" t="str">
        <f>IFERROR(VLOOKUP(AB159,'P1-1'!$B:$AP,31,FALSE),"")</f>
        <v/>
      </c>
      <c r="AC161" s="168" t="str">
        <f>IFERROR(VLOOKUP(AC159,'P1-1'!$B:$AP,31,FALSE),"")</f>
        <v/>
      </c>
      <c r="AD161" s="168" t="str">
        <f>IFERROR(VLOOKUP(AD159,'P1-1'!$B:$AP,31,FALSE),"")</f>
        <v/>
      </c>
      <c r="AE161" s="168" t="str">
        <f>IFERROR(VLOOKUP(AE159,'P1-1'!$B:$AP,31,FALSE),"")</f>
        <v/>
      </c>
      <c r="AF161" s="168" t="str">
        <f>IFERROR(VLOOKUP(AF159,'P1-1'!$B:$AP,31,FALSE),"")</f>
        <v/>
      </c>
      <c r="AG161" s="168" t="str">
        <f>IFERROR(VLOOKUP(AG159,'P1-1'!$B:$AP,31,FALSE),"")</f>
        <v/>
      </c>
      <c r="AH161" s="168" t="str">
        <f>IFERROR(VLOOKUP(AH159,'P1-1'!$B:$AP,31,FALSE),"")</f>
        <v/>
      </c>
      <c r="AI161" s="168" t="str">
        <f>IFERROR(VLOOKUP(AI159,'P1-1'!$B:$AP,31,FALSE),"")</f>
        <v/>
      </c>
      <c r="AJ161" s="168" t="str">
        <f>IFERROR(VLOOKUP(AJ159,'P1-1'!$B:$AP,31,FALSE),"")</f>
        <v/>
      </c>
      <c r="AK161" s="168" t="str">
        <f>IFERROR(VLOOKUP(AK159,'P1-1'!$B:$AP,31,FALSE),"")</f>
        <v/>
      </c>
      <c r="AL161" s="168" t="str">
        <f>IFERROR(VLOOKUP(AL159,'P1-1'!$B:$AP,31,FALSE),"")</f>
        <v/>
      </c>
      <c r="AM161" s="168" t="str">
        <f>IFERROR(VLOOKUP(AM159,'P1-1'!$B:$AP,31,FALSE),"")</f>
        <v/>
      </c>
      <c r="AN161" s="484"/>
      <c r="AO161" s="487"/>
      <c r="AP161" s="492"/>
      <c r="AQ161" s="493"/>
      <c r="AR161" s="487"/>
      <c r="AS161" s="487"/>
      <c r="AT161" s="494"/>
      <c r="AU161" s="328"/>
      <c r="AV161" s="328"/>
    </row>
    <row r="162" spans="1:48" s="139" customFormat="1" ht="12" customHeight="1" x14ac:dyDescent="0.15">
      <c r="A162" s="495">
        <v>47</v>
      </c>
      <c r="B162" s="498"/>
      <c r="C162" s="513"/>
      <c r="D162" s="504" t="s">
        <v>95</v>
      </c>
      <c r="E162" s="363"/>
      <c r="F162" s="507"/>
      <c r="G162" s="508"/>
      <c r="H162" s="166" t="s">
        <v>221</v>
      </c>
      <c r="I162" s="325"/>
      <c r="J162" s="325"/>
      <c r="K162" s="325"/>
      <c r="L162" s="325"/>
      <c r="M162" s="325"/>
      <c r="N162" s="325"/>
      <c r="O162" s="325"/>
      <c r="P162" s="325"/>
      <c r="Q162" s="325"/>
      <c r="R162" s="325"/>
      <c r="S162" s="325"/>
      <c r="T162" s="325"/>
      <c r="U162" s="325"/>
      <c r="V162" s="325"/>
      <c r="W162" s="325"/>
      <c r="X162" s="325"/>
      <c r="Y162" s="325"/>
      <c r="Z162" s="325"/>
      <c r="AA162" s="325"/>
      <c r="AB162" s="325"/>
      <c r="AC162" s="325"/>
      <c r="AD162" s="325"/>
      <c r="AE162" s="325"/>
      <c r="AF162" s="325"/>
      <c r="AG162" s="325"/>
      <c r="AH162" s="325"/>
      <c r="AI162" s="325"/>
      <c r="AJ162" s="325"/>
      <c r="AK162" s="325"/>
      <c r="AL162" s="325"/>
      <c r="AM162" s="325"/>
      <c r="AN162" s="482">
        <f t="shared" ref="AN162" si="177">IF(LEFT($AN$2,6)="共同生活援助",SUM(I163:AM163),SUM(I163:AM164))</f>
        <v>0</v>
      </c>
      <c r="AO162" s="485">
        <f>IF($AN$4="４週",AN162/4,AN162/(DAY(EOMONTH($I$22,0))/7))</f>
        <v>0</v>
      </c>
      <c r="AP162" s="488"/>
      <c r="AQ162" s="489"/>
      <c r="AR162" s="485" t="str">
        <f t="shared" ref="AR162" si="178">IF($AN$4="４週",AU163,AV163)</f>
        <v/>
      </c>
      <c r="AS162" s="485"/>
      <c r="AT162" s="494"/>
      <c r="AU162" s="326" t="s">
        <v>508</v>
      </c>
      <c r="AV162" s="326" t="s">
        <v>222</v>
      </c>
    </row>
    <row r="163" spans="1:48" s="139" customFormat="1" ht="12" customHeight="1" x14ac:dyDescent="0.15">
      <c r="A163" s="496"/>
      <c r="B163" s="499"/>
      <c r="C163" s="514"/>
      <c r="D163" s="505"/>
      <c r="E163" s="364"/>
      <c r="F163" s="509"/>
      <c r="G163" s="510"/>
      <c r="H163" s="167" t="s">
        <v>223</v>
      </c>
      <c r="I163" s="168" t="str">
        <f>IFERROR(VLOOKUP(I162,'P1-1'!$B:$AP,41,FALSE),"")</f>
        <v/>
      </c>
      <c r="J163" s="168" t="str">
        <f>IFERROR(VLOOKUP(J162,'P1-1'!$B:$AP,41,FALSE),"")</f>
        <v/>
      </c>
      <c r="K163" s="168" t="str">
        <f>IFERROR(VLOOKUP(K162,'P1-1'!$B:$AP,41,FALSE),"")</f>
        <v/>
      </c>
      <c r="L163" s="168" t="str">
        <f>IFERROR(VLOOKUP(L162,'P1-1'!$B:$AP,41,FALSE),"")</f>
        <v/>
      </c>
      <c r="M163" s="168" t="str">
        <f>IFERROR(VLOOKUP(M162,'P1-1'!$B:$AP,41,FALSE),"")</f>
        <v/>
      </c>
      <c r="N163" s="168" t="str">
        <f>IFERROR(VLOOKUP(N162,'P1-1'!$B:$AP,41,FALSE),"")</f>
        <v/>
      </c>
      <c r="O163" s="168" t="str">
        <f>IFERROR(VLOOKUP(O162,'P1-1'!$B:$AP,41,FALSE),"")</f>
        <v/>
      </c>
      <c r="P163" s="168" t="str">
        <f>IFERROR(VLOOKUP(P162,'P1-1'!$B:$AP,41,FALSE),"")</f>
        <v/>
      </c>
      <c r="Q163" s="168" t="str">
        <f>IFERROR(VLOOKUP(Q162,'P1-1'!$B:$AP,41,FALSE),"")</f>
        <v/>
      </c>
      <c r="R163" s="168" t="str">
        <f>IFERROR(VLOOKUP(R162,'P1-1'!$B:$AP,41,FALSE),"")</f>
        <v/>
      </c>
      <c r="S163" s="168" t="str">
        <f>IFERROR(VLOOKUP(S162,'P1-1'!$B:$AP,41,FALSE),"")</f>
        <v/>
      </c>
      <c r="T163" s="168" t="str">
        <f>IFERROR(VLOOKUP(T162,'P1-1'!$B:$AP,41,FALSE),"")</f>
        <v/>
      </c>
      <c r="U163" s="168" t="str">
        <f>IFERROR(VLOOKUP(U162,'P1-1'!$B:$AP,41,FALSE),"")</f>
        <v/>
      </c>
      <c r="V163" s="168" t="str">
        <f>IFERROR(VLOOKUP(V162,'P1-1'!$B:$AP,41,FALSE),"")</f>
        <v/>
      </c>
      <c r="W163" s="168" t="str">
        <f>IFERROR(VLOOKUP(W162,'P1-1'!$B:$AP,41,FALSE),"")</f>
        <v/>
      </c>
      <c r="X163" s="168" t="str">
        <f>IFERROR(VLOOKUP(X162,'P1-1'!$B:$AP,41,FALSE),"")</f>
        <v/>
      </c>
      <c r="Y163" s="168" t="str">
        <f>IFERROR(VLOOKUP(Y162,'P1-1'!$B:$AP,41,FALSE),"")</f>
        <v/>
      </c>
      <c r="Z163" s="168" t="str">
        <f>IFERROR(VLOOKUP(Z162,'P1-1'!$B:$AP,41,FALSE),"")</f>
        <v/>
      </c>
      <c r="AA163" s="168" t="str">
        <f>IFERROR(VLOOKUP(AA162,'P1-1'!$B:$AP,41,FALSE),"")</f>
        <v/>
      </c>
      <c r="AB163" s="168" t="str">
        <f>IFERROR(VLOOKUP(AB162,'P1-1'!$B:$AP,41,FALSE),"")</f>
        <v/>
      </c>
      <c r="AC163" s="168" t="str">
        <f>IFERROR(VLOOKUP(AC162,'P1-1'!$B:$AP,41,FALSE),"")</f>
        <v/>
      </c>
      <c r="AD163" s="168" t="str">
        <f>IFERROR(VLOOKUP(AD162,'P1-1'!$B:$AP,41,FALSE),"")</f>
        <v/>
      </c>
      <c r="AE163" s="168" t="str">
        <f>IFERROR(VLOOKUP(AE162,'P1-1'!$B:$AP,41,FALSE),"")</f>
        <v/>
      </c>
      <c r="AF163" s="168" t="str">
        <f>IFERROR(VLOOKUP(AF162,'P1-1'!$B:$AP,41,FALSE),"")</f>
        <v/>
      </c>
      <c r="AG163" s="168" t="str">
        <f>IFERROR(VLOOKUP(AG162,'P1-1'!$B:$AP,41,FALSE),"")</f>
        <v/>
      </c>
      <c r="AH163" s="168" t="str">
        <f>IFERROR(VLOOKUP(AH162,'P1-1'!$B:$AP,41,FALSE),"")</f>
        <v/>
      </c>
      <c r="AI163" s="168" t="str">
        <f>IFERROR(VLOOKUP(AI162,'P1-1'!$B:$AP,41,FALSE),"")</f>
        <v/>
      </c>
      <c r="AJ163" s="168" t="str">
        <f>IFERROR(VLOOKUP(AJ162,'P1-1'!$B:$AP,41,FALSE),"")</f>
        <v/>
      </c>
      <c r="AK163" s="168" t="str">
        <f>IFERROR(VLOOKUP(AK162,'P1-1'!$B:$AP,41,FALSE),"")</f>
        <v/>
      </c>
      <c r="AL163" s="168" t="str">
        <f>IFERROR(VLOOKUP(AL162,'P1-1'!$B:$AP,41,FALSE),"")</f>
        <v/>
      </c>
      <c r="AM163" s="168" t="str">
        <f>IFERROR(VLOOKUP(AM162,'P1-1'!$B:$AP,41,FALSE),"")</f>
        <v/>
      </c>
      <c r="AN163" s="483"/>
      <c r="AO163" s="486"/>
      <c r="AP163" s="490"/>
      <c r="AQ163" s="491"/>
      <c r="AR163" s="486"/>
      <c r="AS163" s="486"/>
      <c r="AT163" s="494"/>
      <c r="AU163" s="327" t="str">
        <f t="shared" ref="AU163" si="179">IFERROR(IF($D162="□",($AO162/$AK$7),($AO162/$AK$9)),"")</f>
        <v/>
      </c>
      <c r="AV163" s="327" t="str">
        <f t="shared" ref="AV163" si="180">IFERROR(IF($D162="□",($AN162/$AO$7),($AN162/$AO$9)),"")</f>
        <v/>
      </c>
    </row>
    <row r="164" spans="1:48" s="139" customFormat="1" ht="12" customHeight="1" x14ac:dyDescent="0.15">
      <c r="A164" s="497"/>
      <c r="B164" s="500"/>
      <c r="C164" s="515"/>
      <c r="D164" s="506"/>
      <c r="E164" s="364"/>
      <c r="F164" s="511"/>
      <c r="G164" s="512"/>
      <c r="H164" s="169" t="s">
        <v>224</v>
      </c>
      <c r="I164" s="168" t="str">
        <f>IFERROR(VLOOKUP(I162,'P1-1'!$B:$AP,31,FALSE),"")</f>
        <v/>
      </c>
      <c r="J164" s="168" t="str">
        <f>IFERROR(VLOOKUP(J162,'P1-1'!$B:$AP,31,FALSE),"")</f>
        <v/>
      </c>
      <c r="K164" s="168" t="str">
        <f>IFERROR(VLOOKUP(K162,'P1-1'!$B:$AP,31,FALSE),"")</f>
        <v/>
      </c>
      <c r="L164" s="168" t="str">
        <f>IFERROR(VLOOKUP(L162,'P1-1'!$B:$AP,31,FALSE),"")</f>
        <v/>
      </c>
      <c r="M164" s="168" t="str">
        <f>IFERROR(VLOOKUP(M162,'P1-1'!$B:$AP,31,FALSE),"")</f>
        <v/>
      </c>
      <c r="N164" s="168" t="str">
        <f>IFERROR(VLOOKUP(N162,'P1-1'!$B:$AP,31,FALSE),"")</f>
        <v/>
      </c>
      <c r="O164" s="168" t="str">
        <f>IFERROR(VLOOKUP(O162,'P1-1'!$B:$AP,31,FALSE),"")</f>
        <v/>
      </c>
      <c r="P164" s="168" t="str">
        <f>IFERROR(VLOOKUP(P162,'P1-1'!$B:$AP,31,FALSE),"")</f>
        <v/>
      </c>
      <c r="Q164" s="168" t="str">
        <f>IFERROR(VLOOKUP(Q162,'P1-1'!$B:$AP,31,FALSE),"")</f>
        <v/>
      </c>
      <c r="R164" s="168" t="str">
        <f>IFERROR(VLOOKUP(R162,'P1-1'!$B:$AP,31,FALSE),"")</f>
        <v/>
      </c>
      <c r="S164" s="168" t="str">
        <f>IFERROR(VLOOKUP(S162,'P1-1'!$B:$AP,31,FALSE),"")</f>
        <v/>
      </c>
      <c r="T164" s="168" t="str">
        <f>IFERROR(VLOOKUP(T162,'P1-1'!$B:$AP,31,FALSE),"")</f>
        <v/>
      </c>
      <c r="U164" s="168" t="str">
        <f>IFERROR(VLOOKUP(U162,'P1-1'!$B:$AP,31,FALSE),"")</f>
        <v/>
      </c>
      <c r="V164" s="168" t="str">
        <f>IFERROR(VLOOKUP(V162,'P1-1'!$B:$AP,31,FALSE),"")</f>
        <v/>
      </c>
      <c r="W164" s="168" t="str">
        <f>IFERROR(VLOOKUP(W162,'P1-1'!$B:$AP,31,FALSE),"")</f>
        <v/>
      </c>
      <c r="X164" s="168" t="str">
        <f>IFERROR(VLOOKUP(X162,'P1-1'!$B:$AP,31,FALSE),"")</f>
        <v/>
      </c>
      <c r="Y164" s="168" t="str">
        <f>IFERROR(VLOOKUP(Y162,'P1-1'!$B:$AP,31,FALSE),"")</f>
        <v/>
      </c>
      <c r="Z164" s="168" t="str">
        <f>IFERROR(VLOOKUP(Z162,'P1-1'!$B:$AP,31,FALSE),"")</f>
        <v/>
      </c>
      <c r="AA164" s="168" t="str">
        <f>IFERROR(VLOOKUP(AA162,'P1-1'!$B:$AP,31,FALSE),"")</f>
        <v/>
      </c>
      <c r="AB164" s="168" t="str">
        <f>IFERROR(VLOOKUP(AB162,'P1-1'!$B:$AP,31,FALSE),"")</f>
        <v/>
      </c>
      <c r="AC164" s="168" t="str">
        <f>IFERROR(VLOOKUP(AC162,'P1-1'!$B:$AP,31,FALSE),"")</f>
        <v/>
      </c>
      <c r="AD164" s="168" t="str">
        <f>IFERROR(VLOOKUP(AD162,'P1-1'!$B:$AP,31,FALSE),"")</f>
        <v/>
      </c>
      <c r="AE164" s="168" t="str">
        <f>IFERROR(VLOOKUP(AE162,'P1-1'!$B:$AP,31,FALSE),"")</f>
        <v/>
      </c>
      <c r="AF164" s="168" t="str">
        <f>IFERROR(VLOOKUP(AF162,'P1-1'!$B:$AP,31,FALSE),"")</f>
        <v/>
      </c>
      <c r="AG164" s="168" t="str">
        <f>IFERROR(VLOOKUP(AG162,'P1-1'!$B:$AP,31,FALSE),"")</f>
        <v/>
      </c>
      <c r="AH164" s="168" t="str">
        <f>IFERROR(VLOOKUP(AH162,'P1-1'!$B:$AP,31,FALSE),"")</f>
        <v/>
      </c>
      <c r="AI164" s="168" t="str">
        <f>IFERROR(VLOOKUP(AI162,'P1-1'!$B:$AP,31,FALSE),"")</f>
        <v/>
      </c>
      <c r="AJ164" s="168" t="str">
        <f>IFERROR(VLOOKUP(AJ162,'P1-1'!$B:$AP,31,FALSE),"")</f>
        <v/>
      </c>
      <c r="AK164" s="168" t="str">
        <f>IFERROR(VLOOKUP(AK162,'P1-1'!$B:$AP,31,FALSE),"")</f>
        <v/>
      </c>
      <c r="AL164" s="168" t="str">
        <f>IFERROR(VLOOKUP(AL162,'P1-1'!$B:$AP,31,FALSE),"")</f>
        <v/>
      </c>
      <c r="AM164" s="168" t="str">
        <f>IFERROR(VLOOKUP(AM162,'P1-1'!$B:$AP,31,FALSE),"")</f>
        <v/>
      </c>
      <c r="AN164" s="484"/>
      <c r="AO164" s="487"/>
      <c r="AP164" s="492"/>
      <c r="AQ164" s="493"/>
      <c r="AR164" s="487"/>
      <c r="AS164" s="487"/>
      <c r="AT164" s="494"/>
      <c r="AU164" s="328"/>
      <c r="AV164" s="328"/>
    </row>
    <row r="165" spans="1:48" s="139" customFormat="1" ht="12" customHeight="1" x14ac:dyDescent="0.15">
      <c r="A165" s="495">
        <v>48</v>
      </c>
      <c r="B165" s="498"/>
      <c r="C165" s="501"/>
      <c r="D165" s="504" t="s">
        <v>95</v>
      </c>
      <c r="E165" s="363"/>
      <c r="F165" s="507"/>
      <c r="G165" s="508"/>
      <c r="H165" s="166" t="s">
        <v>221</v>
      </c>
      <c r="I165" s="325"/>
      <c r="J165" s="325"/>
      <c r="K165" s="325"/>
      <c r="L165" s="325"/>
      <c r="M165" s="325"/>
      <c r="N165" s="325"/>
      <c r="O165" s="325"/>
      <c r="P165" s="325"/>
      <c r="Q165" s="325"/>
      <c r="R165" s="325"/>
      <c r="S165" s="325"/>
      <c r="T165" s="325"/>
      <c r="U165" s="325"/>
      <c r="V165" s="325"/>
      <c r="W165" s="325"/>
      <c r="X165" s="325"/>
      <c r="Y165" s="325"/>
      <c r="Z165" s="325"/>
      <c r="AA165" s="325"/>
      <c r="AB165" s="325"/>
      <c r="AC165" s="325"/>
      <c r="AD165" s="325"/>
      <c r="AE165" s="325"/>
      <c r="AF165" s="325"/>
      <c r="AG165" s="325"/>
      <c r="AH165" s="325"/>
      <c r="AI165" s="325"/>
      <c r="AJ165" s="325"/>
      <c r="AK165" s="325"/>
      <c r="AL165" s="325"/>
      <c r="AM165" s="325"/>
      <c r="AN165" s="482">
        <f t="shared" ref="AN165" si="181">IF(LEFT($AN$2,6)="共同生活援助",SUM(I166:AM166),SUM(I166:AM167))</f>
        <v>0</v>
      </c>
      <c r="AO165" s="485">
        <f>IF($AN$4="４週",AN165/4,AN165/(DAY(EOMONTH($I$22,0))/7))</f>
        <v>0</v>
      </c>
      <c r="AP165" s="488"/>
      <c r="AQ165" s="489"/>
      <c r="AR165" s="485" t="str">
        <f t="shared" ref="AR165" si="182">IF($AN$4="４週",AU166,AV166)</f>
        <v/>
      </c>
      <c r="AS165" s="485"/>
      <c r="AT165" s="494"/>
      <c r="AU165" s="326" t="s">
        <v>508</v>
      </c>
      <c r="AV165" s="326" t="s">
        <v>222</v>
      </c>
    </row>
    <row r="166" spans="1:48" s="139" customFormat="1" ht="12" customHeight="1" x14ac:dyDescent="0.15">
      <c r="A166" s="496"/>
      <c r="B166" s="499"/>
      <c r="C166" s="502"/>
      <c r="D166" s="505"/>
      <c r="E166" s="364"/>
      <c r="F166" s="509"/>
      <c r="G166" s="510"/>
      <c r="H166" s="167" t="s">
        <v>223</v>
      </c>
      <c r="I166" s="168" t="str">
        <f>IFERROR(VLOOKUP(I165,'P1-1'!$B:$AP,41,FALSE),"")</f>
        <v/>
      </c>
      <c r="J166" s="168" t="str">
        <f>IFERROR(VLOOKUP(J165,'P1-1'!$B:$AP,41,FALSE),"")</f>
        <v/>
      </c>
      <c r="K166" s="168" t="str">
        <f>IFERROR(VLOOKUP(K165,'P1-1'!$B:$AP,41,FALSE),"")</f>
        <v/>
      </c>
      <c r="L166" s="168" t="str">
        <f>IFERROR(VLOOKUP(L165,'P1-1'!$B:$AP,41,FALSE),"")</f>
        <v/>
      </c>
      <c r="M166" s="168" t="str">
        <f>IFERROR(VLOOKUP(M165,'P1-1'!$B:$AP,41,FALSE),"")</f>
        <v/>
      </c>
      <c r="N166" s="168" t="str">
        <f>IFERROR(VLOOKUP(N165,'P1-1'!$B:$AP,41,FALSE),"")</f>
        <v/>
      </c>
      <c r="O166" s="168" t="str">
        <f>IFERROR(VLOOKUP(O165,'P1-1'!$B:$AP,41,FALSE),"")</f>
        <v/>
      </c>
      <c r="P166" s="168" t="str">
        <f>IFERROR(VLOOKUP(P165,'P1-1'!$B:$AP,41,FALSE),"")</f>
        <v/>
      </c>
      <c r="Q166" s="168" t="str">
        <f>IFERROR(VLOOKUP(Q165,'P1-1'!$B:$AP,41,FALSE),"")</f>
        <v/>
      </c>
      <c r="R166" s="168" t="str">
        <f>IFERROR(VLOOKUP(R165,'P1-1'!$B:$AP,41,FALSE),"")</f>
        <v/>
      </c>
      <c r="S166" s="168" t="str">
        <f>IFERROR(VLOOKUP(S165,'P1-1'!$B:$AP,41,FALSE),"")</f>
        <v/>
      </c>
      <c r="T166" s="168" t="str">
        <f>IFERROR(VLOOKUP(T165,'P1-1'!$B:$AP,41,FALSE),"")</f>
        <v/>
      </c>
      <c r="U166" s="168" t="str">
        <f>IFERROR(VLOOKUP(U165,'P1-1'!$B:$AP,41,FALSE),"")</f>
        <v/>
      </c>
      <c r="V166" s="168" t="str">
        <f>IFERROR(VLOOKUP(V165,'P1-1'!$B:$AP,41,FALSE),"")</f>
        <v/>
      </c>
      <c r="W166" s="168" t="str">
        <f>IFERROR(VLOOKUP(W165,'P1-1'!$B:$AP,41,FALSE),"")</f>
        <v/>
      </c>
      <c r="X166" s="168" t="str">
        <f>IFERROR(VLOOKUP(X165,'P1-1'!$B:$AP,41,FALSE),"")</f>
        <v/>
      </c>
      <c r="Y166" s="168" t="str">
        <f>IFERROR(VLOOKUP(Y165,'P1-1'!$B:$AP,41,FALSE),"")</f>
        <v/>
      </c>
      <c r="Z166" s="168" t="str">
        <f>IFERROR(VLOOKUP(Z165,'P1-1'!$B:$AP,41,FALSE),"")</f>
        <v/>
      </c>
      <c r="AA166" s="168" t="str">
        <f>IFERROR(VLOOKUP(AA165,'P1-1'!$B:$AP,41,FALSE),"")</f>
        <v/>
      </c>
      <c r="AB166" s="168" t="str">
        <f>IFERROR(VLOOKUP(AB165,'P1-1'!$B:$AP,41,FALSE),"")</f>
        <v/>
      </c>
      <c r="AC166" s="168" t="str">
        <f>IFERROR(VLOOKUP(AC165,'P1-1'!$B:$AP,41,FALSE),"")</f>
        <v/>
      </c>
      <c r="AD166" s="168" t="str">
        <f>IFERROR(VLOOKUP(AD165,'P1-1'!$B:$AP,41,FALSE),"")</f>
        <v/>
      </c>
      <c r="AE166" s="168" t="str">
        <f>IFERROR(VLOOKUP(AE165,'P1-1'!$B:$AP,41,FALSE),"")</f>
        <v/>
      </c>
      <c r="AF166" s="168" t="str">
        <f>IFERROR(VLOOKUP(AF165,'P1-1'!$B:$AP,41,FALSE),"")</f>
        <v/>
      </c>
      <c r="AG166" s="168" t="str">
        <f>IFERROR(VLOOKUP(AG165,'P1-1'!$B:$AP,41,FALSE),"")</f>
        <v/>
      </c>
      <c r="AH166" s="168" t="str">
        <f>IFERROR(VLOOKUP(AH165,'P1-1'!$B:$AP,41,FALSE),"")</f>
        <v/>
      </c>
      <c r="AI166" s="168" t="str">
        <f>IFERROR(VLOOKUP(AI165,'P1-1'!$B:$AP,41,FALSE),"")</f>
        <v/>
      </c>
      <c r="AJ166" s="168" t="str">
        <f>IFERROR(VLOOKUP(AJ165,'P1-1'!$B:$AP,41,FALSE),"")</f>
        <v/>
      </c>
      <c r="AK166" s="168" t="str">
        <f>IFERROR(VLOOKUP(AK165,'P1-1'!$B:$AP,41,FALSE),"")</f>
        <v/>
      </c>
      <c r="AL166" s="168" t="str">
        <f>IFERROR(VLOOKUP(AL165,'P1-1'!$B:$AP,41,FALSE),"")</f>
        <v/>
      </c>
      <c r="AM166" s="168" t="str">
        <f>IFERROR(VLOOKUP(AM165,'P1-1'!$B:$AP,41,FALSE),"")</f>
        <v/>
      </c>
      <c r="AN166" s="483"/>
      <c r="AO166" s="486"/>
      <c r="AP166" s="490"/>
      <c r="AQ166" s="491"/>
      <c r="AR166" s="486"/>
      <c r="AS166" s="486"/>
      <c r="AT166" s="494"/>
      <c r="AU166" s="327" t="str">
        <f t="shared" ref="AU166" si="183">IFERROR(IF($D165="□",($AO165/$AK$7),($AO165/$AK$9)),"")</f>
        <v/>
      </c>
      <c r="AV166" s="327" t="str">
        <f t="shared" ref="AV166" si="184">IFERROR(IF($D165="□",($AN165/$AO$7),($AN165/$AO$9)),"")</f>
        <v/>
      </c>
    </row>
    <row r="167" spans="1:48" s="139" customFormat="1" ht="12" customHeight="1" x14ac:dyDescent="0.15">
      <c r="A167" s="497"/>
      <c r="B167" s="500"/>
      <c r="C167" s="503"/>
      <c r="D167" s="506"/>
      <c r="E167" s="364"/>
      <c r="F167" s="511"/>
      <c r="G167" s="512"/>
      <c r="H167" s="169" t="s">
        <v>224</v>
      </c>
      <c r="I167" s="168" t="str">
        <f>IFERROR(VLOOKUP(I165,'P1-1'!$B:$AP,31,FALSE),"")</f>
        <v/>
      </c>
      <c r="J167" s="168" t="str">
        <f>IFERROR(VLOOKUP(J165,'P1-1'!$B:$AP,31,FALSE),"")</f>
        <v/>
      </c>
      <c r="K167" s="168" t="str">
        <f>IFERROR(VLOOKUP(K165,'P1-1'!$B:$AP,31,FALSE),"")</f>
        <v/>
      </c>
      <c r="L167" s="168" t="str">
        <f>IFERROR(VLOOKUP(L165,'P1-1'!$B:$AP,31,FALSE),"")</f>
        <v/>
      </c>
      <c r="M167" s="168" t="str">
        <f>IFERROR(VLOOKUP(M165,'P1-1'!$B:$AP,31,FALSE),"")</f>
        <v/>
      </c>
      <c r="N167" s="168" t="str">
        <f>IFERROR(VLOOKUP(N165,'P1-1'!$B:$AP,31,FALSE),"")</f>
        <v/>
      </c>
      <c r="O167" s="168" t="str">
        <f>IFERROR(VLOOKUP(O165,'P1-1'!$B:$AP,31,FALSE),"")</f>
        <v/>
      </c>
      <c r="P167" s="168" t="str">
        <f>IFERROR(VLOOKUP(P165,'P1-1'!$B:$AP,31,FALSE),"")</f>
        <v/>
      </c>
      <c r="Q167" s="168" t="str">
        <f>IFERROR(VLOOKUP(Q165,'P1-1'!$B:$AP,31,FALSE),"")</f>
        <v/>
      </c>
      <c r="R167" s="168" t="str">
        <f>IFERROR(VLOOKUP(R165,'P1-1'!$B:$AP,31,FALSE),"")</f>
        <v/>
      </c>
      <c r="S167" s="168" t="str">
        <f>IFERROR(VLOOKUP(S165,'P1-1'!$B:$AP,31,FALSE),"")</f>
        <v/>
      </c>
      <c r="T167" s="168" t="str">
        <f>IFERROR(VLOOKUP(T165,'P1-1'!$B:$AP,31,FALSE),"")</f>
        <v/>
      </c>
      <c r="U167" s="168" t="str">
        <f>IFERROR(VLOOKUP(U165,'P1-1'!$B:$AP,31,FALSE),"")</f>
        <v/>
      </c>
      <c r="V167" s="168" t="str">
        <f>IFERROR(VLOOKUP(V165,'P1-1'!$B:$AP,31,FALSE),"")</f>
        <v/>
      </c>
      <c r="W167" s="168" t="str">
        <f>IFERROR(VLOOKUP(W165,'P1-1'!$B:$AP,31,FALSE),"")</f>
        <v/>
      </c>
      <c r="X167" s="168" t="str">
        <f>IFERROR(VLOOKUP(X165,'P1-1'!$B:$AP,31,FALSE),"")</f>
        <v/>
      </c>
      <c r="Y167" s="168" t="str">
        <f>IFERROR(VLOOKUP(Y165,'P1-1'!$B:$AP,31,FALSE),"")</f>
        <v/>
      </c>
      <c r="Z167" s="168" t="str">
        <f>IFERROR(VLOOKUP(Z165,'P1-1'!$B:$AP,31,FALSE),"")</f>
        <v/>
      </c>
      <c r="AA167" s="168" t="str">
        <f>IFERROR(VLOOKUP(AA165,'P1-1'!$B:$AP,31,FALSE),"")</f>
        <v/>
      </c>
      <c r="AB167" s="168" t="str">
        <f>IFERROR(VLOOKUP(AB165,'P1-1'!$B:$AP,31,FALSE),"")</f>
        <v/>
      </c>
      <c r="AC167" s="168" t="str">
        <f>IFERROR(VLOOKUP(AC165,'P1-1'!$B:$AP,31,FALSE),"")</f>
        <v/>
      </c>
      <c r="AD167" s="168" t="str">
        <f>IFERROR(VLOOKUP(AD165,'P1-1'!$B:$AP,31,FALSE),"")</f>
        <v/>
      </c>
      <c r="AE167" s="168" t="str">
        <f>IFERROR(VLOOKUP(AE165,'P1-1'!$B:$AP,31,FALSE),"")</f>
        <v/>
      </c>
      <c r="AF167" s="168" t="str">
        <f>IFERROR(VLOOKUP(AF165,'P1-1'!$B:$AP,31,FALSE),"")</f>
        <v/>
      </c>
      <c r="AG167" s="168" t="str">
        <f>IFERROR(VLOOKUP(AG165,'P1-1'!$B:$AP,31,FALSE),"")</f>
        <v/>
      </c>
      <c r="AH167" s="168" t="str">
        <f>IFERROR(VLOOKUP(AH165,'P1-1'!$B:$AP,31,FALSE),"")</f>
        <v/>
      </c>
      <c r="AI167" s="168" t="str">
        <f>IFERROR(VLOOKUP(AI165,'P1-1'!$B:$AP,31,FALSE),"")</f>
        <v/>
      </c>
      <c r="AJ167" s="168" t="str">
        <f>IFERROR(VLOOKUP(AJ165,'P1-1'!$B:$AP,31,FALSE),"")</f>
        <v/>
      </c>
      <c r="AK167" s="168" t="str">
        <f>IFERROR(VLOOKUP(AK165,'P1-1'!$B:$AP,31,FALSE),"")</f>
        <v/>
      </c>
      <c r="AL167" s="168" t="str">
        <f>IFERROR(VLOOKUP(AL165,'P1-1'!$B:$AP,31,FALSE),"")</f>
        <v/>
      </c>
      <c r="AM167" s="168" t="str">
        <f>IFERROR(VLOOKUP(AM165,'P1-1'!$B:$AP,31,FALSE),"")</f>
        <v/>
      </c>
      <c r="AN167" s="484"/>
      <c r="AO167" s="487"/>
      <c r="AP167" s="492"/>
      <c r="AQ167" s="493"/>
      <c r="AR167" s="487"/>
      <c r="AS167" s="487"/>
      <c r="AT167" s="494"/>
      <c r="AU167" s="328"/>
      <c r="AV167" s="328"/>
    </row>
    <row r="168" spans="1:48" s="139" customFormat="1" ht="12" customHeight="1" x14ac:dyDescent="0.15">
      <c r="A168" s="495">
        <v>49</v>
      </c>
      <c r="B168" s="498"/>
      <c r="C168" s="513"/>
      <c r="D168" s="504" t="s">
        <v>95</v>
      </c>
      <c r="E168" s="363"/>
      <c r="F168" s="507"/>
      <c r="G168" s="508"/>
      <c r="H168" s="166" t="s">
        <v>221</v>
      </c>
      <c r="I168" s="325"/>
      <c r="J168" s="325"/>
      <c r="K168" s="325"/>
      <c r="L168" s="325"/>
      <c r="M168" s="325"/>
      <c r="N168" s="325"/>
      <c r="O168" s="325"/>
      <c r="P168" s="325"/>
      <c r="Q168" s="325"/>
      <c r="R168" s="325"/>
      <c r="S168" s="325"/>
      <c r="T168" s="325"/>
      <c r="U168" s="325"/>
      <c r="V168" s="325"/>
      <c r="W168" s="325"/>
      <c r="X168" s="325"/>
      <c r="Y168" s="325"/>
      <c r="Z168" s="325"/>
      <c r="AA168" s="325"/>
      <c r="AB168" s="325"/>
      <c r="AC168" s="325"/>
      <c r="AD168" s="325"/>
      <c r="AE168" s="325"/>
      <c r="AF168" s="325"/>
      <c r="AG168" s="325"/>
      <c r="AH168" s="325"/>
      <c r="AI168" s="325"/>
      <c r="AJ168" s="325"/>
      <c r="AK168" s="325"/>
      <c r="AL168" s="325"/>
      <c r="AM168" s="325"/>
      <c r="AN168" s="482">
        <f t="shared" ref="AN168" si="185">IF(LEFT($AN$2,6)="共同生活援助",SUM(I169:AM169),SUM(I169:AM170))</f>
        <v>0</v>
      </c>
      <c r="AO168" s="485">
        <f>IF($AN$4="４週",AN168/4,AN168/(DAY(EOMONTH($I$22,0))/7))</f>
        <v>0</v>
      </c>
      <c r="AP168" s="488"/>
      <c r="AQ168" s="489"/>
      <c r="AR168" s="485" t="str">
        <f t="shared" ref="AR168" si="186">IF($AN$4="４週",AU169,AV169)</f>
        <v/>
      </c>
      <c r="AS168" s="485"/>
      <c r="AT168" s="494"/>
      <c r="AU168" s="326" t="s">
        <v>508</v>
      </c>
      <c r="AV168" s="326" t="s">
        <v>222</v>
      </c>
    </row>
    <row r="169" spans="1:48" s="139" customFormat="1" ht="12" customHeight="1" x14ac:dyDescent="0.15">
      <c r="A169" s="496"/>
      <c r="B169" s="499"/>
      <c r="C169" s="514"/>
      <c r="D169" s="505"/>
      <c r="E169" s="364"/>
      <c r="F169" s="509"/>
      <c r="G169" s="510"/>
      <c r="H169" s="167" t="s">
        <v>223</v>
      </c>
      <c r="I169" s="168" t="str">
        <f>IFERROR(VLOOKUP(I168,'P1-1'!$B:$AP,41,FALSE),"")</f>
        <v/>
      </c>
      <c r="J169" s="168" t="str">
        <f>IFERROR(VLOOKUP(J168,'P1-1'!$B:$AP,41,FALSE),"")</f>
        <v/>
      </c>
      <c r="K169" s="168" t="str">
        <f>IFERROR(VLOOKUP(K168,'P1-1'!$B:$AP,41,FALSE),"")</f>
        <v/>
      </c>
      <c r="L169" s="168" t="str">
        <f>IFERROR(VLOOKUP(L168,'P1-1'!$B:$AP,41,FALSE),"")</f>
        <v/>
      </c>
      <c r="M169" s="168" t="str">
        <f>IFERROR(VLOOKUP(M168,'P1-1'!$B:$AP,41,FALSE),"")</f>
        <v/>
      </c>
      <c r="N169" s="168" t="str">
        <f>IFERROR(VLOOKUP(N168,'P1-1'!$B:$AP,41,FALSE),"")</f>
        <v/>
      </c>
      <c r="O169" s="168" t="str">
        <f>IFERROR(VLOOKUP(O168,'P1-1'!$B:$AP,41,FALSE),"")</f>
        <v/>
      </c>
      <c r="P169" s="168" t="str">
        <f>IFERROR(VLOOKUP(P168,'P1-1'!$B:$AP,41,FALSE),"")</f>
        <v/>
      </c>
      <c r="Q169" s="168" t="str">
        <f>IFERROR(VLOOKUP(Q168,'P1-1'!$B:$AP,41,FALSE),"")</f>
        <v/>
      </c>
      <c r="R169" s="168" t="str">
        <f>IFERROR(VLOOKUP(R168,'P1-1'!$B:$AP,41,FALSE),"")</f>
        <v/>
      </c>
      <c r="S169" s="168" t="str">
        <f>IFERROR(VLOOKUP(S168,'P1-1'!$B:$AP,41,FALSE),"")</f>
        <v/>
      </c>
      <c r="T169" s="168" t="str">
        <f>IFERROR(VLOOKUP(T168,'P1-1'!$B:$AP,41,FALSE),"")</f>
        <v/>
      </c>
      <c r="U169" s="168" t="str">
        <f>IFERROR(VLOOKUP(U168,'P1-1'!$B:$AP,41,FALSE),"")</f>
        <v/>
      </c>
      <c r="V169" s="168" t="str">
        <f>IFERROR(VLOOKUP(V168,'P1-1'!$B:$AP,41,FALSE),"")</f>
        <v/>
      </c>
      <c r="W169" s="168" t="str">
        <f>IFERROR(VLOOKUP(W168,'P1-1'!$B:$AP,41,FALSE),"")</f>
        <v/>
      </c>
      <c r="X169" s="168" t="str">
        <f>IFERROR(VLOOKUP(X168,'P1-1'!$B:$AP,41,FALSE),"")</f>
        <v/>
      </c>
      <c r="Y169" s="168" t="str">
        <f>IFERROR(VLOOKUP(Y168,'P1-1'!$B:$AP,41,FALSE),"")</f>
        <v/>
      </c>
      <c r="Z169" s="168" t="str">
        <f>IFERROR(VLOOKUP(Z168,'P1-1'!$B:$AP,41,FALSE),"")</f>
        <v/>
      </c>
      <c r="AA169" s="168" t="str">
        <f>IFERROR(VLOOKUP(AA168,'P1-1'!$B:$AP,41,FALSE),"")</f>
        <v/>
      </c>
      <c r="AB169" s="168" t="str">
        <f>IFERROR(VLOOKUP(AB168,'P1-1'!$B:$AP,41,FALSE),"")</f>
        <v/>
      </c>
      <c r="AC169" s="168" t="str">
        <f>IFERROR(VLOOKUP(AC168,'P1-1'!$B:$AP,41,FALSE),"")</f>
        <v/>
      </c>
      <c r="AD169" s="168" t="str">
        <f>IFERROR(VLOOKUP(AD168,'P1-1'!$B:$AP,41,FALSE),"")</f>
        <v/>
      </c>
      <c r="AE169" s="168" t="str">
        <f>IFERROR(VLOOKUP(AE168,'P1-1'!$B:$AP,41,FALSE),"")</f>
        <v/>
      </c>
      <c r="AF169" s="168" t="str">
        <f>IFERROR(VLOOKUP(AF168,'P1-1'!$B:$AP,41,FALSE),"")</f>
        <v/>
      </c>
      <c r="AG169" s="168" t="str">
        <f>IFERROR(VLOOKUP(AG168,'P1-1'!$B:$AP,41,FALSE),"")</f>
        <v/>
      </c>
      <c r="AH169" s="168" t="str">
        <f>IFERROR(VLOOKUP(AH168,'P1-1'!$B:$AP,41,FALSE),"")</f>
        <v/>
      </c>
      <c r="AI169" s="168" t="str">
        <f>IFERROR(VLOOKUP(AI168,'P1-1'!$B:$AP,41,FALSE),"")</f>
        <v/>
      </c>
      <c r="AJ169" s="168" t="str">
        <f>IFERROR(VLOOKUP(AJ168,'P1-1'!$B:$AP,41,FALSE),"")</f>
        <v/>
      </c>
      <c r="AK169" s="168" t="str">
        <f>IFERROR(VLOOKUP(AK168,'P1-1'!$B:$AP,41,FALSE),"")</f>
        <v/>
      </c>
      <c r="AL169" s="168" t="str">
        <f>IFERROR(VLOOKUP(AL168,'P1-1'!$B:$AP,41,FALSE),"")</f>
        <v/>
      </c>
      <c r="AM169" s="168" t="str">
        <f>IFERROR(VLOOKUP(AM168,'P1-1'!$B:$AP,41,FALSE),"")</f>
        <v/>
      </c>
      <c r="AN169" s="483"/>
      <c r="AO169" s="486"/>
      <c r="AP169" s="490"/>
      <c r="AQ169" s="491"/>
      <c r="AR169" s="486"/>
      <c r="AS169" s="486"/>
      <c r="AT169" s="494"/>
      <c r="AU169" s="327" t="str">
        <f t="shared" ref="AU169" si="187">IFERROR(IF($D168="□",($AO168/$AK$7),($AO168/$AK$9)),"")</f>
        <v/>
      </c>
      <c r="AV169" s="327" t="str">
        <f t="shared" ref="AV169" si="188">IFERROR(IF($D168="□",($AN168/$AO$7),($AN168/$AO$9)),"")</f>
        <v/>
      </c>
    </row>
    <row r="170" spans="1:48" s="139" customFormat="1" ht="12" customHeight="1" x14ac:dyDescent="0.15">
      <c r="A170" s="497"/>
      <c r="B170" s="500"/>
      <c r="C170" s="515"/>
      <c r="D170" s="506"/>
      <c r="E170" s="364"/>
      <c r="F170" s="511"/>
      <c r="G170" s="512"/>
      <c r="H170" s="169" t="s">
        <v>224</v>
      </c>
      <c r="I170" s="168" t="str">
        <f>IFERROR(VLOOKUP(I168,'P1-1'!$B:$AP,31,FALSE),"")</f>
        <v/>
      </c>
      <c r="J170" s="168" t="str">
        <f>IFERROR(VLOOKUP(J168,'P1-1'!$B:$AP,31,FALSE),"")</f>
        <v/>
      </c>
      <c r="K170" s="168" t="str">
        <f>IFERROR(VLOOKUP(K168,'P1-1'!$B:$AP,31,FALSE),"")</f>
        <v/>
      </c>
      <c r="L170" s="168" t="str">
        <f>IFERROR(VLOOKUP(L168,'P1-1'!$B:$AP,31,FALSE),"")</f>
        <v/>
      </c>
      <c r="M170" s="168" t="str">
        <f>IFERROR(VLOOKUP(M168,'P1-1'!$B:$AP,31,FALSE),"")</f>
        <v/>
      </c>
      <c r="N170" s="168" t="str">
        <f>IFERROR(VLOOKUP(N168,'P1-1'!$B:$AP,31,FALSE),"")</f>
        <v/>
      </c>
      <c r="O170" s="168" t="str">
        <f>IFERROR(VLOOKUP(O168,'P1-1'!$B:$AP,31,FALSE),"")</f>
        <v/>
      </c>
      <c r="P170" s="168" t="str">
        <f>IFERROR(VLOOKUP(P168,'P1-1'!$B:$AP,31,FALSE),"")</f>
        <v/>
      </c>
      <c r="Q170" s="168" t="str">
        <f>IFERROR(VLOOKUP(Q168,'P1-1'!$B:$AP,31,FALSE),"")</f>
        <v/>
      </c>
      <c r="R170" s="168" t="str">
        <f>IFERROR(VLOOKUP(R168,'P1-1'!$B:$AP,31,FALSE),"")</f>
        <v/>
      </c>
      <c r="S170" s="168" t="str">
        <f>IFERROR(VLOOKUP(S168,'P1-1'!$B:$AP,31,FALSE),"")</f>
        <v/>
      </c>
      <c r="T170" s="168" t="str">
        <f>IFERROR(VLOOKUP(T168,'P1-1'!$B:$AP,31,FALSE),"")</f>
        <v/>
      </c>
      <c r="U170" s="168" t="str">
        <f>IFERROR(VLOOKUP(U168,'P1-1'!$B:$AP,31,FALSE),"")</f>
        <v/>
      </c>
      <c r="V170" s="168" t="str">
        <f>IFERROR(VLOOKUP(V168,'P1-1'!$B:$AP,31,FALSE),"")</f>
        <v/>
      </c>
      <c r="W170" s="168" t="str">
        <f>IFERROR(VLOOKUP(W168,'P1-1'!$B:$AP,31,FALSE),"")</f>
        <v/>
      </c>
      <c r="X170" s="168" t="str">
        <f>IFERROR(VLOOKUP(X168,'P1-1'!$B:$AP,31,FALSE),"")</f>
        <v/>
      </c>
      <c r="Y170" s="168" t="str">
        <f>IFERROR(VLOOKUP(Y168,'P1-1'!$B:$AP,31,FALSE),"")</f>
        <v/>
      </c>
      <c r="Z170" s="168" t="str">
        <f>IFERROR(VLOOKUP(Z168,'P1-1'!$B:$AP,31,FALSE),"")</f>
        <v/>
      </c>
      <c r="AA170" s="168" t="str">
        <f>IFERROR(VLOOKUP(AA168,'P1-1'!$B:$AP,31,FALSE),"")</f>
        <v/>
      </c>
      <c r="AB170" s="168" t="str">
        <f>IFERROR(VLOOKUP(AB168,'P1-1'!$B:$AP,31,FALSE),"")</f>
        <v/>
      </c>
      <c r="AC170" s="168" t="str">
        <f>IFERROR(VLOOKUP(AC168,'P1-1'!$B:$AP,31,FALSE),"")</f>
        <v/>
      </c>
      <c r="AD170" s="168" t="str">
        <f>IFERROR(VLOOKUP(AD168,'P1-1'!$B:$AP,31,FALSE),"")</f>
        <v/>
      </c>
      <c r="AE170" s="168" t="str">
        <f>IFERROR(VLOOKUP(AE168,'P1-1'!$B:$AP,31,FALSE),"")</f>
        <v/>
      </c>
      <c r="AF170" s="168" t="str">
        <f>IFERROR(VLOOKUP(AF168,'P1-1'!$B:$AP,31,FALSE),"")</f>
        <v/>
      </c>
      <c r="AG170" s="168" t="str">
        <f>IFERROR(VLOOKUP(AG168,'P1-1'!$B:$AP,31,FALSE),"")</f>
        <v/>
      </c>
      <c r="AH170" s="168" t="str">
        <f>IFERROR(VLOOKUP(AH168,'P1-1'!$B:$AP,31,FALSE),"")</f>
        <v/>
      </c>
      <c r="AI170" s="168" t="str">
        <f>IFERROR(VLOOKUP(AI168,'P1-1'!$B:$AP,31,FALSE),"")</f>
        <v/>
      </c>
      <c r="AJ170" s="168" t="str">
        <f>IFERROR(VLOOKUP(AJ168,'P1-1'!$B:$AP,31,FALSE),"")</f>
        <v/>
      </c>
      <c r="AK170" s="168" t="str">
        <f>IFERROR(VLOOKUP(AK168,'P1-1'!$B:$AP,31,FALSE),"")</f>
        <v/>
      </c>
      <c r="AL170" s="168" t="str">
        <f>IFERROR(VLOOKUP(AL168,'P1-1'!$B:$AP,31,FALSE),"")</f>
        <v/>
      </c>
      <c r="AM170" s="168" t="str">
        <f>IFERROR(VLOOKUP(AM168,'P1-1'!$B:$AP,31,FALSE),"")</f>
        <v/>
      </c>
      <c r="AN170" s="484"/>
      <c r="AO170" s="487"/>
      <c r="AP170" s="492"/>
      <c r="AQ170" s="493"/>
      <c r="AR170" s="487"/>
      <c r="AS170" s="487"/>
      <c r="AT170" s="494"/>
      <c r="AU170" s="328"/>
      <c r="AV170" s="328"/>
    </row>
    <row r="171" spans="1:48" s="139" customFormat="1" ht="12" customHeight="1" x14ac:dyDescent="0.15">
      <c r="A171" s="495">
        <v>50</v>
      </c>
      <c r="B171" s="498"/>
      <c r="C171" s="513"/>
      <c r="D171" s="504" t="s">
        <v>95</v>
      </c>
      <c r="E171" s="363"/>
      <c r="F171" s="507"/>
      <c r="G171" s="508"/>
      <c r="H171" s="166" t="s">
        <v>221</v>
      </c>
      <c r="I171" s="325"/>
      <c r="J171" s="325"/>
      <c r="K171" s="325"/>
      <c r="L171" s="325"/>
      <c r="M171" s="325"/>
      <c r="N171" s="325"/>
      <c r="O171" s="325"/>
      <c r="P171" s="325"/>
      <c r="Q171" s="325"/>
      <c r="R171" s="325"/>
      <c r="S171" s="325"/>
      <c r="T171" s="325"/>
      <c r="U171" s="325"/>
      <c r="V171" s="325"/>
      <c r="W171" s="325"/>
      <c r="X171" s="325"/>
      <c r="Y171" s="325"/>
      <c r="Z171" s="325"/>
      <c r="AA171" s="325"/>
      <c r="AB171" s="325"/>
      <c r="AC171" s="325"/>
      <c r="AD171" s="325"/>
      <c r="AE171" s="325"/>
      <c r="AF171" s="325"/>
      <c r="AG171" s="325"/>
      <c r="AH171" s="325"/>
      <c r="AI171" s="325"/>
      <c r="AJ171" s="325"/>
      <c r="AK171" s="325"/>
      <c r="AL171" s="325"/>
      <c r="AM171" s="325"/>
      <c r="AN171" s="482">
        <f t="shared" ref="AN171" si="189">IF(LEFT($AN$2,6)="共同生活援助",SUM(I172:AM172),SUM(I172:AM173))</f>
        <v>0</v>
      </c>
      <c r="AO171" s="485">
        <f>IF($AN$4="４週",AN171/4,AN171/(DAY(EOMONTH($I$22,0))/7))</f>
        <v>0</v>
      </c>
      <c r="AP171" s="488"/>
      <c r="AQ171" s="489"/>
      <c r="AR171" s="485" t="str">
        <f t="shared" ref="AR171" si="190">IF($AN$4="４週",AU172,AV172)</f>
        <v/>
      </c>
      <c r="AS171" s="485"/>
      <c r="AT171" s="494"/>
      <c r="AU171" s="326" t="s">
        <v>508</v>
      </c>
      <c r="AV171" s="326" t="s">
        <v>222</v>
      </c>
    </row>
    <row r="172" spans="1:48" s="139" customFormat="1" ht="12" customHeight="1" x14ac:dyDescent="0.15">
      <c r="A172" s="496"/>
      <c r="B172" s="499"/>
      <c r="C172" s="514"/>
      <c r="D172" s="505"/>
      <c r="E172" s="364"/>
      <c r="F172" s="509"/>
      <c r="G172" s="510"/>
      <c r="H172" s="167" t="s">
        <v>223</v>
      </c>
      <c r="I172" s="168" t="str">
        <f>IFERROR(VLOOKUP(I171,'P1-1'!$B:$AP,41,FALSE),"")</f>
        <v/>
      </c>
      <c r="J172" s="168" t="str">
        <f>IFERROR(VLOOKUP(J171,'P1-1'!$B:$AP,41,FALSE),"")</f>
        <v/>
      </c>
      <c r="K172" s="168" t="str">
        <f>IFERROR(VLOOKUP(K171,'P1-1'!$B:$AP,41,FALSE),"")</f>
        <v/>
      </c>
      <c r="L172" s="168" t="str">
        <f>IFERROR(VLOOKUP(L171,'P1-1'!$B:$AP,41,FALSE),"")</f>
        <v/>
      </c>
      <c r="M172" s="168" t="str">
        <f>IFERROR(VLOOKUP(M171,'P1-1'!$B:$AP,41,FALSE),"")</f>
        <v/>
      </c>
      <c r="N172" s="168" t="str">
        <f>IFERROR(VLOOKUP(N171,'P1-1'!$B:$AP,41,FALSE),"")</f>
        <v/>
      </c>
      <c r="O172" s="168" t="str">
        <f>IFERROR(VLOOKUP(O171,'P1-1'!$B:$AP,41,FALSE),"")</f>
        <v/>
      </c>
      <c r="P172" s="168" t="str">
        <f>IFERROR(VLOOKUP(P171,'P1-1'!$B:$AP,41,FALSE),"")</f>
        <v/>
      </c>
      <c r="Q172" s="168" t="str">
        <f>IFERROR(VLOOKUP(Q171,'P1-1'!$B:$AP,41,FALSE),"")</f>
        <v/>
      </c>
      <c r="R172" s="168" t="str">
        <f>IFERROR(VLOOKUP(R171,'P1-1'!$B:$AP,41,FALSE),"")</f>
        <v/>
      </c>
      <c r="S172" s="168" t="str">
        <f>IFERROR(VLOOKUP(S171,'P1-1'!$B:$AP,41,FALSE),"")</f>
        <v/>
      </c>
      <c r="T172" s="168" t="str">
        <f>IFERROR(VLOOKUP(T171,'P1-1'!$B:$AP,41,FALSE),"")</f>
        <v/>
      </c>
      <c r="U172" s="168" t="str">
        <f>IFERROR(VLOOKUP(U171,'P1-1'!$B:$AP,41,FALSE),"")</f>
        <v/>
      </c>
      <c r="V172" s="168" t="str">
        <f>IFERROR(VLOOKUP(V171,'P1-1'!$B:$AP,41,FALSE),"")</f>
        <v/>
      </c>
      <c r="W172" s="168" t="str">
        <f>IFERROR(VLOOKUP(W171,'P1-1'!$B:$AP,41,FALSE),"")</f>
        <v/>
      </c>
      <c r="X172" s="168" t="str">
        <f>IFERROR(VLOOKUP(X171,'P1-1'!$B:$AP,41,FALSE),"")</f>
        <v/>
      </c>
      <c r="Y172" s="168" t="str">
        <f>IFERROR(VLOOKUP(Y171,'P1-1'!$B:$AP,41,FALSE),"")</f>
        <v/>
      </c>
      <c r="Z172" s="168" t="str">
        <f>IFERROR(VLOOKUP(Z171,'P1-1'!$B:$AP,41,FALSE),"")</f>
        <v/>
      </c>
      <c r="AA172" s="168" t="str">
        <f>IFERROR(VLOOKUP(AA171,'P1-1'!$B:$AP,41,FALSE),"")</f>
        <v/>
      </c>
      <c r="AB172" s="168" t="str">
        <f>IFERROR(VLOOKUP(AB171,'P1-1'!$B:$AP,41,FALSE),"")</f>
        <v/>
      </c>
      <c r="AC172" s="168" t="str">
        <f>IFERROR(VLOOKUP(AC171,'P1-1'!$B:$AP,41,FALSE),"")</f>
        <v/>
      </c>
      <c r="AD172" s="168" t="str">
        <f>IFERROR(VLOOKUP(AD171,'P1-1'!$B:$AP,41,FALSE),"")</f>
        <v/>
      </c>
      <c r="AE172" s="168" t="str">
        <f>IFERROR(VLOOKUP(AE171,'P1-1'!$B:$AP,41,FALSE),"")</f>
        <v/>
      </c>
      <c r="AF172" s="168" t="str">
        <f>IFERROR(VLOOKUP(AF171,'P1-1'!$B:$AP,41,FALSE),"")</f>
        <v/>
      </c>
      <c r="AG172" s="168" t="str">
        <f>IFERROR(VLOOKUP(AG171,'P1-1'!$B:$AP,41,FALSE),"")</f>
        <v/>
      </c>
      <c r="AH172" s="168" t="str">
        <f>IFERROR(VLOOKUP(AH171,'P1-1'!$B:$AP,41,FALSE),"")</f>
        <v/>
      </c>
      <c r="AI172" s="168" t="str">
        <f>IFERROR(VLOOKUP(AI171,'P1-1'!$B:$AP,41,FALSE),"")</f>
        <v/>
      </c>
      <c r="AJ172" s="168" t="str">
        <f>IFERROR(VLOOKUP(AJ171,'P1-1'!$B:$AP,41,FALSE),"")</f>
        <v/>
      </c>
      <c r="AK172" s="168" t="str">
        <f>IFERROR(VLOOKUP(AK171,'P1-1'!$B:$AP,41,FALSE),"")</f>
        <v/>
      </c>
      <c r="AL172" s="168" t="str">
        <f>IFERROR(VLOOKUP(AL171,'P1-1'!$B:$AP,41,FALSE),"")</f>
        <v/>
      </c>
      <c r="AM172" s="168" t="str">
        <f>IFERROR(VLOOKUP(AM171,'P1-1'!$B:$AP,41,FALSE),"")</f>
        <v/>
      </c>
      <c r="AN172" s="483"/>
      <c r="AO172" s="486"/>
      <c r="AP172" s="490"/>
      <c r="AQ172" s="491"/>
      <c r="AR172" s="486"/>
      <c r="AS172" s="486"/>
      <c r="AT172" s="494"/>
      <c r="AU172" s="327" t="str">
        <f t="shared" ref="AU172" si="191">IFERROR(IF($D171="□",($AO171/$AK$7),($AO171/$AK$9)),"")</f>
        <v/>
      </c>
      <c r="AV172" s="327" t="str">
        <f t="shared" ref="AV172" si="192">IFERROR(IF($D171="□",($AN171/$AO$7),($AN171/$AO$9)),"")</f>
        <v/>
      </c>
    </row>
    <row r="173" spans="1:48" s="139" customFormat="1" ht="12" customHeight="1" x14ac:dyDescent="0.15">
      <c r="A173" s="497"/>
      <c r="B173" s="500"/>
      <c r="C173" s="515"/>
      <c r="D173" s="506"/>
      <c r="E173" s="364"/>
      <c r="F173" s="511"/>
      <c r="G173" s="512"/>
      <c r="H173" s="169" t="s">
        <v>224</v>
      </c>
      <c r="I173" s="168" t="str">
        <f>IFERROR(VLOOKUP(I171,'P1-1'!$B:$AP,31,FALSE),"")</f>
        <v/>
      </c>
      <c r="J173" s="168" t="str">
        <f>IFERROR(VLOOKUP(J171,'P1-1'!$B:$AP,31,FALSE),"")</f>
        <v/>
      </c>
      <c r="K173" s="168" t="str">
        <f>IFERROR(VLOOKUP(K171,'P1-1'!$B:$AP,31,FALSE),"")</f>
        <v/>
      </c>
      <c r="L173" s="168" t="str">
        <f>IFERROR(VLOOKUP(L171,'P1-1'!$B:$AP,31,FALSE),"")</f>
        <v/>
      </c>
      <c r="M173" s="168" t="str">
        <f>IFERROR(VLOOKUP(M171,'P1-1'!$B:$AP,31,FALSE),"")</f>
        <v/>
      </c>
      <c r="N173" s="168" t="str">
        <f>IFERROR(VLOOKUP(N171,'P1-1'!$B:$AP,31,FALSE),"")</f>
        <v/>
      </c>
      <c r="O173" s="168" t="str">
        <f>IFERROR(VLOOKUP(O171,'P1-1'!$B:$AP,31,FALSE),"")</f>
        <v/>
      </c>
      <c r="P173" s="168" t="str">
        <f>IFERROR(VLOOKUP(P171,'P1-1'!$B:$AP,31,FALSE),"")</f>
        <v/>
      </c>
      <c r="Q173" s="168" t="str">
        <f>IFERROR(VLOOKUP(Q171,'P1-1'!$B:$AP,31,FALSE),"")</f>
        <v/>
      </c>
      <c r="R173" s="168" t="str">
        <f>IFERROR(VLOOKUP(R171,'P1-1'!$B:$AP,31,FALSE),"")</f>
        <v/>
      </c>
      <c r="S173" s="168" t="str">
        <f>IFERROR(VLOOKUP(S171,'P1-1'!$B:$AP,31,FALSE),"")</f>
        <v/>
      </c>
      <c r="T173" s="168" t="str">
        <f>IFERROR(VLOOKUP(T171,'P1-1'!$B:$AP,31,FALSE),"")</f>
        <v/>
      </c>
      <c r="U173" s="168" t="str">
        <f>IFERROR(VLOOKUP(U171,'P1-1'!$B:$AP,31,FALSE),"")</f>
        <v/>
      </c>
      <c r="V173" s="168" t="str">
        <f>IFERROR(VLOOKUP(V171,'P1-1'!$B:$AP,31,FALSE),"")</f>
        <v/>
      </c>
      <c r="W173" s="168" t="str">
        <f>IFERROR(VLOOKUP(W171,'P1-1'!$B:$AP,31,FALSE),"")</f>
        <v/>
      </c>
      <c r="X173" s="168" t="str">
        <f>IFERROR(VLOOKUP(X171,'P1-1'!$B:$AP,31,FALSE),"")</f>
        <v/>
      </c>
      <c r="Y173" s="168" t="str">
        <f>IFERROR(VLOOKUP(Y171,'P1-1'!$B:$AP,31,FALSE),"")</f>
        <v/>
      </c>
      <c r="Z173" s="168" t="str">
        <f>IFERROR(VLOOKUP(Z171,'P1-1'!$B:$AP,31,FALSE),"")</f>
        <v/>
      </c>
      <c r="AA173" s="168" t="str">
        <f>IFERROR(VLOOKUP(AA171,'P1-1'!$B:$AP,31,FALSE),"")</f>
        <v/>
      </c>
      <c r="AB173" s="168" t="str">
        <f>IFERROR(VLOOKUP(AB171,'P1-1'!$B:$AP,31,FALSE),"")</f>
        <v/>
      </c>
      <c r="AC173" s="168" t="str">
        <f>IFERROR(VLOOKUP(AC171,'P1-1'!$B:$AP,31,FALSE),"")</f>
        <v/>
      </c>
      <c r="AD173" s="168" t="str">
        <f>IFERROR(VLOOKUP(AD171,'P1-1'!$B:$AP,31,FALSE),"")</f>
        <v/>
      </c>
      <c r="AE173" s="168" t="str">
        <f>IFERROR(VLOOKUP(AE171,'P1-1'!$B:$AP,31,FALSE),"")</f>
        <v/>
      </c>
      <c r="AF173" s="168" t="str">
        <f>IFERROR(VLOOKUP(AF171,'P1-1'!$B:$AP,31,FALSE),"")</f>
        <v/>
      </c>
      <c r="AG173" s="168" t="str">
        <f>IFERROR(VLOOKUP(AG171,'P1-1'!$B:$AP,31,FALSE),"")</f>
        <v/>
      </c>
      <c r="AH173" s="168" t="str">
        <f>IFERROR(VLOOKUP(AH171,'P1-1'!$B:$AP,31,FALSE),"")</f>
        <v/>
      </c>
      <c r="AI173" s="168" t="str">
        <f>IFERROR(VLOOKUP(AI171,'P1-1'!$B:$AP,31,FALSE),"")</f>
        <v/>
      </c>
      <c r="AJ173" s="168" t="str">
        <f>IFERROR(VLOOKUP(AJ171,'P1-1'!$B:$AP,31,FALSE),"")</f>
        <v/>
      </c>
      <c r="AK173" s="168" t="str">
        <f>IFERROR(VLOOKUP(AK171,'P1-1'!$B:$AP,31,FALSE),"")</f>
        <v/>
      </c>
      <c r="AL173" s="168" t="str">
        <f>IFERROR(VLOOKUP(AL171,'P1-1'!$B:$AP,31,FALSE),"")</f>
        <v/>
      </c>
      <c r="AM173" s="168" t="str">
        <f>IFERROR(VLOOKUP(AM171,'P1-1'!$B:$AP,31,FALSE),"")</f>
        <v/>
      </c>
      <c r="AN173" s="484"/>
      <c r="AO173" s="487"/>
      <c r="AP173" s="492"/>
      <c r="AQ173" s="493"/>
      <c r="AR173" s="487"/>
      <c r="AS173" s="487"/>
      <c r="AT173" s="494"/>
      <c r="AU173" s="328"/>
      <c r="AV173" s="328"/>
    </row>
    <row r="174" spans="1:48" s="139" customFormat="1" ht="12" customHeight="1" x14ac:dyDescent="0.15">
      <c r="A174" s="495">
        <v>51</v>
      </c>
      <c r="B174" s="498"/>
      <c r="C174" s="513"/>
      <c r="D174" s="504" t="s">
        <v>95</v>
      </c>
      <c r="E174" s="363"/>
      <c r="F174" s="507"/>
      <c r="G174" s="508"/>
      <c r="H174" s="166" t="s">
        <v>221</v>
      </c>
      <c r="I174" s="325"/>
      <c r="J174" s="325"/>
      <c r="K174" s="325"/>
      <c r="L174" s="325"/>
      <c r="M174" s="325"/>
      <c r="N174" s="325"/>
      <c r="O174" s="325"/>
      <c r="P174" s="325"/>
      <c r="Q174" s="325"/>
      <c r="R174" s="325"/>
      <c r="S174" s="325"/>
      <c r="T174" s="325"/>
      <c r="U174" s="325"/>
      <c r="V174" s="325"/>
      <c r="W174" s="325"/>
      <c r="X174" s="325"/>
      <c r="Y174" s="325"/>
      <c r="Z174" s="325"/>
      <c r="AA174" s="325"/>
      <c r="AB174" s="325"/>
      <c r="AC174" s="325"/>
      <c r="AD174" s="325"/>
      <c r="AE174" s="325"/>
      <c r="AF174" s="325"/>
      <c r="AG174" s="325"/>
      <c r="AH174" s="325"/>
      <c r="AI174" s="325"/>
      <c r="AJ174" s="325"/>
      <c r="AK174" s="325"/>
      <c r="AL174" s="325"/>
      <c r="AM174" s="325"/>
      <c r="AN174" s="482">
        <f t="shared" ref="AN174" si="193">IF(LEFT($AN$2,6)="共同生活援助",SUM(I175:AM175),SUM(I175:AM176))</f>
        <v>0</v>
      </c>
      <c r="AO174" s="485">
        <f>IF($AN$4="４週",AN174/4,AN174/(DAY(EOMONTH($I$22,0))/7))</f>
        <v>0</v>
      </c>
      <c r="AP174" s="488"/>
      <c r="AQ174" s="489"/>
      <c r="AR174" s="485" t="str">
        <f t="shared" ref="AR174" si="194">IF($AN$4="４週",AU175,AV175)</f>
        <v/>
      </c>
      <c r="AS174" s="485"/>
      <c r="AT174" s="494"/>
      <c r="AU174" s="326" t="s">
        <v>508</v>
      </c>
      <c r="AV174" s="326" t="s">
        <v>222</v>
      </c>
    </row>
    <row r="175" spans="1:48" s="139" customFormat="1" ht="12" customHeight="1" x14ac:dyDescent="0.15">
      <c r="A175" s="496"/>
      <c r="B175" s="499"/>
      <c r="C175" s="514"/>
      <c r="D175" s="505"/>
      <c r="E175" s="364"/>
      <c r="F175" s="509"/>
      <c r="G175" s="510"/>
      <c r="H175" s="167" t="s">
        <v>223</v>
      </c>
      <c r="I175" s="168" t="str">
        <f>IFERROR(VLOOKUP(I174,'P1-1'!$B:$AP,41,FALSE),"")</f>
        <v/>
      </c>
      <c r="J175" s="168" t="str">
        <f>IFERROR(VLOOKUP(J174,'P1-1'!$B:$AP,41,FALSE),"")</f>
        <v/>
      </c>
      <c r="K175" s="168" t="str">
        <f>IFERROR(VLOOKUP(K174,'P1-1'!$B:$AP,41,FALSE),"")</f>
        <v/>
      </c>
      <c r="L175" s="168" t="str">
        <f>IFERROR(VLOOKUP(L174,'P1-1'!$B:$AP,41,FALSE),"")</f>
        <v/>
      </c>
      <c r="M175" s="168" t="str">
        <f>IFERROR(VLOOKUP(M174,'P1-1'!$B:$AP,41,FALSE),"")</f>
        <v/>
      </c>
      <c r="N175" s="168" t="str">
        <f>IFERROR(VLOOKUP(N174,'P1-1'!$B:$AP,41,FALSE),"")</f>
        <v/>
      </c>
      <c r="O175" s="168" t="str">
        <f>IFERROR(VLOOKUP(O174,'P1-1'!$B:$AP,41,FALSE),"")</f>
        <v/>
      </c>
      <c r="P175" s="168" t="str">
        <f>IFERROR(VLOOKUP(P174,'P1-1'!$B:$AP,41,FALSE),"")</f>
        <v/>
      </c>
      <c r="Q175" s="168" t="str">
        <f>IFERROR(VLOOKUP(Q174,'P1-1'!$B:$AP,41,FALSE),"")</f>
        <v/>
      </c>
      <c r="R175" s="168" t="str">
        <f>IFERROR(VLOOKUP(R174,'P1-1'!$B:$AP,41,FALSE),"")</f>
        <v/>
      </c>
      <c r="S175" s="168" t="str">
        <f>IFERROR(VLOOKUP(S174,'P1-1'!$B:$AP,41,FALSE),"")</f>
        <v/>
      </c>
      <c r="T175" s="168" t="str">
        <f>IFERROR(VLOOKUP(T174,'P1-1'!$B:$AP,41,FALSE),"")</f>
        <v/>
      </c>
      <c r="U175" s="168" t="str">
        <f>IFERROR(VLOOKUP(U174,'P1-1'!$B:$AP,41,FALSE),"")</f>
        <v/>
      </c>
      <c r="V175" s="168" t="str">
        <f>IFERROR(VLOOKUP(V174,'P1-1'!$B:$AP,41,FALSE),"")</f>
        <v/>
      </c>
      <c r="W175" s="168" t="str">
        <f>IFERROR(VLOOKUP(W174,'P1-1'!$B:$AP,41,FALSE),"")</f>
        <v/>
      </c>
      <c r="X175" s="168" t="str">
        <f>IFERROR(VLOOKUP(X174,'P1-1'!$B:$AP,41,FALSE),"")</f>
        <v/>
      </c>
      <c r="Y175" s="168" t="str">
        <f>IFERROR(VLOOKUP(Y174,'P1-1'!$B:$AP,41,FALSE),"")</f>
        <v/>
      </c>
      <c r="Z175" s="168" t="str">
        <f>IFERROR(VLOOKUP(Z174,'P1-1'!$B:$AP,41,FALSE),"")</f>
        <v/>
      </c>
      <c r="AA175" s="168" t="str">
        <f>IFERROR(VLOOKUP(AA174,'P1-1'!$B:$AP,41,FALSE),"")</f>
        <v/>
      </c>
      <c r="AB175" s="168" t="str">
        <f>IFERROR(VLOOKUP(AB174,'P1-1'!$B:$AP,41,FALSE),"")</f>
        <v/>
      </c>
      <c r="AC175" s="168" t="str">
        <f>IFERROR(VLOOKUP(AC174,'P1-1'!$B:$AP,41,FALSE),"")</f>
        <v/>
      </c>
      <c r="AD175" s="168" t="str">
        <f>IFERROR(VLOOKUP(AD174,'P1-1'!$B:$AP,41,FALSE),"")</f>
        <v/>
      </c>
      <c r="AE175" s="168" t="str">
        <f>IFERROR(VLOOKUP(AE174,'P1-1'!$B:$AP,41,FALSE),"")</f>
        <v/>
      </c>
      <c r="AF175" s="168" t="str">
        <f>IFERROR(VLOOKUP(AF174,'P1-1'!$B:$AP,41,FALSE),"")</f>
        <v/>
      </c>
      <c r="AG175" s="168" t="str">
        <f>IFERROR(VLOOKUP(AG174,'P1-1'!$B:$AP,41,FALSE),"")</f>
        <v/>
      </c>
      <c r="AH175" s="168" t="str">
        <f>IFERROR(VLOOKUP(AH174,'P1-1'!$B:$AP,41,FALSE),"")</f>
        <v/>
      </c>
      <c r="AI175" s="168" t="str">
        <f>IFERROR(VLOOKUP(AI174,'P1-1'!$B:$AP,41,FALSE),"")</f>
        <v/>
      </c>
      <c r="AJ175" s="168" t="str">
        <f>IFERROR(VLOOKUP(AJ174,'P1-1'!$B:$AP,41,FALSE),"")</f>
        <v/>
      </c>
      <c r="AK175" s="168" t="str">
        <f>IFERROR(VLOOKUP(AK174,'P1-1'!$B:$AP,41,FALSE),"")</f>
        <v/>
      </c>
      <c r="AL175" s="168" t="str">
        <f>IFERROR(VLOOKUP(AL174,'P1-1'!$B:$AP,41,FALSE),"")</f>
        <v/>
      </c>
      <c r="AM175" s="168" t="str">
        <f>IFERROR(VLOOKUP(AM174,'P1-1'!$B:$AP,41,FALSE),"")</f>
        <v/>
      </c>
      <c r="AN175" s="483"/>
      <c r="AO175" s="486"/>
      <c r="AP175" s="490"/>
      <c r="AQ175" s="491"/>
      <c r="AR175" s="486"/>
      <c r="AS175" s="486"/>
      <c r="AT175" s="494"/>
      <c r="AU175" s="327" t="str">
        <f t="shared" ref="AU175" si="195">IFERROR(IF($D174="□",($AO174/$AK$7),($AO174/$AK$9)),"")</f>
        <v/>
      </c>
      <c r="AV175" s="327" t="str">
        <f t="shared" ref="AV175" si="196">IFERROR(IF($D174="□",($AN174/$AO$7),($AN174/$AO$9)),"")</f>
        <v/>
      </c>
    </row>
    <row r="176" spans="1:48" s="139" customFormat="1" ht="12" customHeight="1" x14ac:dyDescent="0.15">
      <c r="A176" s="497"/>
      <c r="B176" s="500"/>
      <c r="C176" s="515"/>
      <c r="D176" s="506"/>
      <c r="E176" s="364"/>
      <c r="F176" s="511"/>
      <c r="G176" s="512"/>
      <c r="H176" s="169" t="s">
        <v>224</v>
      </c>
      <c r="I176" s="168" t="str">
        <f>IFERROR(VLOOKUP(I174,'P1-1'!$B:$AP,31,FALSE),"")</f>
        <v/>
      </c>
      <c r="J176" s="168" t="str">
        <f>IFERROR(VLOOKUP(J174,'P1-1'!$B:$AP,31,FALSE),"")</f>
        <v/>
      </c>
      <c r="K176" s="168" t="str">
        <f>IFERROR(VLOOKUP(K174,'P1-1'!$B:$AP,31,FALSE),"")</f>
        <v/>
      </c>
      <c r="L176" s="168" t="str">
        <f>IFERROR(VLOOKUP(L174,'P1-1'!$B:$AP,31,FALSE),"")</f>
        <v/>
      </c>
      <c r="M176" s="168" t="str">
        <f>IFERROR(VLOOKUP(M174,'P1-1'!$B:$AP,31,FALSE),"")</f>
        <v/>
      </c>
      <c r="N176" s="168" t="str">
        <f>IFERROR(VLOOKUP(N174,'P1-1'!$B:$AP,31,FALSE),"")</f>
        <v/>
      </c>
      <c r="O176" s="168" t="str">
        <f>IFERROR(VLOOKUP(O174,'P1-1'!$B:$AP,31,FALSE),"")</f>
        <v/>
      </c>
      <c r="P176" s="168" t="str">
        <f>IFERROR(VLOOKUP(P174,'P1-1'!$B:$AP,31,FALSE),"")</f>
        <v/>
      </c>
      <c r="Q176" s="168" t="str">
        <f>IFERROR(VLOOKUP(Q174,'P1-1'!$B:$AP,31,FALSE),"")</f>
        <v/>
      </c>
      <c r="R176" s="168" t="str">
        <f>IFERROR(VLOOKUP(R174,'P1-1'!$B:$AP,31,FALSE),"")</f>
        <v/>
      </c>
      <c r="S176" s="168" t="str">
        <f>IFERROR(VLOOKUP(S174,'P1-1'!$B:$AP,31,FALSE),"")</f>
        <v/>
      </c>
      <c r="T176" s="168" t="str">
        <f>IFERROR(VLOOKUP(T174,'P1-1'!$B:$AP,31,FALSE),"")</f>
        <v/>
      </c>
      <c r="U176" s="168" t="str">
        <f>IFERROR(VLOOKUP(U174,'P1-1'!$B:$AP,31,FALSE),"")</f>
        <v/>
      </c>
      <c r="V176" s="168" t="str">
        <f>IFERROR(VLOOKUP(V174,'P1-1'!$B:$AP,31,FALSE),"")</f>
        <v/>
      </c>
      <c r="W176" s="168" t="str">
        <f>IFERROR(VLOOKUP(W174,'P1-1'!$B:$AP,31,FALSE),"")</f>
        <v/>
      </c>
      <c r="X176" s="168" t="str">
        <f>IFERROR(VLOOKUP(X174,'P1-1'!$B:$AP,31,FALSE),"")</f>
        <v/>
      </c>
      <c r="Y176" s="168" t="str">
        <f>IFERROR(VLOOKUP(Y174,'P1-1'!$B:$AP,31,FALSE),"")</f>
        <v/>
      </c>
      <c r="Z176" s="168" t="str">
        <f>IFERROR(VLOOKUP(Z174,'P1-1'!$B:$AP,31,FALSE),"")</f>
        <v/>
      </c>
      <c r="AA176" s="168" t="str">
        <f>IFERROR(VLOOKUP(AA174,'P1-1'!$B:$AP,31,FALSE),"")</f>
        <v/>
      </c>
      <c r="AB176" s="168" t="str">
        <f>IFERROR(VLOOKUP(AB174,'P1-1'!$B:$AP,31,FALSE),"")</f>
        <v/>
      </c>
      <c r="AC176" s="168" t="str">
        <f>IFERROR(VLOOKUP(AC174,'P1-1'!$B:$AP,31,FALSE),"")</f>
        <v/>
      </c>
      <c r="AD176" s="168" t="str">
        <f>IFERROR(VLOOKUP(AD174,'P1-1'!$B:$AP,31,FALSE),"")</f>
        <v/>
      </c>
      <c r="AE176" s="168" t="str">
        <f>IFERROR(VLOOKUP(AE174,'P1-1'!$B:$AP,31,FALSE),"")</f>
        <v/>
      </c>
      <c r="AF176" s="168" t="str">
        <f>IFERROR(VLOOKUP(AF174,'P1-1'!$B:$AP,31,FALSE),"")</f>
        <v/>
      </c>
      <c r="AG176" s="168" t="str">
        <f>IFERROR(VLOOKUP(AG174,'P1-1'!$B:$AP,31,FALSE),"")</f>
        <v/>
      </c>
      <c r="AH176" s="168" t="str">
        <f>IFERROR(VLOOKUP(AH174,'P1-1'!$B:$AP,31,FALSE),"")</f>
        <v/>
      </c>
      <c r="AI176" s="168" t="str">
        <f>IFERROR(VLOOKUP(AI174,'P1-1'!$B:$AP,31,FALSE),"")</f>
        <v/>
      </c>
      <c r="AJ176" s="168" t="str">
        <f>IFERROR(VLOOKUP(AJ174,'P1-1'!$B:$AP,31,FALSE),"")</f>
        <v/>
      </c>
      <c r="AK176" s="168" t="str">
        <f>IFERROR(VLOOKUP(AK174,'P1-1'!$B:$AP,31,FALSE),"")</f>
        <v/>
      </c>
      <c r="AL176" s="168" t="str">
        <f>IFERROR(VLOOKUP(AL174,'P1-1'!$B:$AP,31,FALSE),"")</f>
        <v/>
      </c>
      <c r="AM176" s="168" t="str">
        <f>IFERROR(VLOOKUP(AM174,'P1-1'!$B:$AP,31,FALSE),"")</f>
        <v/>
      </c>
      <c r="AN176" s="484"/>
      <c r="AO176" s="487"/>
      <c r="AP176" s="492"/>
      <c r="AQ176" s="493"/>
      <c r="AR176" s="487"/>
      <c r="AS176" s="487"/>
      <c r="AT176" s="494"/>
      <c r="AU176" s="328"/>
      <c r="AV176" s="328"/>
    </row>
    <row r="177" spans="1:48" s="137" customFormat="1" ht="12" customHeight="1" x14ac:dyDescent="0.15">
      <c r="A177" s="495">
        <v>52</v>
      </c>
      <c r="B177" s="498"/>
      <c r="C177" s="513"/>
      <c r="D177" s="504" t="s">
        <v>95</v>
      </c>
      <c r="E177" s="363"/>
      <c r="F177" s="507"/>
      <c r="G177" s="508"/>
      <c r="H177" s="166" t="s">
        <v>221</v>
      </c>
      <c r="I177" s="325"/>
      <c r="J177" s="325"/>
      <c r="K177" s="325"/>
      <c r="L177" s="325"/>
      <c r="M177" s="325"/>
      <c r="N177" s="325"/>
      <c r="O177" s="325"/>
      <c r="P177" s="325"/>
      <c r="Q177" s="325"/>
      <c r="R177" s="325"/>
      <c r="S177" s="325"/>
      <c r="T177" s="325"/>
      <c r="U177" s="325"/>
      <c r="V177" s="325"/>
      <c r="W177" s="325"/>
      <c r="X177" s="325"/>
      <c r="Y177" s="325"/>
      <c r="Z177" s="325"/>
      <c r="AA177" s="325"/>
      <c r="AB177" s="325"/>
      <c r="AC177" s="325"/>
      <c r="AD177" s="325"/>
      <c r="AE177" s="325"/>
      <c r="AF177" s="325"/>
      <c r="AG177" s="325"/>
      <c r="AH177" s="325"/>
      <c r="AI177" s="325"/>
      <c r="AJ177" s="325"/>
      <c r="AK177" s="325"/>
      <c r="AL177" s="325"/>
      <c r="AM177" s="325"/>
      <c r="AN177" s="482">
        <f t="shared" ref="AN177" si="197">IF(LEFT($AN$2,6)="共同生活援助",SUM(I178:AM178),SUM(I178:AM179))</f>
        <v>0</v>
      </c>
      <c r="AO177" s="485">
        <f>IF($AN$4="４週",AN177/4,AN177/(DAY(EOMONTH($I$22,0))/7))</f>
        <v>0</v>
      </c>
      <c r="AP177" s="488"/>
      <c r="AQ177" s="489"/>
      <c r="AR177" s="485" t="str">
        <f t="shared" ref="AR177" si="198">IF($AN$4="４週",AU178,AV178)</f>
        <v/>
      </c>
      <c r="AS177" s="485"/>
      <c r="AT177" s="494"/>
      <c r="AU177" s="326" t="s">
        <v>508</v>
      </c>
      <c r="AV177" s="326" t="s">
        <v>222</v>
      </c>
    </row>
    <row r="178" spans="1:48" s="137" customFormat="1" ht="12" customHeight="1" x14ac:dyDescent="0.15">
      <c r="A178" s="496"/>
      <c r="B178" s="499"/>
      <c r="C178" s="514"/>
      <c r="D178" s="505"/>
      <c r="E178" s="364"/>
      <c r="F178" s="509"/>
      <c r="G178" s="510"/>
      <c r="H178" s="167" t="s">
        <v>223</v>
      </c>
      <c r="I178" s="168" t="str">
        <f>IFERROR(VLOOKUP(I177,'P1-1'!$B:$AP,41,FALSE),"")</f>
        <v/>
      </c>
      <c r="J178" s="168" t="str">
        <f>IFERROR(VLOOKUP(J177,'P1-1'!$B:$AP,41,FALSE),"")</f>
        <v/>
      </c>
      <c r="K178" s="168" t="str">
        <f>IFERROR(VLOOKUP(K177,'P1-1'!$B:$AP,41,FALSE),"")</f>
        <v/>
      </c>
      <c r="L178" s="168" t="str">
        <f>IFERROR(VLOOKUP(L177,'P1-1'!$B:$AP,41,FALSE),"")</f>
        <v/>
      </c>
      <c r="M178" s="168" t="str">
        <f>IFERROR(VLOOKUP(M177,'P1-1'!$B:$AP,41,FALSE),"")</f>
        <v/>
      </c>
      <c r="N178" s="168" t="str">
        <f>IFERROR(VLOOKUP(N177,'P1-1'!$B:$AP,41,FALSE),"")</f>
        <v/>
      </c>
      <c r="O178" s="168" t="str">
        <f>IFERROR(VLOOKUP(O177,'P1-1'!$B:$AP,41,FALSE),"")</f>
        <v/>
      </c>
      <c r="P178" s="168" t="str">
        <f>IFERROR(VLOOKUP(P177,'P1-1'!$B:$AP,41,FALSE),"")</f>
        <v/>
      </c>
      <c r="Q178" s="168" t="str">
        <f>IFERROR(VLOOKUP(Q177,'P1-1'!$B:$AP,41,FALSE),"")</f>
        <v/>
      </c>
      <c r="R178" s="168" t="str">
        <f>IFERROR(VLOOKUP(R177,'P1-1'!$B:$AP,41,FALSE),"")</f>
        <v/>
      </c>
      <c r="S178" s="168" t="str">
        <f>IFERROR(VLOOKUP(S177,'P1-1'!$B:$AP,41,FALSE),"")</f>
        <v/>
      </c>
      <c r="T178" s="168" t="str">
        <f>IFERROR(VLOOKUP(T177,'P1-1'!$B:$AP,41,FALSE),"")</f>
        <v/>
      </c>
      <c r="U178" s="168" t="str">
        <f>IFERROR(VLOOKUP(U177,'P1-1'!$B:$AP,41,FALSE),"")</f>
        <v/>
      </c>
      <c r="V178" s="168" t="str">
        <f>IFERROR(VLOOKUP(V177,'P1-1'!$B:$AP,41,FALSE),"")</f>
        <v/>
      </c>
      <c r="W178" s="168" t="str">
        <f>IFERROR(VLOOKUP(W177,'P1-1'!$B:$AP,41,FALSE),"")</f>
        <v/>
      </c>
      <c r="X178" s="168" t="str">
        <f>IFERROR(VLOOKUP(X177,'P1-1'!$B:$AP,41,FALSE),"")</f>
        <v/>
      </c>
      <c r="Y178" s="168" t="str">
        <f>IFERROR(VLOOKUP(Y177,'P1-1'!$B:$AP,41,FALSE),"")</f>
        <v/>
      </c>
      <c r="Z178" s="168" t="str">
        <f>IFERROR(VLOOKUP(Z177,'P1-1'!$B:$AP,41,FALSE),"")</f>
        <v/>
      </c>
      <c r="AA178" s="168" t="str">
        <f>IFERROR(VLOOKUP(AA177,'P1-1'!$B:$AP,41,FALSE),"")</f>
        <v/>
      </c>
      <c r="AB178" s="168" t="str">
        <f>IFERROR(VLOOKUP(AB177,'P1-1'!$B:$AP,41,FALSE),"")</f>
        <v/>
      </c>
      <c r="AC178" s="168" t="str">
        <f>IFERROR(VLOOKUP(AC177,'P1-1'!$B:$AP,41,FALSE),"")</f>
        <v/>
      </c>
      <c r="AD178" s="168" t="str">
        <f>IFERROR(VLOOKUP(AD177,'P1-1'!$B:$AP,41,FALSE),"")</f>
        <v/>
      </c>
      <c r="AE178" s="168" t="str">
        <f>IFERROR(VLOOKUP(AE177,'P1-1'!$B:$AP,41,FALSE),"")</f>
        <v/>
      </c>
      <c r="AF178" s="168" t="str">
        <f>IFERROR(VLOOKUP(AF177,'P1-1'!$B:$AP,41,FALSE),"")</f>
        <v/>
      </c>
      <c r="AG178" s="168" t="str">
        <f>IFERROR(VLOOKUP(AG177,'P1-1'!$B:$AP,41,FALSE),"")</f>
        <v/>
      </c>
      <c r="AH178" s="168" t="str">
        <f>IFERROR(VLOOKUP(AH177,'P1-1'!$B:$AP,41,FALSE),"")</f>
        <v/>
      </c>
      <c r="AI178" s="168" t="str">
        <f>IFERROR(VLOOKUP(AI177,'P1-1'!$B:$AP,41,FALSE),"")</f>
        <v/>
      </c>
      <c r="AJ178" s="168" t="str">
        <f>IFERROR(VLOOKUP(AJ177,'P1-1'!$B:$AP,41,FALSE),"")</f>
        <v/>
      </c>
      <c r="AK178" s="168" t="str">
        <f>IFERROR(VLOOKUP(AK177,'P1-1'!$B:$AP,41,FALSE),"")</f>
        <v/>
      </c>
      <c r="AL178" s="168" t="str">
        <f>IFERROR(VLOOKUP(AL177,'P1-1'!$B:$AP,41,FALSE),"")</f>
        <v/>
      </c>
      <c r="AM178" s="168" t="str">
        <f>IFERROR(VLOOKUP(AM177,'P1-1'!$B:$AP,41,FALSE),"")</f>
        <v/>
      </c>
      <c r="AN178" s="483"/>
      <c r="AO178" s="486"/>
      <c r="AP178" s="490"/>
      <c r="AQ178" s="491"/>
      <c r="AR178" s="486"/>
      <c r="AS178" s="486"/>
      <c r="AT178" s="494"/>
      <c r="AU178" s="327" t="str">
        <f>IFERROR(IF($D177="□",($AO177/$AK$7),($AO177/$AK$9)),"")</f>
        <v/>
      </c>
      <c r="AV178" s="327" t="str">
        <f>IFERROR(IF($D177="□",($AN177/$AO$7),($AN177/$AO$9)),"")</f>
        <v/>
      </c>
    </row>
    <row r="179" spans="1:48" s="137" customFormat="1" ht="12" customHeight="1" x14ac:dyDescent="0.15">
      <c r="A179" s="497"/>
      <c r="B179" s="500"/>
      <c r="C179" s="515"/>
      <c r="D179" s="506"/>
      <c r="E179" s="364"/>
      <c r="F179" s="511"/>
      <c r="G179" s="512"/>
      <c r="H179" s="169" t="s">
        <v>224</v>
      </c>
      <c r="I179" s="168" t="str">
        <f>IFERROR(VLOOKUP(I177,'P1-1'!$B:$AP,31,FALSE),"")</f>
        <v/>
      </c>
      <c r="J179" s="168" t="str">
        <f>IFERROR(VLOOKUP(J177,'P1-1'!$B:$AP,31,FALSE),"")</f>
        <v/>
      </c>
      <c r="K179" s="168" t="str">
        <f>IFERROR(VLOOKUP(K177,'P1-1'!$B:$AP,31,FALSE),"")</f>
        <v/>
      </c>
      <c r="L179" s="168" t="str">
        <f>IFERROR(VLOOKUP(L177,'P1-1'!$B:$AP,31,FALSE),"")</f>
        <v/>
      </c>
      <c r="M179" s="168" t="str">
        <f>IFERROR(VLOOKUP(M177,'P1-1'!$B:$AP,31,FALSE),"")</f>
        <v/>
      </c>
      <c r="N179" s="168" t="str">
        <f>IFERROR(VLOOKUP(N177,'P1-1'!$B:$AP,31,FALSE),"")</f>
        <v/>
      </c>
      <c r="O179" s="168" t="str">
        <f>IFERROR(VLOOKUP(O177,'P1-1'!$B:$AP,31,FALSE),"")</f>
        <v/>
      </c>
      <c r="P179" s="168" t="str">
        <f>IFERROR(VLOOKUP(P177,'P1-1'!$B:$AP,31,FALSE),"")</f>
        <v/>
      </c>
      <c r="Q179" s="168" t="str">
        <f>IFERROR(VLOOKUP(Q177,'P1-1'!$B:$AP,31,FALSE),"")</f>
        <v/>
      </c>
      <c r="R179" s="168" t="str">
        <f>IFERROR(VLOOKUP(R177,'P1-1'!$B:$AP,31,FALSE),"")</f>
        <v/>
      </c>
      <c r="S179" s="168" t="str">
        <f>IFERROR(VLOOKUP(S177,'P1-1'!$B:$AP,31,FALSE),"")</f>
        <v/>
      </c>
      <c r="T179" s="168" t="str">
        <f>IFERROR(VLOOKUP(T177,'P1-1'!$B:$AP,31,FALSE),"")</f>
        <v/>
      </c>
      <c r="U179" s="168" t="str">
        <f>IFERROR(VLOOKUP(U177,'P1-1'!$B:$AP,31,FALSE),"")</f>
        <v/>
      </c>
      <c r="V179" s="168" t="str">
        <f>IFERROR(VLOOKUP(V177,'P1-1'!$B:$AP,31,FALSE),"")</f>
        <v/>
      </c>
      <c r="W179" s="168" t="str">
        <f>IFERROR(VLOOKUP(W177,'P1-1'!$B:$AP,31,FALSE),"")</f>
        <v/>
      </c>
      <c r="X179" s="168" t="str">
        <f>IFERROR(VLOOKUP(X177,'P1-1'!$B:$AP,31,FALSE),"")</f>
        <v/>
      </c>
      <c r="Y179" s="168" t="str">
        <f>IFERROR(VLOOKUP(Y177,'P1-1'!$B:$AP,31,FALSE),"")</f>
        <v/>
      </c>
      <c r="Z179" s="168" t="str">
        <f>IFERROR(VLOOKUP(Z177,'P1-1'!$B:$AP,31,FALSE),"")</f>
        <v/>
      </c>
      <c r="AA179" s="168" t="str">
        <f>IFERROR(VLOOKUP(AA177,'P1-1'!$B:$AP,31,FALSE),"")</f>
        <v/>
      </c>
      <c r="AB179" s="168" t="str">
        <f>IFERROR(VLOOKUP(AB177,'P1-1'!$B:$AP,31,FALSE),"")</f>
        <v/>
      </c>
      <c r="AC179" s="168" t="str">
        <f>IFERROR(VLOOKUP(AC177,'P1-1'!$B:$AP,31,FALSE),"")</f>
        <v/>
      </c>
      <c r="AD179" s="168" t="str">
        <f>IFERROR(VLOOKUP(AD177,'P1-1'!$B:$AP,31,FALSE),"")</f>
        <v/>
      </c>
      <c r="AE179" s="168" t="str">
        <f>IFERROR(VLOOKUP(AE177,'P1-1'!$B:$AP,31,FALSE),"")</f>
        <v/>
      </c>
      <c r="AF179" s="168" t="str">
        <f>IFERROR(VLOOKUP(AF177,'P1-1'!$B:$AP,31,FALSE),"")</f>
        <v/>
      </c>
      <c r="AG179" s="168" t="str">
        <f>IFERROR(VLOOKUP(AG177,'P1-1'!$B:$AP,31,FALSE),"")</f>
        <v/>
      </c>
      <c r="AH179" s="168" t="str">
        <f>IFERROR(VLOOKUP(AH177,'P1-1'!$B:$AP,31,FALSE),"")</f>
        <v/>
      </c>
      <c r="AI179" s="168" t="str">
        <f>IFERROR(VLOOKUP(AI177,'P1-1'!$B:$AP,31,FALSE),"")</f>
        <v/>
      </c>
      <c r="AJ179" s="168" t="str">
        <f>IFERROR(VLOOKUP(AJ177,'P1-1'!$B:$AP,31,FALSE),"")</f>
        <v/>
      </c>
      <c r="AK179" s="168" t="str">
        <f>IFERROR(VLOOKUP(AK177,'P1-1'!$B:$AP,31,FALSE),"")</f>
        <v/>
      </c>
      <c r="AL179" s="168" t="str">
        <f>IFERROR(VLOOKUP(AL177,'P1-1'!$B:$AP,31,FALSE),"")</f>
        <v/>
      </c>
      <c r="AM179" s="168" t="str">
        <f>IFERROR(VLOOKUP(AM177,'P1-1'!$B:$AP,31,FALSE),"")</f>
        <v/>
      </c>
      <c r="AN179" s="484"/>
      <c r="AO179" s="487"/>
      <c r="AP179" s="492"/>
      <c r="AQ179" s="493"/>
      <c r="AR179" s="487"/>
      <c r="AS179" s="487"/>
      <c r="AT179" s="494"/>
      <c r="AU179" s="328"/>
      <c r="AV179" s="328"/>
    </row>
    <row r="180" spans="1:48" s="139" customFormat="1" ht="12" customHeight="1" x14ac:dyDescent="0.15">
      <c r="A180" s="495">
        <v>53</v>
      </c>
      <c r="B180" s="498"/>
      <c r="C180" s="513"/>
      <c r="D180" s="504" t="s">
        <v>95</v>
      </c>
      <c r="E180" s="363"/>
      <c r="F180" s="507"/>
      <c r="G180" s="508"/>
      <c r="H180" s="166" t="s">
        <v>221</v>
      </c>
      <c r="I180" s="325"/>
      <c r="J180" s="325"/>
      <c r="K180" s="325"/>
      <c r="L180" s="325"/>
      <c r="M180" s="325"/>
      <c r="N180" s="325"/>
      <c r="O180" s="325"/>
      <c r="P180" s="325"/>
      <c r="Q180" s="325"/>
      <c r="R180" s="325"/>
      <c r="S180" s="325"/>
      <c r="T180" s="325"/>
      <c r="U180" s="325"/>
      <c r="V180" s="325"/>
      <c r="W180" s="325"/>
      <c r="X180" s="325"/>
      <c r="Y180" s="325"/>
      <c r="Z180" s="325"/>
      <c r="AA180" s="325"/>
      <c r="AB180" s="325"/>
      <c r="AC180" s="325"/>
      <c r="AD180" s="325"/>
      <c r="AE180" s="325"/>
      <c r="AF180" s="325"/>
      <c r="AG180" s="325"/>
      <c r="AH180" s="325"/>
      <c r="AI180" s="325"/>
      <c r="AJ180" s="325"/>
      <c r="AK180" s="325"/>
      <c r="AL180" s="325"/>
      <c r="AM180" s="325"/>
      <c r="AN180" s="482">
        <f t="shared" ref="AN180" si="199">IF(LEFT($AN$2,6)="共同生活援助",SUM(I181:AM181),SUM(I181:AM182))</f>
        <v>0</v>
      </c>
      <c r="AO180" s="485">
        <f>IF($AN$4="４週",AN180/4,AN180/(DAY(EOMONTH($I$22,0))/7))</f>
        <v>0</v>
      </c>
      <c r="AP180" s="488"/>
      <c r="AQ180" s="489"/>
      <c r="AR180" s="485" t="str">
        <f t="shared" ref="AR180" si="200">IF($AN$4="４週",AU181,AV181)</f>
        <v/>
      </c>
      <c r="AS180" s="485"/>
      <c r="AT180" s="494"/>
      <c r="AU180" s="326" t="s">
        <v>508</v>
      </c>
      <c r="AV180" s="326" t="s">
        <v>222</v>
      </c>
    </row>
    <row r="181" spans="1:48" s="139" customFormat="1" ht="12" customHeight="1" x14ac:dyDescent="0.15">
      <c r="A181" s="496"/>
      <c r="B181" s="499"/>
      <c r="C181" s="514"/>
      <c r="D181" s="505"/>
      <c r="E181" s="364"/>
      <c r="F181" s="509"/>
      <c r="G181" s="510"/>
      <c r="H181" s="167" t="s">
        <v>223</v>
      </c>
      <c r="I181" s="168" t="str">
        <f>IFERROR(VLOOKUP(I180,'P1-1'!$B:$AP,41,FALSE),"")</f>
        <v/>
      </c>
      <c r="J181" s="168" t="str">
        <f>IFERROR(VLOOKUP(J180,'P1-1'!$B:$AP,41,FALSE),"")</f>
        <v/>
      </c>
      <c r="K181" s="168" t="str">
        <f>IFERROR(VLOOKUP(K180,'P1-1'!$B:$AP,41,FALSE),"")</f>
        <v/>
      </c>
      <c r="L181" s="168" t="str">
        <f>IFERROR(VLOOKUP(L180,'P1-1'!$B:$AP,41,FALSE),"")</f>
        <v/>
      </c>
      <c r="M181" s="168" t="str">
        <f>IFERROR(VLOOKUP(M180,'P1-1'!$B:$AP,41,FALSE),"")</f>
        <v/>
      </c>
      <c r="N181" s="168" t="str">
        <f>IFERROR(VLOOKUP(N180,'P1-1'!$B:$AP,41,FALSE),"")</f>
        <v/>
      </c>
      <c r="O181" s="168" t="str">
        <f>IFERROR(VLOOKUP(O180,'P1-1'!$B:$AP,41,FALSE),"")</f>
        <v/>
      </c>
      <c r="P181" s="168" t="str">
        <f>IFERROR(VLOOKUP(P180,'P1-1'!$B:$AP,41,FALSE),"")</f>
        <v/>
      </c>
      <c r="Q181" s="168" t="str">
        <f>IFERROR(VLOOKUP(Q180,'P1-1'!$B:$AP,41,FALSE),"")</f>
        <v/>
      </c>
      <c r="R181" s="168" t="str">
        <f>IFERROR(VLOOKUP(R180,'P1-1'!$B:$AP,41,FALSE),"")</f>
        <v/>
      </c>
      <c r="S181" s="168" t="str">
        <f>IFERROR(VLOOKUP(S180,'P1-1'!$B:$AP,41,FALSE),"")</f>
        <v/>
      </c>
      <c r="T181" s="168" t="str">
        <f>IFERROR(VLOOKUP(T180,'P1-1'!$B:$AP,41,FALSE),"")</f>
        <v/>
      </c>
      <c r="U181" s="168" t="str">
        <f>IFERROR(VLOOKUP(U180,'P1-1'!$B:$AP,41,FALSE),"")</f>
        <v/>
      </c>
      <c r="V181" s="168" t="str">
        <f>IFERROR(VLOOKUP(V180,'P1-1'!$B:$AP,41,FALSE),"")</f>
        <v/>
      </c>
      <c r="W181" s="168" t="str">
        <f>IFERROR(VLOOKUP(W180,'P1-1'!$B:$AP,41,FALSE),"")</f>
        <v/>
      </c>
      <c r="X181" s="168" t="str">
        <f>IFERROR(VLOOKUP(X180,'P1-1'!$B:$AP,41,FALSE),"")</f>
        <v/>
      </c>
      <c r="Y181" s="168" t="str">
        <f>IFERROR(VLOOKUP(Y180,'P1-1'!$B:$AP,41,FALSE),"")</f>
        <v/>
      </c>
      <c r="Z181" s="168" t="str">
        <f>IFERROR(VLOOKUP(Z180,'P1-1'!$B:$AP,41,FALSE),"")</f>
        <v/>
      </c>
      <c r="AA181" s="168" t="str">
        <f>IFERROR(VLOOKUP(AA180,'P1-1'!$B:$AP,41,FALSE),"")</f>
        <v/>
      </c>
      <c r="AB181" s="168" t="str">
        <f>IFERROR(VLOOKUP(AB180,'P1-1'!$B:$AP,41,FALSE),"")</f>
        <v/>
      </c>
      <c r="AC181" s="168" t="str">
        <f>IFERROR(VLOOKUP(AC180,'P1-1'!$B:$AP,41,FALSE),"")</f>
        <v/>
      </c>
      <c r="AD181" s="168" t="str">
        <f>IFERROR(VLOOKUP(AD180,'P1-1'!$B:$AP,41,FALSE),"")</f>
        <v/>
      </c>
      <c r="AE181" s="168" t="str">
        <f>IFERROR(VLOOKUP(AE180,'P1-1'!$B:$AP,41,FALSE),"")</f>
        <v/>
      </c>
      <c r="AF181" s="168" t="str">
        <f>IFERROR(VLOOKUP(AF180,'P1-1'!$B:$AP,41,FALSE),"")</f>
        <v/>
      </c>
      <c r="AG181" s="168" t="str">
        <f>IFERROR(VLOOKUP(AG180,'P1-1'!$B:$AP,41,FALSE),"")</f>
        <v/>
      </c>
      <c r="AH181" s="168" t="str">
        <f>IFERROR(VLOOKUP(AH180,'P1-1'!$B:$AP,41,FALSE),"")</f>
        <v/>
      </c>
      <c r="AI181" s="168" t="str">
        <f>IFERROR(VLOOKUP(AI180,'P1-1'!$B:$AP,41,FALSE),"")</f>
        <v/>
      </c>
      <c r="AJ181" s="168" t="str">
        <f>IFERROR(VLOOKUP(AJ180,'P1-1'!$B:$AP,41,FALSE),"")</f>
        <v/>
      </c>
      <c r="AK181" s="168" t="str">
        <f>IFERROR(VLOOKUP(AK180,'P1-1'!$B:$AP,41,FALSE),"")</f>
        <v/>
      </c>
      <c r="AL181" s="168" t="str">
        <f>IFERROR(VLOOKUP(AL180,'P1-1'!$B:$AP,41,FALSE),"")</f>
        <v/>
      </c>
      <c r="AM181" s="168" t="str">
        <f>IFERROR(VLOOKUP(AM180,'P1-1'!$B:$AP,41,FALSE),"")</f>
        <v/>
      </c>
      <c r="AN181" s="483"/>
      <c r="AO181" s="486"/>
      <c r="AP181" s="490"/>
      <c r="AQ181" s="491"/>
      <c r="AR181" s="486"/>
      <c r="AS181" s="486"/>
      <c r="AT181" s="494"/>
      <c r="AU181" s="327" t="str">
        <f t="shared" ref="AU181" si="201">IFERROR(IF($D180="□",($AO180/$AK$7),($AO180/$AK$9)),"")</f>
        <v/>
      </c>
      <c r="AV181" s="327" t="str">
        <f t="shared" ref="AV181" si="202">IFERROR(IF($D180="□",($AN180/$AO$7),($AN180/$AO$9)),"")</f>
        <v/>
      </c>
    </row>
    <row r="182" spans="1:48" s="139" customFormat="1" ht="12" customHeight="1" x14ac:dyDescent="0.15">
      <c r="A182" s="497"/>
      <c r="B182" s="500"/>
      <c r="C182" s="515"/>
      <c r="D182" s="506"/>
      <c r="E182" s="364"/>
      <c r="F182" s="511"/>
      <c r="G182" s="512"/>
      <c r="H182" s="169" t="s">
        <v>224</v>
      </c>
      <c r="I182" s="168" t="str">
        <f>IFERROR(VLOOKUP(I180,'P1-1'!$B:$AP,31,FALSE),"")</f>
        <v/>
      </c>
      <c r="J182" s="168" t="str">
        <f>IFERROR(VLOOKUP(J180,'P1-1'!$B:$AP,31,FALSE),"")</f>
        <v/>
      </c>
      <c r="K182" s="168" t="str">
        <f>IFERROR(VLOOKUP(K180,'P1-1'!$B:$AP,31,FALSE),"")</f>
        <v/>
      </c>
      <c r="L182" s="168" t="str">
        <f>IFERROR(VLOOKUP(L180,'P1-1'!$B:$AP,31,FALSE),"")</f>
        <v/>
      </c>
      <c r="M182" s="168" t="str">
        <f>IFERROR(VLOOKUP(M180,'P1-1'!$B:$AP,31,FALSE),"")</f>
        <v/>
      </c>
      <c r="N182" s="168" t="str">
        <f>IFERROR(VLOOKUP(N180,'P1-1'!$B:$AP,31,FALSE),"")</f>
        <v/>
      </c>
      <c r="O182" s="168" t="str">
        <f>IFERROR(VLOOKUP(O180,'P1-1'!$B:$AP,31,FALSE),"")</f>
        <v/>
      </c>
      <c r="P182" s="168" t="str">
        <f>IFERROR(VLOOKUP(P180,'P1-1'!$B:$AP,31,FALSE),"")</f>
        <v/>
      </c>
      <c r="Q182" s="168" t="str">
        <f>IFERROR(VLOOKUP(Q180,'P1-1'!$B:$AP,31,FALSE),"")</f>
        <v/>
      </c>
      <c r="R182" s="168" t="str">
        <f>IFERROR(VLOOKUP(R180,'P1-1'!$B:$AP,31,FALSE),"")</f>
        <v/>
      </c>
      <c r="S182" s="168" t="str">
        <f>IFERROR(VLOOKUP(S180,'P1-1'!$B:$AP,31,FALSE),"")</f>
        <v/>
      </c>
      <c r="T182" s="168" t="str">
        <f>IFERROR(VLOOKUP(T180,'P1-1'!$B:$AP,31,FALSE),"")</f>
        <v/>
      </c>
      <c r="U182" s="168" t="str">
        <f>IFERROR(VLOOKUP(U180,'P1-1'!$B:$AP,31,FALSE),"")</f>
        <v/>
      </c>
      <c r="V182" s="168" t="str">
        <f>IFERROR(VLOOKUP(V180,'P1-1'!$B:$AP,31,FALSE),"")</f>
        <v/>
      </c>
      <c r="W182" s="168" t="str">
        <f>IFERROR(VLOOKUP(W180,'P1-1'!$B:$AP,31,FALSE),"")</f>
        <v/>
      </c>
      <c r="X182" s="168" t="str">
        <f>IFERROR(VLOOKUP(X180,'P1-1'!$B:$AP,31,FALSE),"")</f>
        <v/>
      </c>
      <c r="Y182" s="168" t="str">
        <f>IFERROR(VLOOKUP(Y180,'P1-1'!$B:$AP,31,FALSE),"")</f>
        <v/>
      </c>
      <c r="Z182" s="168" t="str">
        <f>IFERROR(VLOOKUP(Z180,'P1-1'!$B:$AP,31,FALSE),"")</f>
        <v/>
      </c>
      <c r="AA182" s="168" t="str">
        <f>IFERROR(VLOOKUP(AA180,'P1-1'!$B:$AP,31,FALSE),"")</f>
        <v/>
      </c>
      <c r="AB182" s="168" t="str">
        <f>IFERROR(VLOOKUP(AB180,'P1-1'!$B:$AP,31,FALSE),"")</f>
        <v/>
      </c>
      <c r="AC182" s="168" t="str">
        <f>IFERROR(VLOOKUP(AC180,'P1-1'!$B:$AP,31,FALSE),"")</f>
        <v/>
      </c>
      <c r="AD182" s="168" t="str">
        <f>IFERROR(VLOOKUP(AD180,'P1-1'!$B:$AP,31,FALSE),"")</f>
        <v/>
      </c>
      <c r="AE182" s="168" t="str">
        <f>IFERROR(VLOOKUP(AE180,'P1-1'!$B:$AP,31,FALSE),"")</f>
        <v/>
      </c>
      <c r="AF182" s="168" t="str">
        <f>IFERROR(VLOOKUP(AF180,'P1-1'!$B:$AP,31,FALSE),"")</f>
        <v/>
      </c>
      <c r="AG182" s="168" t="str">
        <f>IFERROR(VLOOKUP(AG180,'P1-1'!$B:$AP,31,FALSE),"")</f>
        <v/>
      </c>
      <c r="AH182" s="168" t="str">
        <f>IFERROR(VLOOKUP(AH180,'P1-1'!$B:$AP,31,FALSE),"")</f>
        <v/>
      </c>
      <c r="AI182" s="168" t="str">
        <f>IFERROR(VLOOKUP(AI180,'P1-1'!$B:$AP,31,FALSE),"")</f>
        <v/>
      </c>
      <c r="AJ182" s="168" t="str">
        <f>IFERROR(VLOOKUP(AJ180,'P1-1'!$B:$AP,31,FALSE),"")</f>
        <v/>
      </c>
      <c r="AK182" s="168" t="str">
        <f>IFERROR(VLOOKUP(AK180,'P1-1'!$B:$AP,31,FALSE),"")</f>
        <v/>
      </c>
      <c r="AL182" s="168" t="str">
        <f>IFERROR(VLOOKUP(AL180,'P1-1'!$B:$AP,31,FALSE),"")</f>
        <v/>
      </c>
      <c r="AM182" s="168" t="str">
        <f>IFERROR(VLOOKUP(AM180,'P1-1'!$B:$AP,31,FALSE),"")</f>
        <v/>
      </c>
      <c r="AN182" s="484"/>
      <c r="AO182" s="487"/>
      <c r="AP182" s="492"/>
      <c r="AQ182" s="493"/>
      <c r="AR182" s="487"/>
      <c r="AS182" s="487"/>
      <c r="AT182" s="494"/>
      <c r="AU182" s="328"/>
      <c r="AV182" s="328"/>
    </row>
    <row r="183" spans="1:48" s="139" customFormat="1" ht="12" customHeight="1" x14ac:dyDescent="0.15">
      <c r="A183" s="495">
        <v>54</v>
      </c>
      <c r="B183" s="498"/>
      <c r="C183" s="513"/>
      <c r="D183" s="504" t="s">
        <v>95</v>
      </c>
      <c r="E183" s="363"/>
      <c r="F183" s="507"/>
      <c r="G183" s="508"/>
      <c r="H183" s="166" t="s">
        <v>221</v>
      </c>
      <c r="I183" s="325"/>
      <c r="J183" s="325"/>
      <c r="K183" s="325"/>
      <c r="L183" s="325"/>
      <c r="M183" s="325"/>
      <c r="N183" s="325"/>
      <c r="O183" s="325"/>
      <c r="P183" s="325"/>
      <c r="Q183" s="325"/>
      <c r="R183" s="325"/>
      <c r="S183" s="325"/>
      <c r="T183" s="325"/>
      <c r="U183" s="325"/>
      <c r="V183" s="325"/>
      <c r="W183" s="325"/>
      <c r="X183" s="325"/>
      <c r="Y183" s="325"/>
      <c r="Z183" s="325"/>
      <c r="AA183" s="325"/>
      <c r="AB183" s="325"/>
      <c r="AC183" s="325"/>
      <c r="AD183" s="325"/>
      <c r="AE183" s="325"/>
      <c r="AF183" s="325"/>
      <c r="AG183" s="325"/>
      <c r="AH183" s="325"/>
      <c r="AI183" s="325"/>
      <c r="AJ183" s="325"/>
      <c r="AK183" s="325"/>
      <c r="AL183" s="325"/>
      <c r="AM183" s="325"/>
      <c r="AN183" s="482">
        <f t="shared" ref="AN183" si="203">IF(LEFT($AN$2,6)="共同生活援助",SUM(I184:AM184),SUM(I184:AM185))</f>
        <v>0</v>
      </c>
      <c r="AO183" s="485">
        <f>IF($AN$4="４週",AN183/4,AN183/(DAY(EOMONTH($I$22,0))/7))</f>
        <v>0</v>
      </c>
      <c r="AP183" s="488"/>
      <c r="AQ183" s="489"/>
      <c r="AR183" s="485" t="str">
        <f t="shared" ref="AR183" si="204">IF($AN$4="４週",AU184,AV184)</f>
        <v/>
      </c>
      <c r="AS183" s="485"/>
      <c r="AT183" s="494"/>
      <c r="AU183" s="326" t="s">
        <v>508</v>
      </c>
      <c r="AV183" s="326" t="s">
        <v>222</v>
      </c>
    </row>
    <row r="184" spans="1:48" s="139" customFormat="1" ht="12" customHeight="1" x14ac:dyDescent="0.15">
      <c r="A184" s="496"/>
      <c r="B184" s="499"/>
      <c r="C184" s="514"/>
      <c r="D184" s="505"/>
      <c r="E184" s="364"/>
      <c r="F184" s="509"/>
      <c r="G184" s="510"/>
      <c r="H184" s="167" t="s">
        <v>223</v>
      </c>
      <c r="I184" s="168" t="str">
        <f>IFERROR(VLOOKUP(I183,'P1-1'!$B:$AP,41,FALSE),"")</f>
        <v/>
      </c>
      <c r="J184" s="168" t="str">
        <f>IFERROR(VLOOKUP(J183,'P1-1'!$B:$AP,41,FALSE),"")</f>
        <v/>
      </c>
      <c r="K184" s="168" t="str">
        <f>IFERROR(VLOOKUP(K183,'P1-1'!$B:$AP,41,FALSE),"")</f>
        <v/>
      </c>
      <c r="L184" s="168" t="str">
        <f>IFERROR(VLOOKUP(L183,'P1-1'!$B:$AP,41,FALSE),"")</f>
        <v/>
      </c>
      <c r="M184" s="168" t="str">
        <f>IFERROR(VLOOKUP(M183,'P1-1'!$B:$AP,41,FALSE),"")</f>
        <v/>
      </c>
      <c r="N184" s="168" t="str">
        <f>IFERROR(VLOOKUP(N183,'P1-1'!$B:$AP,41,FALSE),"")</f>
        <v/>
      </c>
      <c r="O184" s="168" t="str">
        <f>IFERROR(VLOOKUP(O183,'P1-1'!$B:$AP,41,FALSE),"")</f>
        <v/>
      </c>
      <c r="P184" s="168" t="str">
        <f>IFERROR(VLOOKUP(P183,'P1-1'!$B:$AP,41,FALSE),"")</f>
        <v/>
      </c>
      <c r="Q184" s="168" t="str">
        <f>IFERROR(VLOOKUP(Q183,'P1-1'!$B:$AP,41,FALSE),"")</f>
        <v/>
      </c>
      <c r="R184" s="168" t="str">
        <f>IFERROR(VLOOKUP(R183,'P1-1'!$B:$AP,41,FALSE),"")</f>
        <v/>
      </c>
      <c r="S184" s="168" t="str">
        <f>IFERROR(VLOOKUP(S183,'P1-1'!$B:$AP,41,FALSE),"")</f>
        <v/>
      </c>
      <c r="T184" s="168" t="str">
        <f>IFERROR(VLOOKUP(T183,'P1-1'!$B:$AP,41,FALSE),"")</f>
        <v/>
      </c>
      <c r="U184" s="168" t="str">
        <f>IFERROR(VLOOKUP(U183,'P1-1'!$B:$AP,41,FALSE),"")</f>
        <v/>
      </c>
      <c r="V184" s="168" t="str">
        <f>IFERROR(VLOOKUP(V183,'P1-1'!$B:$AP,41,FALSE),"")</f>
        <v/>
      </c>
      <c r="W184" s="168" t="str">
        <f>IFERROR(VLOOKUP(W183,'P1-1'!$B:$AP,41,FALSE),"")</f>
        <v/>
      </c>
      <c r="X184" s="168" t="str">
        <f>IFERROR(VLOOKUP(X183,'P1-1'!$B:$AP,41,FALSE),"")</f>
        <v/>
      </c>
      <c r="Y184" s="168" t="str">
        <f>IFERROR(VLOOKUP(Y183,'P1-1'!$B:$AP,41,FALSE),"")</f>
        <v/>
      </c>
      <c r="Z184" s="168" t="str">
        <f>IFERROR(VLOOKUP(Z183,'P1-1'!$B:$AP,41,FALSE),"")</f>
        <v/>
      </c>
      <c r="AA184" s="168" t="str">
        <f>IFERROR(VLOOKUP(AA183,'P1-1'!$B:$AP,41,FALSE),"")</f>
        <v/>
      </c>
      <c r="AB184" s="168" t="str">
        <f>IFERROR(VLOOKUP(AB183,'P1-1'!$B:$AP,41,FALSE),"")</f>
        <v/>
      </c>
      <c r="AC184" s="168" t="str">
        <f>IFERROR(VLOOKUP(AC183,'P1-1'!$B:$AP,41,FALSE),"")</f>
        <v/>
      </c>
      <c r="AD184" s="168" t="str">
        <f>IFERROR(VLOOKUP(AD183,'P1-1'!$B:$AP,41,FALSE),"")</f>
        <v/>
      </c>
      <c r="AE184" s="168" t="str">
        <f>IFERROR(VLOOKUP(AE183,'P1-1'!$B:$AP,41,FALSE),"")</f>
        <v/>
      </c>
      <c r="AF184" s="168" t="str">
        <f>IFERROR(VLOOKUP(AF183,'P1-1'!$B:$AP,41,FALSE),"")</f>
        <v/>
      </c>
      <c r="AG184" s="168" t="str">
        <f>IFERROR(VLOOKUP(AG183,'P1-1'!$B:$AP,41,FALSE),"")</f>
        <v/>
      </c>
      <c r="AH184" s="168" t="str">
        <f>IFERROR(VLOOKUP(AH183,'P1-1'!$B:$AP,41,FALSE),"")</f>
        <v/>
      </c>
      <c r="AI184" s="168" t="str">
        <f>IFERROR(VLOOKUP(AI183,'P1-1'!$B:$AP,41,FALSE),"")</f>
        <v/>
      </c>
      <c r="AJ184" s="168" t="str">
        <f>IFERROR(VLOOKUP(AJ183,'P1-1'!$B:$AP,41,FALSE),"")</f>
        <v/>
      </c>
      <c r="AK184" s="168" t="str">
        <f>IFERROR(VLOOKUP(AK183,'P1-1'!$B:$AP,41,FALSE),"")</f>
        <v/>
      </c>
      <c r="AL184" s="168" t="str">
        <f>IFERROR(VLOOKUP(AL183,'P1-1'!$B:$AP,41,FALSE),"")</f>
        <v/>
      </c>
      <c r="AM184" s="168" t="str">
        <f>IFERROR(VLOOKUP(AM183,'P1-1'!$B:$AP,41,FALSE),"")</f>
        <v/>
      </c>
      <c r="AN184" s="483"/>
      <c r="AO184" s="486"/>
      <c r="AP184" s="490"/>
      <c r="AQ184" s="491"/>
      <c r="AR184" s="486"/>
      <c r="AS184" s="486"/>
      <c r="AT184" s="494"/>
      <c r="AU184" s="327" t="str">
        <f t="shared" ref="AU184" si="205">IFERROR(IF($D183="□",($AO183/$AK$7),($AO183/$AK$9)),"")</f>
        <v/>
      </c>
      <c r="AV184" s="327" t="str">
        <f t="shared" ref="AV184" si="206">IFERROR(IF($D183="□",($AN183/$AO$7),($AN183/$AO$9)),"")</f>
        <v/>
      </c>
    </row>
    <row r="185" spans="1:48" s="139" customFormat="1" ht="12" customHeight="1" x14ac:dyDescent="0.15">
      <c r="A185" s="497"/>
      <c r="B185" s="500"/>
      <c r="C185" s="515"/>
      <c r="D185" s="506"/>
      <c r="E185" s="364"/>
      <c r="F185" s="511"/>
      <c r="G185" s="512"/>
      <c r="H185" s="169" t="s">
        <v>224</v>
      </c>
      <c r="I185" s="168" t="str">
        <f>IFERROR(VLOOKUP(I183,'P1-1'!$B:$AP,31,FALSE),"")</f>
        <v/>
      </c>
      <c r="J185" s="168" t="str">
        <f>IFERROR(VLOOKUP(J183,'P1-1'!$B:$AP,31,FALSE),"")</f>
        <v/>
      </c>
      <c r="K185" s="168" t="str">
        <f>IFERROR(VLOOKUP(K183,'P1-1'!$B:$AP,31,FALSE),"")</f>
        <v/>
      </c>
      <c r="L185" s="168" t="str">
        <f>IFERROR(VLOOKUP(L183,'P1-1'!$B:$AP,31,FALSE),"")</f>
        <v/>
      </c>
      <c r="M185" s="168" t="str">
        <f>IFERROR(VLOOKUP(M183,'P1-1'!$B:$AP,31,FALSE),"")</f>
        <v/>
      </c>
      <c r="N185" s="168" t="str">
        <f>IFERROR(VLOOKUP(N183,'P1-1'!$B:$AP,31,FALSE),"")</f>
        <v/>
      </c>
      <c r="O185" s="168" t="str">
        <f>IFERROR(VLOOKUP(O183,'P1-1'!$B:$AP,31,FALSE),"")</f>
        <v/>
      </c>
      <c r="P185" s="168" t="str">
        <f>IFERROR(VLOOKUP(P183,'P1-1'!$B:$AP,31,FALSE),"")</f>
        <v/>
      </c>
      <c r="Q185" s="168" t="str">
        <f>IFERROR(VLOOKUP(Q183,'P1-1'!$B:$AP,31,FALSE),"")</f>
        <v/>
      </c>
      <c r="R185" s="168" t="str">
        <f>IFERROR(VLOOKUP(R183,'P1-1'!$B:$AP,31,FALSE),"")</f>
        <v/>
      </c>
      <c r="S185" s="168" t="str">
        <f>IFERROR(VLOOKUP(S183,'P1-1'!$B:$AP,31,FALSE),"")</f>
        <v/>
      </c>
      <c r="T185" s="168" t="str">
        <f>IFERROR(VLOOKUP(T183,'P1-1'!$B:$AP,31,FALSE),"")</f>
        <v/>
      </c>
      <c r="U185" s="168" t="str">
        <f>IFERROR(VLOOKUP(U183,'P1-1'!$B:$AP,31,FALSE),"")</f>
        <v/>
      </c>
      <c r="V185" s="168" t="str">
        <f>IFERROR(VLOOKUP(V183,'P1-1'!$B:$AP,31,FALSE),"")</f>
        <v/>
      </c>
      <c r="W185" s="168" t="str">
        <f>IFERROR(VLOOKUP(W183,'P1-1'!$B:$AP,31,FALSE),"")</f>
        <v/>
      </c>
      <c r="X185" s="168" t="str">
        <f>IFERROR(VLOOKUP(X183,'P1-1'!$B:$AP,31,FALSE),"")</f>
        <v/>
      </c>
      <c r="Y185" s="168" t="str">
        <f>IFERROR(VLOOKUP(Y183,'P1-1'!$B:$AP,31,FALSE),"")</f>
        <v/>
      </c>
      <c r="Z185" s="168" t="str">
        <f>IFERROR(VLOOKUP(Z183,'P1-1'!$B:$AP,31,FALSE),"")</f>
        <v/>
      </c>
      <c r="AA185" s="168" t="str">
        <f>IFERROR(VLOOKUP(AA183,'P1-1'!$B:$AP,31,FALSE),"")</f>
        <v/>
      </c>
      <c r="AB185" s="168" t="str">
        <f>IFERROR(VLOOKUP(AB183,'P1-1'!$B:$AP,31,FALSE),"")</f>
        <v/>
      </c>
      <c r="AC185" s="168" t="str">
        <f>IFERROR(VLOOKUP(AC183,'P1-1'!$B:$AP,31,FALSE),"")</f>
        <v/>
      </c>
      <c r="AD185" s="168" t="str">
        <f>IFERROR(VLOOKUP(AD183,'P1-1'!$B:$AP,31,FALSE),"")</f>
        <v/>
      </c>
      <c r="AE185" s="168" t="str">
        <f>IFERROR(VLOOKUP(AE183,'P1-1'!$B:$AP,31,FALSE),"")</f>
        <v/>
      </c>
      <c r="AF185" s="168" t="str">
        <f>IFERROR(VLOOKUP(AF183,'P1-1'!$B:$AP,31,FALSE),"")</f>
        <v/>
      </c>
      <c r="AG185" s="168" t="str">
        <f>IFERROR(VLOOKUP(AG183,'P1-1'!$B:$AP,31,FALSE),"")</f>
        <v/>
      </c>
      <c r="AH185" s="168" t="str">
        <f>IFERROR(VLOOKUP(AH183,'P1-1'!$B:$AP,31,FALSE),"")</f>
        <v/>
      </c>
      <c r="AI185" s="168" t="str">
        <f>IFERROR(VLOOKUP(AI183,'P1-1'!$B:$AP,31,FALSE),"")</f>
        <v/>
      </c>
      <c r="AJ185" s="168" t="str">
        <f>IFERROR(VLOOKUP(AJ183,'P1-1'!$B:$AP,31,FALSE),"")</f>
        <v/>
      </c>
      <c r="AK185" s="168" t="str">
        <f>IFERROR(VLOOKUP(AK183,'P1-1'!$B:$AP,31,FALSE),"")</f>
        <v/>
      </c>
      <c r="AL185" s="168" t="str">
        <f>IFERROR(VLOOKUP(AL183,'P1-1'!$B:$AP,31,FALSE),"")</f>
        <v/>
      </c>
      <c r="AM185" s="168" t="str">
        <f>IFERROR(VLOOKUP(AM183,'P1-1'!$B:$AP,31,FALSE),"")</f>
        <v/>
      </c>
      <c r="AN185" s="484"/>
      <c r="AO185" s="487"/>
      <c r="AP185" s="492"/>
      <c r="AQ185" s="493"/>
      <c r="AR185" s="487"/>
      <c r="AS185" s="487"/>
      <c r="AT185" s="494"/>
      <c r="AU185" s="328"/>
      <c r="AV185" s="328"/>
    </row>
    <row r="186" spans="1:48" s="139" customFormat="1" ht="12" customHeight="1" x14ac:dyDescent="0.15">
      <c r="A186" s="495">
        <v>55</v>
      </c>
      <c r="B186" s="498"/>
      <c r="C186" s="513"/>
      <c r="D186" s="504" t="s">
        <v>95</v>
      </c>
      <c r="E186" s="363"/>
      <c r="F186" s="507"/>
      <c r="G186" s="508"/>
      <c r="H186" s="166" t="s">
        <v>221</v>
      </c>
      <c r="I186" s="325"/>
      <c r="J186" s="325"/>
      <c r="K186" s="325"/>
      <c r="L186" s="325"/>
      <c r="M186" s="325"/>
      <c r="N186" s="325"/>
      <c r="O186" s="325"/>
      <c r="P186" s="325"/>
      <c r="Q186" s="325"/>
      <c r="R186" s="325"/>
      <c r="S186" s="325"/>
      <c r="T186" s="325"/>
      <c r="U186" s="325"/>
      <c r="V186" s="325"/>
      <c r="W186" s="325"/>
      <c r="X186" s="325"/>
      <c r="Y186" s="325"/>
      <c r="Z186" s="325"/>
      <c r="AA186" s="325"/>
      <c r="AB186" s="325"/>
      <c r="AC186" s="325"/>
      <c r="AD186" s="325"/>
      <c r="AE186" s="325"/>
      <c r="AF186" s="325"/>
      <c r="AG186" s="325"/>
      <c r="AH186" s="325"/>
      <c r="AI186" s="325"/>
      <c r="AJ186" s="325"/>
      <c r="AK186" s="325"/>
      <c r="AL186" s="325"/>
      <c r="AM186" s="325"/>
      <c r="AN186" s="482">
        <f t="shared" ref="AN186" si="207">IF(LEFT($AN$2,6)="共同生活援助",SUM(I187:AM187),SUM(I187:AM188))</f>
        <v>0</v>
      </c>
      <c r="AO186" s="485">
        <f>IF($AN$4="４週",AN186/4,AN186/(DAY(EOMONTH($I$22,0))/7))</f>
        <v>0</v>
      </c>
      <c r="AP186" s="488"/>
      <c r="AQ186" s="489"/>
      <c r="AR186" s="485" t="str">
        <f t="shared" ref="AR186" si="208">IF($AN$4="４週",AU187,AV187)</f>
        <v/>
      </c>
      <c r="AS186" s="485"/>
      <c r="AT186" s="494"/>
      <c r="AU186" s="326" t="s">
        <v>508</v>
      </c>
      <c r="AV186" s="326" t="s">
        <v>222</v>
      </c>
    </row>
    <row r="187" spans="1:48" s="139" customFormat="1" ht="12" customHeight="1" x14ac:dyDescent="0.15">
      <c r="A187" s="496"/>
      <c r="B187" s="499"/>
      <c r="C187" s="514"/>
      <c r="D187" s="505"/>
      <c r="E187" s="364"/>
      <c r="F187" s="509"/>
      <c r="G187" s="510"/>
      <c r="H187" s="167" t="s">
        <v>223</v>
      </c>
      <c r="I187" s="168" t="str">
        <f>IFERROR(VLOOKUP(I186,'P1-1'!$B:$AP,41,FALSE),"")</f>
        <v/>
      </c>
      <c r="J187" s="170" t="str">
        <f>IFERROR(VLOOKUP(J186,'P1-1'!$B:$AP,41,FALSE),"")</f>
        <v/>
      </c>
      <c r="K187" s="168" t="str">
        <f>IFERROR(VLOOKUP(K186,'P1-1'!$B:$AP,41,FALSE),"")</f>
        <v/>
      </c>
      <c r="L187" s="168" t="str">
        <f>IFERROR(VLOOKUP(L186,'P1-1'!$B:$AP,41,FALSE),"")</f>
        <v/>
      </c>
      <c r="M187" s="168" t="str">
        <f>IFERROR(VLOOKUP(M186,'P1-1'!$B:$AP,41,FALSE),"")</f>
        <v/>
      </c>
      <c r="N187" s="168" t="str">
        <f>IFERROR(VLOOKUP(N186,'P1-1'!$B:$AP,41,FALSE),"")</f>
        <v/>
      </c>
      <c r="O187" s="168" t="str">
        <f>IFERROR(VLOOKUP(O186,'P1-1'!$B:$AP,41,FALSE),"")</f>
        <v/>
      </c>
      <c r="P187" s="168" t="str">
        <f>IFERROR(VLOOKUP(P186,'P1-1'!$B:$AP,41,FALSE),"")</f>
        <v/>
      </c>
      <c r="Q187" s="168" t="str">
        <f>IFERROR(VLOOKUP(Q186,'P1-1'!$B:$AP,41,FALSE),"")</f>
        <v/>
      </c>
      <c r="R187" s="168" t="str">
        <f>IFERROR(VLOOKUP(R186,'P1-1'!$B:$AP,41,FALSE),"")</f>
        <v/>
      </c>
      <c r="S187" s="168" t="str">
        <f>IFERROR(VLOOKUP(S186,'P1-1'!$B:$AP,41,FALSE),"")</f>
        <v/>
      </c>
      <c r="T187" s="168" t="str">
        <f>IFERROR(VLOOKUP(T186,'P1-1'!$B:$AP,41,FALSE),"")</f>
        <v/>
      </c>
      <c r="U187" s="168" t="str">
        <f>IFERROR(VLOOKUP(U186,'P1-1'!$B:$AP,41,FALSE),"")</f>
        <v/>
      </c>
      <c r="V187" s="168" t="str">
        <f>IFERROR(VLOOKUP(V186,'P1-1'!$B:$AP,41,FALSE),"")</f>
        <v/>
      </c>
      <c r="W187" s="168" t="str">
        <f>IFERROR(VLOOKUP(W186,'P1-1'!$B:$AP,41,FALSE),"")</f>
        <v/>
      </c>
      <c r="X187" s="168" t="str">
        <f>IFERROR(VLOOKUP(X186,'P1-1'!$B:$AP,41,FALSE),"")</f>
        <v/>
      </c>
      <c r="Y187" s="168" t="str">
        <f>IFERROR(VLOOKUP(Y186,'P1-1'!$B:$AP,41,FALSE),"")</f>
        <v/>
      </c>
      <c r="Z187" s="168" t="str">
        <f>IFERROR(VLOOKUP(Z186,'P1-1'!$B:$AP,41,FALSE),"")</f>
        <v/>
      </c>
      <c r="AA187" s="168" t="str">
        <f>IFERROR(VLOOKUP(AA186,'P1-1'!$B:$AP,41,FALSE),"")</f>
        <v/>
      </c>
      <c r="AB187" s="168" t="str">
        <f>IFERROR(VLOOKUP(AB186,'P1-1'!$B:$AP,41,FALSE),"")</f>
        <v/>
      </c>
      <c r="AC187" s="168" t="str">
        <f>IFERROR(VLOOKUP(AC186,'P1-1'!$B:$AP,41,FALSE),"")</f>
        <v/>
      </c>
      <c r="AD187" s="168" t="str">
        <f>IFERROR(VLOOKUP(AD186,'P1-1'!$B:$AP,41,FALSE),"")</f>
        <v/>
      </c>
      <c r="AE187" s="168" t="str">
        <f>IFERROR(VLOOKUP(AE186,'P1-1'!$B:$AP,41,FALSE),"")</f>
        <v/>
      </c>
      <c r="AF187" s="168" t="str">
        <f>IFERROR(VLOOKUP(AF186,'P1-1'!$B:$AP,41,FALSE),"")</f>
        <v/>
      </c>
      <c r="AG187" s="168" t="str">
        <f>IFERROR(VLOOKUP(AG186,'P1-1'!$B:$AP,41,FALSE),"")</f>
        <v/>
      </c>
      <c r="AH187" s="168" t="str">
        <f>IFERROR(VLOOKUP(AH186,'P1-1'!$B:$AP,41,FALSE),"")</f>
        <v/>
      </c>
      <c r="AI187" s="168" t="str">
        <f>IFERROR(VLOOKUP(AI186,'P1-1'!$B:$AP,41,FALSE),"")</f>
        <v/>
      </c>
      <c r="AJ187" s="168" t="str">
        <f>IFERROR(VLOOKUP(AJ186,'P1-1'!$B:$AP,41,FALSE),"")</f>
        <v/>
      </c>
      <c r="AK187" s="168" t="str">
        <f>IFERROR(VLOOKUP(AK186,'P1-1'!$B:$AP,41,FALSE),"")</f>
        <v/>
      </c>
      <c r="AL187" s="168" t="str">
        <f>IFERROR(VLOOKUP(AL186,'P1-1'!$B:$AP,41,FALSE),"")</f>
        <v/>
      </c>
      <c r="AM187" s="168" t="str">
        <f>IFERROR(VLOOKUP(AM186,'P1-1'!$B:$AP,41,FALSE),"")</f>
        <v/>
      </c>
      <c r="AN187" s="483"/>
      <c r="AO187" s="486"/>
      <c r="AP187" s="490"/>
      <c r="AQ187" s="491"/>
      <c r="AR187" s="486"/>
      <c r="AS187" s="486"/>
      <c r="AT187" s="494"/>
      <c r="AU187" s="327" t="str">
        <f t="shared" ref="AU187" si="209">IFERROR(IF($D186="□",($AO186/$AK$7),($AO186/$AK$9)),"")</f>
        <v/>
      </c>
      <c r="AV187" s="327" t="str">
        <f t="shared" ref="AV187" si="210">IFERROR(IF($D186="□",($AN186/$AO$7),($AN186/$AO$9)),"")</f>
        <v/>
      </c>
    </row>
    <row r="188" spans="1:48" s="139" customFormat="1" ht="12" customHeight="1" x14ac:dyDescent="0.15">
      <c r="A188" s="497"/>
      <c r="B188" s="500"/>
      <c r="C188" s="515"/>
      <c r="D188" s="506"/>
      <c r="E188" s="364"/>
      <c r="F188" s="511"/>
      <c r="G188" s="512"/>
      <c r="H188" s="169" t="s">
        <v>224</v>
      </c>
      <c r="I188" s="168" t="str">
        <f>IFERROR(VLOOKUP(I186,'P1-1'!$B:$AP,31,FALSE),"")</f>
        <v/>
      </c>
      <c r="J188" s="168" t="str">
        <f>IFERROR(VLOOKUP(J186,'P1-1'!$B:$AP,31,FALSE),"")</f>
        <v/>
      </c>
      <c r="K188" s="168" t="str">
        <f>IFERROR(VLOOKUP(K186,'P1-1'!$B:$AP,31,FALSE),"")</f>
        <v/>
      </c>
      <c r="L188" s="168" t="str">
        <f>IFERROR(VLOOKUP(L186,'P1-1'!$B:$AP,31,FALSE),"")</f>
        <v/>
      </c>
      <c r="M188" s="168" t="str">
        <f>IFERROR(VLOOKUP(M186,'P1-1'!$B:$AP,31,FALSE),"")</f>
        <v/>
      </c>
      <c r="N188" s="168" t="str">
        <f>IFERROR(VLOOKUP(N186,'P1-1'!$B:$AP,31,FALSE),"")</f>
        <v/>
      </c>
      <c r="O188" s="168" t="str">
        <f>IFERROR(VLOOKUP(O186,'P1-1'!$B:$AP,31,FALSE),"")</f>
        <v/>
      </c>
      <c r="P188" s="168" t="str">
        <f>IFERROR(VLOOKUP(P186,'P1-1'!$B:$AP,31,FALSE),"")</f>
        <v/>
      </c>
      <c r="Q188" s="168" t="str">
        <f>IFERROR(VLOOKUP(Q186,'P1-1'!$B:$AP,31,FALSE),"")</f>
        <v/>
      </c>
      <c r="R188" s="168" t="str">
        <f>IFERROR(VLOOKUP(R186,'P1-1'!$B:$AP,31,FALSE),"")</f>
        <v/>
      </c>
      <c r="S188" s="168" t="str">
        <f>IFERROR(VLOOKUP(S186,'P1-1'!$B:$AP,31,FALSE),"")</f>
        <v/>
      </c>
      <c r="T188" s="168" t="str">
        <f>IFERROR(VLOOKUP(T186,'P1-1'!$B:$AP,31,FALSE),"")</f>
        <v/>
      </c>
      <c r="U188" s="168" t="str">
        <f>IFERROR(VLOOKUP(U186,'P1-1'!$B:$AP,31,FALSE),"")</f>
        <v/>
      </c>
      <c r="V188" s="168" t="str">
        <f>IFERROR(VLOOKUP(V186,'P1-1'!$B:$AP,31,FALSE),"")</f>
        <v/>
      </c>
      <c r="W188" s="168" t="str">
        <f>IFERROR(VLOOKUP(W186,'P1-1'!$B:$AP,31,FALSE),"")</f>
        <v/>
      </c>
      <c r="X188" s="168" t="str">
        <f>IFERROR(VLOOKUP(X186,'P1-1'!$B:$AP,31,FALSE),"")</f>
        <v/>
      </c>
      <c r="Y188" s="168" t="str">
        <f>IFERROR(VLOOKUP(Y186,'P1-1'!$B:$AP,31,FALSE),"")</f>
        <v/>
      </c>
      <c r="Z188" s="168" t="str">
        <f>IFERROR(VLOOKUP(Z186,'P1-1'!$B:$AP,31,FALSE),"")</f>
        <v/>
      </c>
      <c r="AA188" s="168" t="str">
        <f>IFERROR(VLOOKUP(AA186,'P1-1'!$B:$AP,31,FALSE),"")</f>
        <v/>
      </c>
      <c r="AB188" s="168" t="str">
        <f>IFERROR(VLOOKUP(AB186,'P1-1'!$B:$AP,31,FALSE),"")</f>
        <v/>
      </c>
      <c r="AC188" s="168" t="str">
        <f>IFERROR(VLOOKUP(AC186,'P1-1'!$B:$AP,31,FALSE),"")</f>
        <v/>
      </c>
      <c r="AD188" s="168" t="str">
        <f>IFERROR(VLOOKUP(AD186,'P1-1'!$B:$AP,31,FALSE),"")</f>
        <v/>
      </c>
      <c r="AE188" s="168" t="str">
        <f>IFERROR(VLOOKUP(AE186,'P1-1'!$B:$AP,31,FALSE),"")</f>
        <v/>
      </c>
      <c r="AF188" s="168" t="str">
        <f>IFERROR(VLOOKUP(AF186,'P1-1'!$B:$AP,31,FALSE),"")</f>
        <v/>
      </c>
      <c r="AG188" s="168" t="str">
        <f>IFERROR(VLOOKUP(AG186,'P1-1'!$B:$AP,31,FALSE),"")</f>
        <v/>
      </c>
      <c r="AH188" s="168" t="str">
        <f>IFERROR(VLOOKUP(AH186,'P1-1'!$B:$AP,31,FALSE),"")</f>
        <v/>
      </c>
      <c r="AI188" s="168" t="str">
        <f>IFERROR(VLOOKUP(AI186,'P1-1'!$B:$AP,31,FALSE),"")</f>
        <v/>
      </c>
      <c r="AJ188" s="168" t="str">
        <f>IFERROR(VLOOKUP(AJ186,'P1-1'!$B:$AP,31,FALSE),"")</f>
        <v/>
      </c>
      <c r="AK188" s="168" t="str">
        <f>IFERROR(VLOOKUP(AK186,'P1-1'!$B:$AP,31,FALSE),"")</f>
        <v/>
      </c>
      <c r="AL188" s="168" t="str">
        <f>IFERROR(VLOOKUP(AL186,'P1-1'!$B:$AP,31,FALSE),"")</f>
        <v/>
      </c>
      <c r="AM188" s="168" t="str">
        <f>IFERROR(VLOOKUP(AM186,'P1-1'!$B:$AP,31,FALSE),"")</f>
        <v/>
      </c>
      <c r="AN188" s="484"/>
      <c r="AO188" s="487"/>
      <c r="AP188" s="492"/>
      <c r="AQ188" s="493"/>
      <c r="AR188" s="487"/>
      <c r="AS188" s="487"/>
      <c r="AT188" s="494"/>
      <c r="AU188" s="328"/>
      <c r="AV188" s="328"/>
    </row>
    <row r="189" spans="1:48" s="139" customFormat="1" ht="12" customHeight="1" x14ac:dyDescent="0.15">
      <c r="A189" s="495">
        <v>56</v>
      </c>
      <c r="B189" s="498"/>
      <c r="C189" s="513"/>
      <c r="D189" s="504" t="s">
        <v>95</v>
      </c>
      <c r="E189" s="363"/>
      <c r="F189" s="507"/>
      <c r="G189" s="508"/>
      <c r="H189" s="166" t="s">
        <v>221</v>
      </c>
      <c r="I189" s="325"/>
      <c r="J189" s="325"/>
      <c r="K189" s="325"/>
      <c r="L189" s="325"/>
      <c r="M189" s="325"/>
      <c r="N189" s="325"/>
      <c r="O189" s="325"/>
      <c r="P189" s="325"/>
      <c r="Q189" s="325"/>
      <c r="R189" s="325"/>
      <c r="S189" s="325"/>
      <c r="T189" s="325"/>
      <c r="U189" s="325"/>
      <c r="V189" s="325"/>
      <c r="W189" s="325"/>
      <c r="X189" s="325"/>
      <c r="Y189" s="325"/>
      <c r="Z189" s="325"/>
      <c r="AA189" s="325"/>
      <c r="AB189" s="325"/>
      <c r="AC189" s="325"/>
      <c r="AD189" s="325"/>
      <c r="AE189" s="325"/>
      <c r="AF189" s="325"/>
      <c r="AG189" s="325"/>
      <c r="AH189" s="325"/>
      <c r="AI189" s="325"/>
      <c r="AJ189" s="325"/>
      <c r="AK189" s="325"/>
      <c r="AL189" s="325"/>
      <c r="AM189" s="325"/>
      <c r="AN189" s="482">
        <f t="shared" ref="AN189" si="211">IF(LEFT($AN$2,6)="共同生活援助",SUM(I190:AM190),SUM(I190:AM191))</f>
        <v>0</v>
      </c>
      <c r="AO189" s="485">
        <f>IF($AN$4="４週",AN189/4,AN189/(DAY(EOMONTH($I$22,0))/7))</f>
        <v>0</v>
      </c>
      <c r="AP189" s="488"/>
      <c r="AQ189" s="489"/>
      <c r="AR189" s="485" t="str">
        <f t="shared" ref="AR189" si="212">IF($AN$4="４週",AU190,AV190)</f>
        <v/>
      </c>
      <c r="AS189" s="485"/>
      <c r="AT189" s="494"/>
      <c r="AU189" s="326" t="s">
        <v>508</v>
      </c>
      <c r="AV189" s="326" t="s">
        <v>222</v>
      </c>
    </row>
    <row r="190" spans="1:48" s="139" customFormat="1" ht="12" customHeight="1" x14ac:dyDescent="0.15">
      <c r="A190" s="496"/>
      <c r="B190" s="499"/>
      <c r="C190" s="514"/>
      <c r="D190" s="505"/>
      <c r="E190" s="364"/>
      <c r="F190" s="509"/>
      <c r="G190" s="510"/>
      <c r="H190" s="167" t="s">
        <v>223</v>
      </c>
      <c r="I190" s="168" t="str">
        <f>IFERROR(VLOOKUP(I189,'P1-1'!$B:$AP,41,FALSE),"")</f>
        <v/>
      </c>
      <c r="J190" s="168" t="str">
        <f>IFERROR(VLOOKUP(J189,'P1-1'!$B:$AP,41,FALSE),"")</f>
        <v/>
      </c>
      <c r="K190" s="168" t="str">
        <f>IFERROR(VLOOKUP(K189,'P1-1'!$B:$AP,41,FALSE),"")</f>
        <v/>
      </c>
      <c r="L190" s="168" t="str">
        <f>IFERROR(VLOOKUP(L189,'P1-1'!$B:$AP,41,FALSE),"")</f>
        <v/>
      </c>
      <c r="M190" s="168" t="str">
        <f>IFERROR(VLOOKUP(M189,'P1-1'!$B:$AP,41,FALSE),"")</f>
        <v/>
      </c>
      <c r="N190" s="168" t="str">
        <f>IFERROR(VLOOKUP(N189,'P1-1'!$B:$AP,41,FALSE),"")</f>
        <v/>
      </c>
      <c r="O190" s="168" t="str">
        <f>IFERROR(VLOOKUP(O189,'P1-1'!$B:$AP,41,FALSE),"")</f>
        <v/>
      </c>
      <c r="P190" s="168" t="str">
        <f>IFERROR(VLOOKUP(P189,'P1-1'!$B:$AP,41,FALSE),"")</f>
        <v/>
      </c>
      <c r="Q190" s="168" t="str">
        <f>IFERROR(VLOOKUP(Q189,'P1-1'!$B:$AP,41,FALSE),"")</f>
        <v/>
      </c>
      <c r="R190" s="168" t="str">
        <f>IFERROR(VLOOKUP(R189,'P1-1'!$B:$AP,41,FALSE),"")</f>
        <v/>
      </c>
      <c r="S190" s="168" t="str">
        <f>IFERROR(VLOOKUP(S189,'P1-1'!$B:$AP,41,FALSE),"")</f>
        <v/>
      </c>
      <c r="T190" s="168" t="str">
        <f>IFERROR(VLOOKUP(T189,'P1-1'!$B:$AP,41,FALSE),"")</f>
        <v/>
      </c>
      <c r="U190" s="168" t="str">
        <f>IFERROR(VLOOKUP(U189,'P1-1'!$B:$AP,41,FALSE),"")</f>
        <v/>
      </c>
      <c r="V190" s="168" t="str">
        <f>IFERROR(VLOOKUP(V189,'P1-1'!$B:$AP,41,FALSE),"")</f>
        <v/>
      </c>
      <c r="W190" s="168" t="str">
        <f>IFERROR(VLOOKUP(W189,'P1-1'!$B:$AP,41,FALSE),"")</f>
        <v/>
      </c>
      <c r="X190" s="168" t="str">
        <f>IFERROR(VLOOKUP(X189,'P1-1'!$B:$AP,41,FALSE),"")</f>
        <v/>
      </c>
      <c r="Y190" s="168" t="str">
        <f>IFERROR(VLOOKUP(Y189,'P1-1'!$B:$AP,41,FALSE),"")</f>
        <v/>
      </c>
      <c r="Z190" s="168" t="str">
        <f>IFERROR(VLOOKUP(Z189,'P1-1'!$B:$AP,41,FALSE),"")</f>
        <v/>
      </c>
      <c r="AA190" s="168" t="str">
        <f>IFERROR(VLOOKUP(AA189,'P1-1'!$B:$AP,41,FALSE),"")</f>
        <v/>
      </c>
      <c r="AB190" s="168" t="str">
        <f>IFERROR(VLOOKUP(AB189,'P1-1'!$B:$AP,41,FALSE),"")</f>
        <v/>
      </c>
      <c r="AC190" s="168" t="str">
        <f>IFERROR(VLOOKUP(AC189,'P1-1'!$B:$AP,41,FALSE),"")</f>
        <v/>
      </c>
      <c r="AD190" s="168" t="str">
        <f>IFERROR(VLOOKUP(AD189,'P1-1'!$B:$AP,41,FALSE),"")</f>
        <v/>
      </c>
      <c r="AE190" s="168" t="str">
        <f>IFERROR(VLOOKUP(AE189,'P1-1'!$B:$AP,41,FALSE),"")</f>
        <v/>
      </c>
      <c r="AF190" s="168" t="str">
        <f>IFERROR(VLOOKUP(AF189,'P1-1'!$B:$AP,41,FALSE),"")</f>
        <v/>
      </c>
      <c r="AG190" s="168" t="str">
        <f>IFERROR(VLOOKUP(AG189,'P1-1'!$B:$AP,41,FALSE),"")</f>
        <v/>
      </c>
      <c r="AH190" s="168" t="str">
        <f>IFERROR(VLOOKUP(AH189,'P1-1'!$B:$AP,41,FALSE),"")</f>
        <v/>
      </c>
      <c r="AI190" s="168" t="str">
        <f>IFERROR(VLOOKUP(AI189,'P1-1'!$B:$AP,41,FALSE),"")</f>
        <v/>
      </c>
      <c r="AJ190" s="168" t="str">
        <f>IFERROR(VLOOKUP(AJ189,'P1-1'!$B:$AP,41,FALSE),"")</f>
        <v/>
      </c>
      <c r="AK190" s="168" t="str">
        <f>IFERROR(VLOOKUP(AK189,'P1-1'!$B:$AP,41,FALSE),"")</f>
        <v/>
      </c>
      <c r="AL190" s="168" t="str">
        <f>IFERROR(VLOOKUP(AL189,'P1-1'!$B:$AP,41,FALSE),"")</f>
        <v/>
      </c>
      <c r="AM190" s="168" t="str">
        <f>IFERROR(VLOOKUP(AM189,'P1-1'!$B:$AP,41,FALSE),"")</f>
        <v/>
      </c>
      <c r="AN190" s="483"/>
      <c r="AO190" s="486"/>
      <c r="AP190" s="490"/>
      <c r="AQ190" s="491"/>
      <c r="AR190" s="486"/>
      <c r="AS190" s="486"/>
      <c r="AT190" s="494"/>
      <c r="AU190" s="327" t="str">
        <f t="shared" ref="AU190" si="213">IFERROR(IF($D189="□",($AO189/$AK$7),($AO189/$AK$9)),"")</f>
        <v/>
      </c>
      <c r="AV190" s="327" t="str">
        <f t="shared" ref="AV190" si="214">IFERROR(IF($D189="□",($AN189/$AO$7),($AN189/$AO$9)),"")</f>
        <v/>
      </c>
    </row>
    <row r="191" spans="1:48" s="139" customFormat="1" ht="12" customHeight="1" x14ac:dyDescent="0.15">
      <c r="A191" s="497"/>
      <c r="B191" s="500"/>
      <c r="C191" s="515"/>
      <c r="D191" s="506"/>
      <c r="E191" s="364"/>
      <c r="F191" s="511"/>
      <c r="G191" s="512"/>
      <c r="H191" s="169" t="s">
        <v>224</v>
      </c>
      <c r="I191" s="168" t="str">
        <f>IFERROR(VLOOKUP(I189,'P1-1'!$B:$AP,31,FALSE),"")</f>
        <v/>
      </c>
      <c r="J191" s="168" t="str">
        <f>IFERROR(VLOOKUP(J189,'P1-1'!$B:$AP,31,FALSE),"")</f>
        <v/>
      </c>
      <c r="K191" s="168" t="str">
        <f>IFERROR(VLOOKUP(K189,'P1-1'!$B:$AP,31,FALSE),"")</f>
        <v/>
      </c>
      <c r="L191" s="168" t="str">
        <f>IFERROR(VLOOKUP(L189,'P1-1'!$B:$AP,31,FALSE),"")</f>
        <v/>
      </c>
      <c r="M191" s="168" t="str">
        <f>IFERROR(VLOOKUP(M189,'P1-1'!$B:$AP,31,FALSE),"")</f>
        <v/>
      </c>
      <c r="N191" s="168" t="str">
        <f>IFERROR(VLOOKUP(N189,'P1-1'!$B:$AP,31,FALSE),"")</f>
        <v/>
      </c>
      <c r="O191" s="168" t="str">
        <f>IFERROR(VLOOKUP(O189,'P1-1'!$B:$AP,31,FALSE),"")</f>
        <v/>
      </c>
      <c r="P191" s="168" t="str">
        <f>IFERROR(VLOOKUP(P189,'P1-1'!$B:$AP,31,FALSE),"")</f>
        <v/>
      </c>
      <c r="Q191" s="168" t="str">
        <f>IFERROR(VLOOKUP(Q189,'P1-1'!$B:$AP,31,FALSE),"")</f>
        <v/>
      </c>
      <c r="R191" s="168" t="str">
        <f>IFERROR(VLOOKUP(R189,'P1-1'!$B:$AP,31,FALSE),"")</f>
        <v/>
      </c>
      <c r="S191" s="168" t="str">
        <f>IFERROR(VLOOKUP(S189,'P1-1'!$B:$AP,31,FALSE),"")</f>
        <v/>
      </c>
      <c r="T191" s="168" t="str">
        <f>IFERROR(VLOOKUP(T189,'P1-1'!$B:$AP,31,FALSE),"")</f>
        <v/>
      </c>
      <c r="U191" s="168" t="str">
        <f>IFERROR(VLOOKUP(U189,'P1-1'!$B:$AP,31,FALSE),"")</f>
        <v/>
      </c>
      <c r="V191" s="168" t="str">
        <f>IFERROR(VLOOKUP(V189,'P1-1'!$B:$AP,31,FALSE),"")</f>
        <v/>
      </c>
      <c r="W191" s="168" t="str">
        <f>IFERROR(VLOOKUP(W189,'P1-1'!$B:$AP,31,FALSE),"")</f>
        <v/>
      </c>
      <c r="X191" s="168" t="str">
        <f>IFERROR(VLOOKUP(X189,'P1-1'!$B:$AP,31,FALSE),"")</f>
        <v/>
      </c>
      <c r="Y191" s="168" t="str">
        <f>IFERROR(VLOOKUP(Y189,'P1-1'!$B:$AP,31,FALSE),"")</f>
        <v/>
      </c>
      <c r="Z191" s="168" t="str">
        <f>IFERROR(VLOOKUP(Z189,'P1-1'!$B:$AP,31,FALSE),"")</f>
        <v/>
      </c>
      <c r="AA191" s="168" t="str">
        <f>IFERROR(VLOOKUP(AA189,'P1-1'!$B:$AP,31,FALSE),"")</f>
        <v/>
      </c>
      <c r="AB191" s="168" t="str">
        <f>IFERROR(VLOOKUP(AB189,'P1-1'!$B:$AP,31,FALSE),"")</f>
        <v/>
      </c>
      <c r="AC191" s="168" t="str">
        <f>IFERROR(VLOOKUP(AC189,'P1-1'!$B:$AP,31,FALSE),"")</f>
        <v/>
      </c>
      <c r="AD191" s="168" t="str">
        <f>IFERROR(VLOOKUP(AD189,'P1-1'!$B:$AP,31,FALSE),"")</f>
        <v/>
      </c>
      <c r="AE191" s="168" t="str">
        <f>IFERROR(VLOOKUP(AE189,'P1-1'!$B:$AP,31,FALSE),"")</f>
        <v/>
      </c>
      <c r="AF191" s="168" t="str">
        <f>IFERROR(VLOOKUP(AF189,'P1-1'!$B:$AP,31,FALSE),"")</f>
        <v/>
      </c>
      <c r="AG191" s="168" t="str">
        <f>IFERROR(VLOOKUP(AG189,'P1-1'!$B:$AP,31,FALSE),"")</f>
        <v/>
      </c>
      <c r="AH191" s="168" t="str">
        <f>IFERROR(VLOOKUP(AH189,'P1-1'!$B:$AP,31,FALSE),"")</f>
        <v/>
      </c>
      <c r="AI191" s="168" t="str">
        <f>IFERROR(VLOOKUP(AI189,'P1-1'!$B:$AP,31,FALSE),"")</f>
        <v/>
      </c>
      <c r="AJ191" s="168" t="str">
        <f>IFERROR(VLOOKUP(AJ189,'P1-1'!$B:$AP,31,FALSE),"")</f>
        <v/>
      </c>
      <c r="AK191" s="168" t="str">
        <f>IFERROR(VLOOKUP(AK189,'P1-1'!$B:$AP,31,FALSE),"")</f>
        <v/>
      </c>
      <c r="AL191" s="168" t="str">
        <f>IFERROR(VLOOKUP(AL189,'P1-1'!$B:$AP,31,FALSE),"")</f>
        <v/>
      </c>
      <c r="AM191" s="168" t="str">
        <f>IFERROR(VLOOKUP(AM189,'P1-1'!$B:$AP,31,FALSE),"")</f>
        <v/>
      </c>
      <c r="AN191" s="484"/>
      <c r="AO191" s="487"/>
      <c r="AP191" s="492"/>
      <c r="AQ191" s="493"/>
      <c r="AR191" s="487"/>
      <c r="AS191" s="487"/>
      <c r="AT191" s="494"/>
      <c r="AU191" s="328"/>
      <c r="AV191" s="328"/>
    </row>
    <row r="192" spans="1:48" s="139" customFormat="1" ht="12" customHeight="1" x14ac:dyDescent="0.15">
      <c r="A192" s="495">
        <v>57</v>
      </c>
      <c r="B192" s="498"/>
      <c r="C192" s="513"/>
      <c r="D192" s="504" t="s">
        <v>95</v>
      </c>
      <c r="E192" s="363"/>
      <c r="F192" s="507"/>
      <c r="G192" s="508"/>
      <c r="H192" s="166" t="s">
        <v>221</v>
      </c>
      <c r="I192" s="325"/>
      <c r="J192" s="325"/>
      <c r="K192" s="325"/>
      <c r="L192" s="325"/>
      <c r="M192" s="325"/>
      <c r="N192" s="325"/>
      <c r="O192" s="325"/>
      <c r="P192" s="325"/>
      <c r="Q192" s="325"/>
      <c r="R192" s="325"/>
      <c r="S192" s="325"/>
      <c r="T192" s="325"/>
      <c r="U192" s="325"/>
      <c r="V192" s="325"/>
      <c r="W192" s="325"/>
      <c r="X192" s="325"/>
      <c r="Y192" s="325"/>
      <c r="Z192" s="325"/>
      <c r="AA192" s="325"/>
      <c r="AB192" s="325"/>
      <c r="AC192" s="325"/>
      <c r="AD192" s="325"/>
      <c r="AE192" s="325"/>
      <c r="AF192" s="325"/>
      <c r="AG192" s="325"/>
      <c r="AH192" s="325"/>
      <c r="AI192" s="325"/>
      <c r="AJ192" s="325"/>
      <c r="AK192" s="325"/>
      <c r="AL192" s="325"/>
      <c r="AM192" s="325"/>
      <c r="AN192" s="482">
        <f t="shared" ref="AN192" si="215">IF(LEFT($AN$2,6)="共同生活援助",SUM(I193:AM193),SUM(I193:AM194))</f>
        <v>0</v>
      </c>
      <c r="AO192" s="485">
        <f>IF($AN$4="４週",AN192/4,AN192/(DAY(EOMONTH($I$22,0))/7))</f>
        <v>0</v>
      </c>
      <c r="AP192" s="488"/>
      <c r="AQ192" s="489"/>
      <c r="AR192" s="485" t="str">
        <f t="shared" ref="AR192" si="216">IF($AN$4="４週",AU193,AV193)</f>
        <v/>
      </c>
      <c r="AS192" s="485"/>
      <c r="AT192" s="494"/>
      <c r="AU192" s="326" t="s">
        <v>508</v>
      </c>
      <c r="AV192" s="326" t="s">
        <v>222</v>
      </c>
    </row>
    <row r="193" spans="1:48" s="139" customFormat="1" ht="12" customHeight="1" x14ac:dyDescent="0.15">
      <c r="A193" s="496"/>
      <c r="B193" s="499"/>
      <c r="C193" s="514"/>
      <c r="D193" s="505"/>
      <c r="E193" s="364"/>
      <c r="F193" s="509"/>
      <c r="G193" s="510"/>
      <c r="H193" s="167" t="s">
        <v>223</v>
      </c>
      <c r="I193" s="168" t="str">
        <f>IFERROR(VLOOKUP(I192,'P1-1'!$B:$AP,41,FALSE),"")</f>
        <v/>
      </c>
      <c r="J193" s="168" t="str">
        <f>IFERROR(VLOOKUP(J192,'P1-1'!$B:$AP,41,FALSE),"")</f>
        <v/>
      </c>
      <c r="K193" s="168" t="str">
        <f>IFERROR(VLOOKUP(K192,'P1-1'!$B:$AP,41,FALSE),"")</f>
        <v/>
      </c>
      <c r="L193" s="168" t="str">
        <f>IFERROR(VLOOKUP(L192,'P1-1'!$B:$AP,41,FALSE),"")</f>
        <v/>
      </c>
      <c r="M193" s="168" t="str">
        <f>IFERROR(VLOOKUP(M192,'P1-1'!$B:$AP,41,FALSE),"")</f>
        <v/>
      </c>
      <c r="N193" s="168" t="str">
        <f>IFERROR(VLOOKUP(N192,'P1-1'!$B:$AP,41,FALSE),"")</f>
        <v/>
      </c>
      <c r="O193" s="168" t="str">
        <f>IFERROR(VLOOKUP(O192,'P1-1'!$B:$AP,41,FALSE),"")</f>
        <v/>
      </c>
      <c r="P193" s="168" t="str">
        <f>IFERROR(VLOOKUP(P192,'P1-1'!$B:$AP,41,FALSE),"")</f>
        <v/>
      </c>
      <c r="Q193" s="168" t="str">
        <f>IFERROR(VLOOKUP(Q192,'P1-1'!$B:$AP,41,FALSE),"")</f>
        <v/>
      </c>
      <c r="R193" s="168" t="str">
        <f>IFERROR(VLOOKUP(R192,'P1-1'!$B:$AP,41,FALSE),"")</f>
        <v/>
      </c>
      <c r="S193" s="168" t="str">
        <f>IFERROR(VLOOKUP(S192,'P1-1'!$B:$AP,41,FALSE),"")</f>
        <v/>
      </c>
      <c r="T193" s="168" t="str">
        <f>IFERROR(VLOOKUP(T192,'P1-1'!$B:$AP,41,FALSE),"")</f>
        <v/>
      </c>
      <c r="U193" s="168" t="str">
        <f>IFERROR(VLOOKUP(U192,'P1-1'!$B:$AP,41,FALSE),"")</f>
        <v/>
      </c>
      <c r="V193" s="168" t="str">
        <f>IFERROR(VLOOKUP(V192,'P1-1'!$B:$AP,41,FALSE),"")</f>
        <v/>
      </c>
      <c r="W193" s="168" t="str">
        <f>IFERROR(VLOOKUP(W192,'P1-1'!$B:$AP,41,FALSE),"")</f>
        <v/>
      </c>
      <c r="X193" s="168" t="str">
        <f>IFERROR(VLOOKUP(X192,'P1-1'!$B:$AP,41,FALSE),"")</f>
        <v/>
      </c>
      <c r="Y193" s="168" t="str">
        <f>IFERROR(VLOOKUP(Y192,'P1-1'!$B:$AP,41,FALSE),"")</f>
        <v/>
      </c>
      <c r="Z193" s="168" t="str">
        <f>IFERROR(VLOOKUP(Z192,'P1-1'!$B:$AP,41,FALSE),"")</f>
        <v/>
      </c>
      <c r="AA193" s="168" t="str">
        <f>IFERROR(VLOOKUP(AA192,'P1-1'!$B:$AP,41,FALSE),"")</f>
        <v/>
      </c>
      <c r="AB193" s="168" t="str">
        <f>IFERROR(VLOOKUP(AB192,'P1-1'!$B:$AP,41,FALSE),"")</f>
        <v/>
      </c>
      <c r="AC193" s="168" t="str">
        <f>IFERROR(VLOOKUP(AC192,'P1-1'!$B:$AP,41,FALSE),"")</f>
        <v/>
      </c>
      <c r="AD193" s="168" t="str">
        <f>IFERROR(VLOOKUP(AD192,'P1-1'!$B:$AP,41,FALSE),"")</f>
        <v/>
      </c>
      <c r="AE193" s="168" t="str">
        <f>IFERROR(VLOOKUP(AE192,'P1-1'!$B:$AP,41,FALSE),"")</f>
        <v/>
      </c>
      <c r="AF193" s="168" t="str">
        <f>IFERROR(VLOOKUP(AF192,'P1-1'!$B:$AP,41,FALSE),"")</f>
        <v/>
      </c>
      <c r="AG193" s="168" t="str">
        <f>IFERROR(VLOOKUP(AG192,'P1-1'!$B:$AP,41,FALSE),"")</f>
        <v/>
      </c>
      <c r="AH193" s="168" t="str">
        <f>IFERROR(VLOOKUP(AH192,'P1-1'!$B:$AP,41,FALSE),"")</f>
        <v/>
      </c>
      <c r="AI193" s="168" t="str">
        <f>IFERROR(VLOOKUP(AI192,'P1-1'!$B:$AP,41,FALSE),"")</f>
        <v/>
      </c>
      <c r="AJ193" s="168" t="str">
        <f>IFERROR(VLOOKUP(AJ192,'P1-1'!$B:$AP,41,FALSE),"")</f>
        <v/>
      </c>
      <c r="AK193" s="168" t="str">
        <f>IFERROR(VLOOKUP(AK192,'P1-1'!$B:$AP,41,FALSE),"")</f>
        <v/>
      </c>
      <c r="AL193" s="168" t="str">
        <f>IFERROR(VLOOKUP(AL192,'P1-1'!$B:$AP,41,FALSE),"")</f>
        <v/>
      </c>
      <c r="AM193" s="168" t="str">
        <f>IFERROR(VLOOKUP(AM192,'P1-1'!$B:$AP,41,FALSE),"")</f>
        <v/>
      </c>
      <c r="AN193" s="483"/>
      <c r="AO193" s="486"/>
      <c r="AP193" s="490"/>
      <c r="AQ193" s="491"/>
      <c r="AR193" s="486"/>
      <c r="AS193" s="486"/>
      <c r="AT193" s="494"/>
      <c r="AU193" s="327" t="str">
        <f t="shared" ref="AU193" si="217">IFERROR(IF($D192="□",($AO192/$AK$7),($AO192/$AK$9)),"")</f>
        <v/>
      </c>
      <c r="AV193" s="327" t="str">
        <f t="shared" ref="AV193" si="218">IFERROR(IF($D192="□",($AN192/$AO$7),($AN192/$AO$9)),"")</f>
        <v/>
      </c>
    </row>
    <row r="194" spans="1:48" s="139" customFormat="1" ht="12" customHeight="1" x14ac:dyDescent="0.15">
      <c r="A194" s="497"/>
      <c r="B194" s="500"/>
      <c r="C194" s="515"/>
      <c r="D194" s="506"/>
      <c r="E194" s="364"/>
      <c r="F194" s="511"/>
      <c r="G194" s="512"/>
      <c r="H194" s="169" t="s">
        <v>224</v>
      </c>
      <c r="I194" s="168" t="str">
        <f>IFERROR(VLOOKUP(I192,'P1-1'!$B:$AP,31,FALSE),"")</f>
        <v/>
      </c>
      <c r="J194" s="168" t="str">
        <f>IFERROR(VLOOKUP(J192,'P1-1'!$B:$AP,31,FALSE),"")</f>
        <v/>
      </c>
      <c r="K194" s="168" t="str">
        <f>IFERROR(VLOOKUP(K192,'P1-1'!$B:$AP,31,FALSE),"")</f>
        <v/>
      </c>
      <c r="L194" s="168" t="str">
        <f>IFERROR(VLOOKUP(L192,'P1-1'!$B:$AP,31,FALSE),"")</f>
        <v/>
      </c>
      <c r="M194" s="168" t="str">
        <f>IFERROR(VLOOKUP(M192,'P1-1'!$B:$AP,31,FALSE),"")</f>
        <v/>
      </c>
      <c r="N194" s="168" t="str">
        <f>IFERROR(VLOOKUP(N192,'P1-1'!$B:$AP,31,FALSE),"")</f>
        <v/>
      </c>
      <c r="O194" s="168" t="str">
        <f>IFERROR(VLOOKUP(O192,'P1-1'!$B:$AP,31,FALSE),"")</f>
        <v/>
      </c>
      <c r="P194" s="168" t="str">
        <f>IFERROR(VLOOKUP(P192,'P1-1'!$B:$AP,31,FALSE),"")</f>
        <v/>
      </c>
      <c r="Q194" s="168" t="str">
        <f>IFERROR(VLOOKUP(Q192,'P1-1'!$B:$AP,31,FALSE),"")</f>
        <v/>
      </c>
      <c r="R194" s="168" t="str">
        <f>IFERROR(VLOOKUP(R192,'P1-1'!$B:$AP,31,FALSE),"")</f>
        <v/>
      </c>
      <c r="S194" s="168" t="str">
        <f>IFERROR(VLOOKUP(S192,'P1-1'!$B:$AP,31,FALSE),"")</f>
        <v/>
      </c>
      <c r="T194" s="168" t="str">
        <f>IFERROR(VLOOKUP(T192,'P1-1'!$B:$AP,31,FALSE),"")</f>
        <v/>
      </c>
      <c r="U194" s="168" t="str">
        <f>IFERROR(VLOOKUP(U192,'P1-1'!$B:$AP,31,FALSE),"")</f>
        <v/>
      </c>
      <c r="V194" s="168" t="str">
        <f>IFERROR(VLOOKUP(V192,'P1-1'!$B:$AP,31,FALSE),"")</f>
        <v/>
      </c>
      <c r="W194" s="168" t="str">
        <f>IFERROR(VLOOKUP(W192,'P1-1'!$B:$AP,31,FALSE),"")</f>
        <v/>
      </c>
      <c r="X194" s="168" t="str">
        <f>IFERROR(VLOOKUP(X192,'P1-1'!$B:$AP,31,FALSE),"")</f>
        <v/>
      </c>
      <c r="Y194" s="168" t="str">
        <f>IFERROR(VLOOKUP(Y192,'P1-1'!$B:$AP,31,FALSE),"")</f>
        <v/>
      </c>
      <c r="Z194" s="168" t="str">
        <f>IFERROR(VLOOKUP(Z192,'P1-1'!$B:$AP,31,FALSE),"")</f>
        <v/>
      </c>
      <c r="AA194" s="168" t="str">
        <f>IFERROR(VLOOKUP(AA192,'P1-1'!$B:$AP,31,FALSE),"")</f>
        <v/>
      </c>
      <c r="AB194" s="168" t="str">
        <f>IFERROR(VLOOKUP(AB192,'P1-1'!$B:$AP,31,FALSE),"")</f>
        <v/>
      </c>
      <c r="AC194" s="168" t="str">
        <f>IFERROR(VLOOKUP(AC192,'P1-1'!$B:$AP,31,FALSE),"")</f>
        <v/>
      </c>
      <c r="AD194" s="168" t="str">
        <f>IFERROR(VLOOKUP(AD192,'P1-1'!$B:$AP,31,FALSE),"")</f>
        <v/>
      </c>
      <c r="AE194" s="168" t="str">
        <f>IFERROR(VLOOKUP(AE192,'P1-1'!$B:$AP,31,FALSE),"")</f>
        <v/>
      </c>
      <c r="AF194" s="168" t="str">
        <f>IFERROR(VLOOKUP(AF192,'P1-1'!$B:$AP,31,FALSE),"")</f>
        <v/>
      </c>
      <c r="AG194" s="168" t="str">
        <f>IFERROR(VLOOKUP(AG192,'P1-1'!$B:$AP,31,FALSE),"")</f>
        <v/>
      </c>
      <c r="AH194" s="168" t="str">
        <f>IFERROR(VLOOKUP(AH192,'P1-1'!$B:$AP,31,FALSE),"")</f>
        <v/>
      </c>
      <c r="AI194" s="168" t="str">
        <f>IFERROR(VLOOKUP(AI192,'P1-1'!$B:$AP,31,FALSE),"")</f>
        <v/>
      </c>
      <c r="AJ194" s="168" t="str">
        <f>IFERROR(VLOOKUP(AJ192,'P1-1'!$B:$AP,31,FALSE),"")</f>
        <v/>
      </c>
      <c r="AK194" s="168" t="str">
        <f>IFERROR(VLOOKUP(AK192,'P1-1'!$B:$AP,31,FALSE),"")</f>
        <v/>
      </c>
      <c r="AL194" s="168" t="str">
        <f>IFERROR(VLOOKUP(AL192,'P1-1'!$B:$AP,31,FALSE),"")</f>
        <v/>
      </c>
      <c r="AM194" s="168" t="str">
        <f>IFERROR(VLOOKUP(AM192,'P1-1'!$B:$AP,31,FALSE),"")</f>
        <v/>
      </c>
      <c r="AN194" s="484"/>
      <c r="AO194" s="487"/>
      <c r="AP194" s="492"/>
      <c r="AQ194" s="493"/>
      <c r="AR194" s="487"/>
      <c r="AS194" s="487"/>
      <c r="AT194" s="494"/>
      <c r="AU194" s="328"/>
      <c r="AV194" s="328"/>
    </row>
    <row r="195" spans="1:48" s="139" customFormat="1" ht="12" customHeight="1" x14ac:dyDescent="0.15">
      <c r="A195" s="495">
        <v>58</v>
      </c>
      <c r="B195" s="498"/>
      <c r="C195" s="513"/>
      <c r="D195" s="504" t="s">
        <v>95</v>
      </c>
      <c r="E195" s="363"/>
      <c r="F195" s="507"/>
      <c r="G195" s="508"/>
      <c r="H195" s="166" t="s">
        <v>221</v>
      </c>
      <c r="I195" s="325"/>
      <c r="J195" s="325"/>
      <c r="K195" s="325"/>
      <c r="L195" s="325"/>
      <c r="M195" s="325"/>
      <c r="N195" s="325"/>
      <c r="O195" s="325"/>
      <c r="P195" s="325"/>
      <c r="Q195" s="325"/>
      <c r="R195" s="325"/>
      <c r="S195" s="325"/>
      <c r="T195" s="325"/>
      <c r="U195" s="325"/>
      <c r="V195" s="325"/>
      <c r="W195" s="325"/>
      <c r="X195" s="325"/>
      <c r="Y195" s="325"/>
      <c r="Z195" s="325"/>
      <c r="AA195" s="325"/>
      <c r="AB195" s="325"/>
      <c r="AC195" s="325"/>
      <c r="AD195" s="325"/>
      <c r="AE195" s="325"/>
      <c r="AF195" s="325"/>
      <c r="AG195" s="325"/>
      <c r="AH195" s="325"/>
      <c r="AI195" s="325"/>
      <c r="AJ195" s="325"/>
      <c r="AK195" s="325"/>
      <c r="AL195" s="325"/>
      <c r="AM195" s="325"/>
      <c r="AN195" s="482">
        <f t="shared" ref="AN195" si="219">IF(LEFT($AN$2,6)="共同生活援助",SUM(I196:AM196),SUM(I196:AM197))</f>
        <v>0</v>
      </c>
      <c r="AO195" s="485">
        <f>IF($AN$4="４週",AN195/4,AN195/(DAY(EOMONTH($I$22,0))/7))</f>
        <v>0</v>
      </c>
      <c r="AP195" s="488"/>
      <c r="AQ195" s="489"/>
      <c r="AR195" s="485" t="str">
        <f t="shared" ref="AR195" si="220">IF($AN$4="４週",AU196,AV196)</f>
        <v/>
      </c>
      <c r="AS195" s="485"/>
      <c r="AT195" s="494"/>
      <c r="AU195" s="326" t="s">
        <v>508</v>
      </c>
      <c r="AV195" s="326" t="s">
        <v>222</v>
      </c>
    </row>
    <row r="196" spans="1:48" s="139" customFormat="1" ht="12" customHeight="1" x14ac:dyDescent="0.15">
      <c r="A196" s="496"/>
      <c r="B196" s="499"/>
      <c r="C196" s="514"/>
      <c r="D196" s="505"/>
      <c r="E196" s="364"/>
      <c r="F196" s="509"/>
      <c r="G196" s="510"/>
      <c r="H196" s="167" t="s">
        <v>223</v>
      </c>
      <c r="I196" s="168" t="str">
        <f>IFERROR(VLOOKUP(I195,'P1-1'!$B:$AP,41,FALSE),"")</f>
        <v/>
      </c>
      <c r="J196" s="168" t="str">
        <f>IFERROR(VLOOKUP(J195,'P1-1'!$B:$AP,41,FALSE),"")</f>
        <v/>
      </c>
      <c r="K196" s="168" t="str">
        <f>IFERROR(VLOOKUP(K195,'P1-1'!$B:$AP,41,FALSE),"")</f>
        <v/>
      </c>
      <c r="L196" s="168" t="str">
        <f>IFERROR(VLOOKUP(L195,'P1-1'!$B:$AP,41,FALSE),"")</f>
        <v/>
      </c>
      <c r="M196" s="168" t="str">
        <f>IFERROR(VLOOKUP(M195,'P1-1'!$B:$AP,41,FALSE),"")</f>
        <v/>
      </c>
      <c r="N196" s="168" t="str">
        <f>IFERROR(VLOOKUP(N195,'P1-1'!$B:$AP,41,FALSE),"")</f>
        <v/>
      </c>
      <c r="O196" s="168" t="str">
        <f>IFERROR(VLOOKUP(O195,'P1-1'!$B:$AP,41,FALSE),"")</f>
        <v/>
      </c>
      <c r="P196" s="168" t="str">
        <f>IFERROR(VLOOKUP(P195,'P1-1'!$B:$AP,41,FALSE),"")</f>
        <v/>
      </c>
      <c r="Q196" s="168" t="str">
        <f>IFERROR(VLOOKUP(Q195,'P1-1'!$B:$AP,41,FALSE),"")</f>
        <v/>
      </c>
      <c r="R196" s="168" t="str">
        <f>IFERROR(VLOOKUP(R195,'P1-1'!$B:$AP,41,FALSE),"")</f>
        <v/>
      </c>
      <c r="S196" s="168" t="str">
        <f>IFERROR(VLOOKUP(S195,'P1-1'!$B:$AP,41,FALSE),"")</f>
        <v/>
      </c>
      <c r="T196" s="168" t="str">
        <f>IFERROR(VLOOKUP(T195,'P1-1'!$B:$AP,41,FALSE),"")</f>
        <v/>
      </c>
      <c r="U196" s="168" t="str">
        <f>IFERROR(VLOOKUP(U195,'P1-1'!$B:$AP,41,FALSE),"")</f>
        <v/>
      </c>
      <c r="V196" s="168" t="str">
        <f>IFERROR(VLOOKUP(V195,'P1-1'!$B:$AP,41,FALSE),"")</f>
        <v/>
      </c>
      <c r="W196" s="168" t="str">
        <f>IFERROR(VLOOKUP(W195,'P1-1'!$B:$AP,41,FALSE),"")</f>
        <v/>
      </c>
      <c r="X196" s="168" t="str">
        <f>IFERROR(VLOOKUP(X195,'P1-1'!$B:$AP,41,FALSE),"")</f>
        <v/>
      </c>
      <c r="Y196" s="168" t="str">
        <f>IFERROR(VLOOKUP(Y195,'P1-1'!$B:$AP,41,FALSE),"")</f>
        <v/>
      </c>
      <c r="Z196" s="168" t="str">
        <f>IFERROR(VLOOKUP(Z195,'P1-1'!$B:$AP,41,FALSE),"")</f>
        <v/>
      </c>
      <c r="AA196" s="168" t="str">
        <f>IFERROR(VLOOKUP(AA195,'P1-1'!$B:$AP,41,FALSE),"")</f>
        <v/>
      </c>
      <c r="AB196" s="168" t="str">
        <f>IFERROR(VLOOKUP(AB195,'P1-1'!$B:$AP,41,FALSE),"")</f>
        <v/>
      </c>
      <c r="AC196" s="168" t="str">
        <f>IFERROR(VLOOKUP(AC195,'P1-1'!$B:$AP,41,FALSE),"")</f>
        <v/>
      </c>
      <c r="AD196" s="168" t="str">
        <f>IFERROR(VLOOKUP(AD195,'P1-1'!$B:$AP,41,FALSE),"")</f>
        <v/>
      </c>
      <c r="AE196" s="168" t="str">
        <f>IFERROR(VLOOKUP(AE195,'P1-1'!$B:$AP,41,FALSE),"")</f>
        <v/>
      </c>
      <c r="AF196" s="168" t="str">
        <f>IFERROR(VLOOKUP(AF195,'P1-1'!$B:$AP,41,FALSE),"")</f>
        <v/>
      </c>
      <c r="AG196" s="168" t="str">
        <f>IFERROR(VLOOKUP(AG195,'P1-1'!$B:$AP,41,FALSE),"")</f>
        <v/>
      </c>
      <c r="AH196" s="168" t="str">
        <f>IFERROR(VLOOKUP(AH195,'P1-1'!$B:$AP,41,FALSE),"")</f>
        <v/>
      </c>
      <c r="AI196" s="168" t="str">
        <f>IFERROR(VLOOKUP(AI195,'P1-1'!$B:$AP,41,FALSE),"")</f>
        <v/>
      </c>
      <c r="AJ196" s="168" t="str">
        <f>IFERROR(VLOOKUP(AJ195,'P1-1'!$B:$AP,41,FALSE),"")</f>
        <v/>
      </c>
      <c r="AK196" s="168" t="str">
        <f>IFERROR(VLOOKUP(AK195,'P1-1'!$B:$AP,41,FALSE),"")</f>
        <v/>
      </c>
      <c r="AL196" s="168" t="str">
        <f>IFERROR(VLOOKUP(AL195,'P1-1'!$B:$AP,41,FALSE),"")</f>
        <v/>
      </c>
      <c r="AM196" s="168" t="str">
        <f>IFERROR(VLOOKUP(AM195,'P1-1'!$B:$AP,41,FALSE),"")</f>
        <v/>
      </c>
      <c r="AN196" s="483"/>
      <c r="AO196" s="486"/>
      <c r="AP196" s="490"/>
      <c r="AQ196" s="491"/>
      <c r="AR196" s="486"/>
      <c r="AS196" s="486"/>
      <c r="AT196" s="494"/>
      <c r="AU196" s="327" t="str">
        <f t="shared" ref="AU196" si="221">IFERROR(IF($D195="□",($AO195/$AK$7),($AO195/$AK$9)),"")</f>
        <v/>
      </c>
      <c r="AV196" s="327" t="str">
        <f t="shared" ref="AV196" si="222">IFERROR(IF($D195="□",($AN195/$AO$7),($AN195/$AO$9)),"")</f>
        <v/>
      </c>
    </row>
    <row r="197" spans="1:48" s="139" customFormat="1" ht="12" customHeight="1" x14ac:dyDescent="0.15">
      <c r="A197" s="497"/>
      <c r="B197" s="500"/>
      <c r="C197" s="515"/>
      <c r="D197" s="506"/>
      <c r="E197" s="364"/>
      <c r="F197" s="511"/>
      <c r="G197" s="512"/>
      <c r="H197" s="169" t="s">
        <v>224</v>
      </c>
      <c r="I197" s="168" t="str">
        <f>IFERROR(VLOOKUP(I195,'P1-1'!$B:$AP,31,FALSE),"")</f>
        <v/>
      </c>
      <c r="J197" s="168" t="str">
        <f>IFERROR(VLOOKUP(J195,'P1-1'!$B:$AP,31,FALSE),"")</f>
        <v/>
      </c>
      <c r="K197" s="168" t="str">
        <f>IFERROR(VLOOKUP(K195,'P1-1'!$B:$AP,31,FALSE),"")</f>
        <v/>
      </c>
      <c r="L197" s="168" t="str">
        <f>IFERROR(VLOOKUP(L195,'P1-1'!$B:$AP,31,FALSE),"")</f>
        <v/>
      </c>
      <c r="M197" s="168" t="str">
        <f>IFERROR(VLOOKUP(M195,'P1-1'!$B:$AP,31,FALSE),"")</f>
        <v/>
      </c>
      <c r="N197" s="168" t="str">
        <f>IFERROR(VLOOKUP(N195,'P1-1'!$B:$AP,31,FALSE),"")</f>
        <v/>
      </c>
      <c r="O197" s="168" t="str">
        <f>IFERROR(VLOOKUP(O195,'P1-1'!$B:$AP,31,FALSE),"")</f>
        <v/>
      </c>
      <c r="P197" s="168" t="str">
        <f>IFERROR(VLOOKUP(P195,'P1-1'!$B:$AP,31,FALSE),"")</f>
        <v/>
      </c>
      <c r="Q197" s="168" t="str">
        <f>IFERROR(VLOOKUP(Q195,'P1-1'!$B:$AP,31,FALSE),"")</f>
        <v/>
      </c>
      <c r="R197" s="168" t="str">
        <f>IFERROR(VLOOKUP(R195,'P1-1'!$B:$AP,31,FALSE),"")</f>
        <v/>
      </c>
      <c r="S197" s="168" t="str">
        <f>IFERROR(VLOOKUP(S195,'P1-1'!$B:$AP,31,FALSE),"")</f>
        <v/>
      </c>
      <c r="T197" s="168" t="str">
        <f>IFERROR(VLOOKUP(T195,'P1-1'!$B:$AP,31,FALSE),"")</f>
        <v/>
      </c>
      <c r="U197" s="168" t="str">
        <f>IFERROR(VLOOKUP(U195,'P1-1'!$B:$AP,31,FALSE),"")</f>
        <v/>
      </c>
      <c r="V197" s="168" t="str">
        <f>IFERROR(VLOOKUP(V195,'P1-1'!$B:$AP,31,FALSE),"")</f>
        <v/>
      </c>
      <c r="W197" s="168" t="str">
        <f>IFERROR(VLOOKUP(W195,'P1-1'!$B:$AP,31,FALSE),"")</f>
        <v/>
      </c>
      <c r="X197" s="168" t="str">
        <f>IFERROR(VLOOKUP(X195,'P1-1'!$B:$AP,31,FALSE),"")</f>
        <v/>
      </c>
      <c r="Y197" s="168" t="str">
        <f>IFERROR(VLOOKUP(Y195,'P1-1'!$B:$AP,31,FALSE),"")</f>
        <v/>
      </c>
      <c r="Z197" s="168" t="str">
        <f>IFERROR(VLOOKUP(Z195,'P1-1'!$B:$AP,31,FALSE),"")</f>
        <v/>
      </c>
      <c r="AA197" s="168" t="str">
        <f>IFERROR(VLOOKUP(AA195,'P1-1'!$B:$AP,31,FALSE),"")</f>
        <v/>
      </c>
      <c r="AB197" s="168" t="str">
        <f>IFERROR(VLOOKUP(AB195,'P1-1'!$B:$AP,31,FALSE),"")</f>
        <v/>
      </c>
      <c r="AC197" s="168" t="str">
        <f>IFERROR(VLOOKUP(AC195,'P1-1'!$B:$AP,31,FALSE),"")</f>
        <v/>
      </c>
      <c r="AD197" s="168" t="str">
        <f>IFERROR(VLOOKUP(AD195,'P1-1'!$B:$AP,31,FALSE),"")</f>
        <v/>
      </c>
      <c r="AE197" s="168" t="str">
        <f>IFERROR(VLOOKUP(AE195,'P1-1'!$B:$AP,31,FALSE),"")</f>
        <v/>
      </c>
      <c r="AF197" s="168" t="str">
        <f>IFERROR(VLOOKUP(AF195,'P1-1'!$B:$AP,31,FALSE),"")</f>
        <v/>
      </c>
      <c r="AG197" s="168" t="str">
        <f>IFERROR(VLOOKUP(AG195,'P1-1'!$B:$AP,31,FALSE),"")</f>
        <v/>
      </c>
      <c r="AH197" s="168" t="str">
        <f>IFERROR(VLOOKUP(AH195,'P1-1'!$B:$AP,31,FALSE),"")</f>
        <v/>
      </c>
      <c r="AI197" s="168" t="str">
        <f>IFERROR(VLOOKUP(AI195,'P1-1'!$B:$AP,31,FALSE),"")</f>
        <v/>
      </c>
      <c r="AJ197" s="168" t="str">
        <f>IFERROR(VLOOKUP(AJ195,'P1-1'!$B:$AP,31,FALSE),"")</f>
        <v/>
      </c>
      <c r="AK197" s="168" t="str">
        <f>IFERROR(VLOOKUP(AK195,'P1-1'!$B:$AP,31,FALSE),"")</f>
        <v/>
      </c>
      <c r="AL197" s="168" t="str">
        <f>IFERROR(VLOOKUP(AL195,'P1-1'!$B:$AP,31,FALSE),"")</f>
        <v/>
      </c>
      <c r="AM197" s="168" t="str">
        <f>IFERROR(VLOOKUP(AM195,'P1-1'!$B:$AP,31,FALSE),"")</f>
        <v/>
      </c>
      <c r="AN197" s="484"/>
      <c r="AO197" s="487"/>
      <c r="AP197" s="492"/>
      <c r="AQ197" s="493"/>
      <c r="AR197" s="487"/>
      <c r="AS197" s="487"/>
      <c r="AT197" s="494"/>
      <c r="AU197" s="328"/>
      <c r="AV197" s="328"/>
    </row>
    <row r="198" spans="1:48" s="139" customFormat="1" ht="12" customHeight="1" x14ac:dyDescent="0.15">
      <c r="A198" s="495">
        <v>59</v>
      </c>
      <c r="B198" s="498"/>
      <c r="C198" s="513"/>
      <c r="D198" s="504" t="s">
        <v>95</v>
      </c>
      <c r="E198" s="363"/>
      <c r="F198" s="507"/>
      <c r="G198" s="508"/>
      <c r="H198" s="166" t="s">
        <v>221</v>
      </c>
      <c r="I198" s="325"/>
      <c r="J198" s="325"/>
      <c r="K198" s="325"/>
      <c r="L198" s="325"/>
      <c r="M198" s="325"/>
      <c r="N198" s="325"/>
      <c r="O198" s="325"/>
      <c r="P198" s="325"/>
      <c r="Q198" s="325"/>
      <c r="R198" s="325"/>
      <c r="S198" s="325"/>
      <c r="T198" s="325"/>
      <c r="U198" s="325"/>
      <c r="V198" s="325"/>
      <c r="W198" s="325"/>
      <c r="X198" s="325"/>
      <c r="Y198" s="325"/>
      <c r="Z198" s="325"/>
      <c r="AA198" s="325"/>
      <c r="AB198" s="325"/>
      <c r="AC198" s="325"/>
      <c r="AD198" s="325"/>
      <c r="AE198" s="325"/>
      <c r="AF198" s="325"/>
      <c r="AG198" s="325"/>
      <c r="AH198" s="325"/>
      <c r="AI198" s="325"/>
      <c r="AJ198" s="325"/>
      <c r="AK198" s="325"/>
      <c r="AL198" s="325"/>
      <c r="AM198" s="325"/>
      <c r="AN198" s="482">
        <f t="shared" ref="AN198" si="223">IF(LEFT($AN$2,6)="共同生活援助",SUM(I199:AM199),SUM(I199:AM200))</f>
        <v>0</v>
      </c>
      <c r="AO198" s="485">
        <f>IF($AN$4="４週",AN198/4,AN198/(DAY(EOMONTH($I$22,0))/7))</f>
        <v>0</v>
      </c>
      <c r="AP198" s="488"/>
      <c r="AQ198" s="489"/>
      <c r="AR198" s="485" t="str">
        <f t="shared" ref="AR198" si="224">IF($AN$4="４週",AU199,AV199)</f>
        <v/>
      </c>
      <c r="AS198" s="485"/>
      <c r="AT198" s="494"/>
      <c r="AU198" s="326" t="s">
        <v>508</v>
      </c>
      <c r="AV198" s="326" t="s">
        <v>222</v>
      </c>
    </row>
    <row r="199" spans="1:48" s="139" customFormat="1" ht="12" customHeight="1" x14ac:dyDescent="0.15">
      <c r="A199" s="496"/>
      <c r="B199" s="499"/>
      <c r="C199" s="514"/>
      <c r="D199" s="505"/>
      <c r="E199" s="364"/>
      <c r="F199" s="509"/>
      <c r="G199" s="510"/>
      <c r="H199" s="167" t="s">
        <v>223</v>
      </c>
      <c r="I199" s="168" t="str">
        <f>IFERROR(VLOOKUP(I198,'P1-1'!$B:$AP,41,FALSE),"")</f>
        <v/>
      </c>
      <c r="J199" s="168" t="str">
        <f>IFERROR(VLOOKUP(J198,'P1-1'!$B:$AP,41,FALSE),"")</f>
        <v/>
      </c>
      <c r="K199" s="168" t="str">
        <f>IFERROR(VLOOKUP(K198,'P1-1'!$B:$AP,41,FALSE),"")</f>
        <v/>
      </c>
      <c r="L199" s="168" t="str">
        <f>IFERROR(VLOOKUP(L198,'P1-1'!$B:$AP,41,FALSE),"")</f>
        <v/>
      </c>
      <c r="M199" s="168" t="str">
        <f>IFERROR(VLOOKUP(M198,'P1-1'!$B:$AP,41,FALSE),"")</f>
        <v/>
      </c>
      <c r="N199" s="168" t="str">
        <f>IFERROR(VLOOKUP(N198,'P1-1'!$B:$AP,41,FALSE),"")</f>
        <v/>
      </c>
      <c r="O199" s="168" t="str">
        <f>IFERROR(VLOOKUP(O198,'P1-1'!$B:$AP,41,FALSE),"")</f>
        <v/>
      </c>
      <c r="P199" s="168" t="str">
        <f>IFERROR(VLOOKUP(P198,'P1-1'!$B:$AP,41,FALSE),"")</f>
        <v/>
      </c>
      <c r="Q199" s="168" t="str">
        <f>IFERROR(VLOOKUP(Q198,'P1-1'!$B:$AP,41,FALSE),"")</f>
        <v/>
      </c>
      <c r="R199" s="168" t="str">
        <f>IFERROR(VLOOKUP(R198,'P1-1'!$B:$AP,41,FALSE),"")</f>
        <v/>
      </c>
      <c r="S199" s="168" t="str">
        <f>IFERROR(VLOOKUP(S198,'P1-1'!$B:$AP,41,FALSE),"")</f>
        <v/>
      </c>
      <c r="T199" s="168" t="str">
        <f>IFERROR(VLOOKUP(T198,'P1-1'!$B:$AP,41,FALSE),"")</f>
        <v/>
      </c>
      <c r="U199" s="168" t="str">
        <f>IFERROR(VLOOKUP(U198,'P1-1'!$B:$AP,41,FALSE),"")</f>
        <v/>
      </c>
      <c r="V199" s="168" t="str">
        <f>IFERROR(VLOOKUP(V198,'P1-1'!$B:$AP,41,FALSE),"")</f>
        <v/>
      </c>
      <c r="W199" s="168" t="str">
        <f>IFERROR(VLOOKUP(W198,'P1-1'!$B:$AP,41,FALSE),"")</f>
        <v/>
      </c>
      <c r="X199" s="168" t="str">
        <f>IFERROR(VLOOKUP(X198,'P1-1'!$B:$AP,41,FALSE),"")</f>
        <v/>
      </c>
      <c r="Y199" s="168" t="str">
        <f>IFERROR(VLOOKUP(Y198,'P1-1'!$B:$AP,41,FALSE),"")</f>
        <v/>
      </c>
      <c r="Z199" s="168" t="str">
        <f>IFERROR(VLOOKUP(Z198,'P1-1'!$B:$AP,41,FALSE),"")</f>
        <v/>
      </c>
      <c r="AA199" s="168" t="str">
        <f>IFERROR(VLOOKUP(AA198,'P1-1'!$B:$AP,41,FALSE),"")</f>
        <v/>
      </c>
      <c r="AB199" s="168" t="str">
        <f>IFERROR(VLOOKUP(AB198,'P1-1'!$B:$AP,41,FALSE),"")</f>
        <v/>
      </c>
      <c r="AC199" s="168" t="str">
        <f>IFERROR(VLOOKUP(AC198,'P1-1'!$B:$AP,41,FALSE),"")</f>
        <v/>
      </c>
      <c r="AD199" s="168" t="str">
        <f>IFERROR(VLOOKUP(AD198,'P1-1'!$B:$AP,41,FALSE),"")</f>
        <v/>
      </c>
      <c r="AE199" s="168" t="str">
        <f>IFERROR(VLOOKUP(AE198,'P1-1'!$B:$AP,41,FALSE),"")</f>
        <v/>
      </c>
      <c r="AF199" s="168" t="str">
        <f>IFERROR(VLOOKUP(AF198,'P1-1'!$B:$AP,41,FALSE),"")</f>
        <v/>
      </c>
      <c r="AG199" s="168" t="str">
        <f>IFERROR(VLOOKUP(AG198,'P1-1'!$B:$AP,41,FALSE),"")</f>
        <v/>
      </c>
      <c r="AH199" s="168" t="str">
        <f>IFERROR(VLOOKUP(AH198,'P1-1'!$B:$AP,41,FALSE),"")</f>
        <v/>
      </c>
      <c r="AI199" s="168" t="str">
        <f>IFERROR(VLOOKUP(AI198,'P1-1'!$B:$AP,41,FALSE),"")</f>
        <v/>
      </c>
      <c r="AJ199" s="168" t="str">
        <f>IFERROR(VLOOKUP(AJ198,'P1-1'!$B:$AP,41,FALSE),"")</f>
        <v/>
      </c>
      <c r="AK199" s="168" t="str">
        <f>IFERROR(VLOOKUP(AK198,'P1-1'!$B:$AP,41,FALSE),"")</f>
        <v/>
      </c>
      <c r="AL199" s="168" t="str">
        <f>IFERROR(VLOOKUP(AL198,'P1-1'!$B:$AP,41,FALSE),"")</f>
        <v/>
      </c>
      <c r="AM199" s="168" t="str">
        <f>IFERROR(VLOOKUP(AM198,'P1-1'!$B:$AP,41,FALSE),"")</f>
        <v/>
      </c>
      <c r="AN199" s="483"/>
      <c r="AO199" s="486"/>
      <c r="AP199" s="490"/>
      <c r="AQ199" s="491"/>
      <c r="AR199" s="486"/>
      <c r="AS199" s="486"/>
      <c r="AT199" s="494"/>
      <c r="AU199" s="327" t="str">
        <f t="shared" ref="AU199" si="225">IFERROR(IF($D198="□",($AO198/$AK$7),($AO198/$AK$9)),"")</f>
        <v/>
      </c>
      <c r="AV199" s="327" t="str">
        <f t="shared" ref="AV199" si="226">IFERROR(IF($D198="□",($AN198/$AO$7),($AN198/$AO$9)),"")</f>
        <v/>
      </c>
    </row>
    <row r="200" spans="1:48" s="139" customFormat="1" ht="12" customHeight="1" x14ac:dyDescent="0.15">
      <c r="A200" s="497"/>
      <c r="B200" s="500"/>
      <c r="C200" s="515"/>
      <c r="D200" s="506"/>
      <c r="E200" s="364"/>
      <c r="F200" s="511"/>
      <c r="G200" s="512"/>
      <c r="H200" s="169" t="s">
        <v>224</v>
      </c>
      <c r="I200" s="168" t="str">
        <f>IFERROR(VLOOKUP(I198,'P1-1'!$B:$AP,31,FALSE),"")</f>
        <v/>
      </c>
      <c r="J200" s="168" t="str">
        <f>IFERROR(VLOOKUP(J198,'P1-1'!$B:$AP,31,FALSE),"")</f>
        <v/>
      </c>
      <c r="K200" s="168" t="str">
        <f>IFERROR(VLOOKUP(K198,'P1-1'!$B:$AP,31,FALSE),"")</f>
        <v/>
      </c>
      <c r="L200" s="168" t="str">
        <f>IFERROR(VLOOKUP(L198,'P1-1'!$B:$AP,31,FALSE),"")</f>
        <v/>
      </c>
      <c r="M200" s="168" t="str">
        <f>IFERROR(VLOOKUP(M198,'P1-1'!$B:$AP,31,FALSE),"")</f>
        <v/>
      </c>
      <c r="N200" s="168" t="str">
        <f>IFERROR(VLOOKUP(N198,'P1-1'!$B:$AP,31,FALSE),"")</f>
        <v/>
      </c>
      <c r="O200" s="168" t="str">
        <f>IFERROR(VLOOKUP(O198,'P1-1'!$B:$AP,31,FALSE),"")</f>
        <v/>
      </c>
      <c r="P200" s="168" t="str">
        <f>IFERROR(VLOOKUP(P198,'P1-1'!$B:$AP,31,FALSE),"")</f>
        <v/>
      </c>
      <c r="Q200" s="168" t="str">
        <f>IFERROR(VLOOKUP(Q198,'P1-1'!$B:$AP,31,FALSE),"")</f>
        <v/>
      </c>
      <c r="R200" s="168" t="str">
        <f>IFERROR(VLOOKUP(R198,'P1-1'!$B:$AP,31,FALSE),"")</f>
        <v/>
      </c>
      <c r="S200" s="168" t="str">
        <f>IFERROR(VLOOKUP(S198,'P1-1'!$B:$AP,31,FALSE),"")</f>
        <v/>
      </c>
      <c r="T200" s="168" t="str">
        <f>IFERROR(VLOOKUP(T198,'P1-1'!$B:$AP,31,FALSE),"")</f>
        <v/>
      </c>
      <c r="U200" s="168" t="str">
        <f>IFERROR(VLOOKUP(U198,'P1-1'!$B:$AP,31,FALSE),"")</f>
        <v/>
      </c>
      <c r="V200" s="168" t="str">
        <f>IFERROR(VLOOKUP(V198,'P1-1'!$B:$AP,31,FALSE),"")</f>
        <v/>
      </c>
      <c r="W200" s="168" t="str">
        <f>IFERROR(VLOOKUP(W198,'P1-1'!$B:$AP,31,FALSE),"")</f>
        <v/>
      </c>
      <c r="X200" s="168" t="str">
        <f>IFERROR(VLOOKUP(X198,'P1-1'!$B:$AP,31,FALSE),"")</f>
        <v/>
      </c>
      <c r="Y200" s="168" t="str">
        <f>IFERROR(VLOOKUP(Y198,'P1-1'!$B:$AP,31,FALSE),"")</f>
        <v/>
      </c>
      <c r="Z200" s="168" t="str">
        <f>IFERROR(VLOOKUP(Z198,'P1-1'!$B:$AP,31,FALSE),"")</f>
        <v/>
      </c>
      <c r="AA200" s="168" t="str">
        <f>IFERROR(VLOOKUP(AA198,'P1-1'!$B:$AP,31,FALSE),"")</f>
        <v/>
      </c>
      <c r="AB200" s="168" t="str">
        <f>IFERROR(VLOOKUP(AB198,'P1-1'!$B:$AP,31,FALSE),"")</f>
        <v/>
      </c>
      <c r="AC200" s="168" t="str">
        <f>IFERROR(VLOOKUP(AC198,'P1-1'!$B:$AP,31,FALSE),"")</f>
        <v/>
      </c>
      <c r="AD200" s="168" t="str">
        <f>IFERROR(VLOOKUP(AD198,'P1-1'!$B:$AP,31,FALSE),"")</f>
        <v/>
      </c>
      <c r="AE200" s="168" t="str">
        <f>IFERROR(VLOOKUP(AE198,'P1-1'!$B:$AP,31,FALSE),"")</f>
        <v/>
      </c>
      <c r="AF200" s="168" t="str">
        <f>IFERROR(VLOOKUP(AF198,'P1-1'!$B:$AP,31,FALSE),"")</f>
        <v/>
      </c>
      <c r="AG200" s="168" t="str">
        <f>IFERROR(VLOOKUP(AG198,'P1-1'!$B:$AP,31,FALSE),"")</f>
        <v/>
      </c>
      <c r="AH200" s="168" t="str">
        <f>IFERROR(VLOOKUP(AH198,'P1-1'!$B:$AP,31,FALSE),"")</f>
        <v/>
      </c>
      <c r="AI200" s="168" t="str">
        <f>IFERROR(VLOOKUP(AI198,'P1-1'!$B:$AP,31,FALSE),"")</f>
        <v/>
      </c>
      <c r="AJ200" s="168" t="str">
        <f>IFERROR(VLOOKUP(AJ198,'P1-1'!$B:$AP,31,FALSE),"")</f>
        <v/>
      </c>
      <c r="AK200" s="168" t="str">
        <f>IFERROR(VLOOKUP(AK198,'P1-1'!$B:$AP,31,FALSE),"")</f>
        <v/>
      </c>
      <c r="AL200" s="168" t="str">
        <f>IFERROR(VLOOKUP(AL198,'P1-1'!$B:$AP,31,FALSE),"")</f>
        <v/>
      </c>
      <c r="AM200" s="168" t="str">
        <f>IFERROR(VLOOKUP(AM198,'P1-1'!$B:$AP,31,FALSE),"")</f>
        <v/>
      </c>
      <c r="AN200" s="484"/>
      <c r="AO200" s="487"/>
      <c r="AP200" s="492"/>
      <c r="AQ200" s="493"/>
      <c r="AR200" s="487"/>
      <c r="AS200" s="487"/>
      <c r="AT200" s="494"/>
      <c r="AU200" s="328"/>
      <c r="AV200" s="328"/>
    </row>
    <row r="201" spans="1:48" s="139" customFormat="1" ht="12" customHeight="1" x14ac:dyDescent="0.15">
      <c r="A201" s="495">
        <v>60</v>
      </c>
      <c r="B201" s="498"/>
      <c r="C201" s="513"/>
      <c r="D201" s="504" t="s">
        <v>95</v>
      </c>
      <c r="E201" s="363"/>
      <c r="F201" s="507"/>
      <c r="G201" s="508"/>
      <c r="H201" s="166" t="s">
        <v>221</v>
      </c>
      <c r="I201" s="325"/>
      <c r="J201" s="325"/>
      <c r="K201" s="325"/>
      <c r="L201" s="325"/>
      <c r="M201" s="325"/>
      <c r="N201" s="325"/>
      <c r="O201" s="325"/>
      <c r="P201" s="325"/>
      <c r="Q201" s="325"/>
      <c r="R201" s="325"/>
      <c r="S201" s="325"/>
      <c r="T201" s="325"/>
      <c r="U201" s="325"/>
      <c r="V201" s="325"/>
      <c r="W201" s="325"/>
      <c r="X201" s="325"/>
      <c r="Y201" s="325"/>
      <c r="Z201" s="325"/>
      <c r="AA201" s="325"/>
      <c r="AB201" s="325"/>
      <c r="AC201" s="325"/>
      <c r="AD201" s="325"/>
      <c r="AE201" s="325"/>
      <c r="AF201" s="325"/>
      <c r="AG201" s="325"/>
      <c r="AH201" s="325"/>
      <c r="AI201" s="325"/>
      <c r="AJ201" s="325"/>
      <c r="AK201" s="325"/>
      <c r="AL201" s="325"/>
      <c r="AM201" s="325"/>
      <c r="AN201" s="482">
        <f t="shared" ref="AN201" si="227">IF(LEFT($AN$2,6)="共同生活援助",SUM(I202:AM202),SUM(I202:AM203))</f>
        <v>0</v>
      </c>
      <c r="AO201" s="485">
        <f>IF($AN$4="４週",AN201/4,AN201/(DAY(EOMONTH($I$22,0))/7))</f>
        <v>0</v>
      </c>
      <c r="AP201" s="488"/>
      <c r="AQ201" s="489"/>
      <c r="AR201" s="485" t="str">
        <f t="shared" ref="AR201" si="228">IF($AN$4="４週",AU202,AV202)</f>
        <v/>
      </c>
      <c r="AS201" s="485"/>
      <c r="AT201" s="494"/>
      <c r="AU201" s="326" t="s">
        <v>508</v>
      </c>
      <c r="AV201" s="326" t="s">
        <v>222</v>
      </c>
    </row>
    <row r="202" spans="1:48" s="139" customFormat="1" ht="12" customHeight="1" x14ac:dyDescent="0.15">
      <c r="A202" s="496"/>
      <c r="B202" s="499"/>
      <c r="C202" s="514"/>
      <c r="D202" s="505"/>
      <c r="E202" s="364"/>
      <c r="F202" s="509"/>
      <c r="G202" s="510"/>
      <c r="H202" s="167" t="s">
        <v>223</v>
      </c>
      <c r="I202" s="168" t="str">
        <f>IFERROR(VLOOKUP(I201,'P1-1'!$B:$AP,41,FALSE),"")</f>
        <v/>
      </c>
      <c r="J202" s="168" t="str">
        <f>IFERROR(VLOOKUP(J201,'P1-1'!$B:$AP,41,FALSE),"")</f>
        <v/>
      </c>
      <c r="K202" s="168" t="str">
        <f>IFERROR(VLOOKUP(K201,'P1-1'!$B:$AP,41,FALSE),"")</f>
        <v/>
      </c>
      <c r="L202" s="168" t="str">
        <f>IFERROR(VLOOKUP(L201,'P1-1'!$B:$AP,41,FALSE),"")</f>
        <v/>
      </c>
      <c r="M202" s="168" t="str">
        <f>IFERROR(VLOOKUP(M201,'P1-1'!$B:$AP,41,FALSE),"")</f>
        <v/>
      </c>
      <c r="N202" s="168" t="str">
        <f>IFERROR(VLOOKUP(N201,'P1-1'!$B:$AP,41,FALSE),"")</f>
        <v/>
      </c>
      <c r="O202" s="168" t="str">
        <f>IFERROR(VLOOKUP(O201,'P1-1'!$B:$AP,41,FALSE),"")</f>
        <v/>
      </c>
      <c r="P202" s="168" t="str">
        <f>IFERROR(VLOOKUP(P201,'P1-1'!$B:$AP,41,FALSE),"")</f>
        <v/>
      </c>
      <c r="Q202" s="168" t="str">
        <f>IFERROR(VLOOKUP(Q201,'P1-1'!$B:$AP,41,FALSE),"")</f>
        <v/>
      </c>
      <c r="R202" s="168" t="str">
        <f>IFERROR(VLOOKUP(R201,'P1-1'!$B:$AP,41,FALSE),"")</f>
        <v/>
      </c>
      <c r="S202" s="168" t="str">
        <f>IFERROR(VLOOKUP(S201,'P1-1'!$B:$AP,41,FALSE),"")</f>
        <v/>
      </c>
      <c r="T202" s="168" t="str">
        <f>IFERROR(VLOOKUP(T201,'P1-1'!$B:$AP,41,FALSE),"")</f>
        <v/>
      </c>
      <c r="U202" s="168" t="str">
        <f>IFERROR(VLOOKUP(U201,'P1-1'!$B:$AP,41,FALSE),"")</f>
        <v/>
      </c>
      <c r="V202" s="168" t="str">
        <f>IFERROR(VLOOKUP(V201,'P1-1'!$B:$AP,41,FALSE),"")</f>
        <v/>
      </c>
      <c r="W202" s="168" t="str">
        <f>IFERROR(VLOOKUP(W201,'P1-1'!$B:$AP,41,FALSE),"")</f>
        <v/>
      </c>
      <c r="X202" s="168" t="str">
        <f>IFERROR(VLOOKUP(X201,'P1-1'!$B:$AP,41,FALSE),"")</f>
        <v/>
      </c>
      <c r="Y202" s="168" t="str">
        <f>IFERROR(VLOOKUP(Y201,'P1-1'!$B:$AP,41,FALSE),"")</f>
        <v/>
      </c>
      <c r="Z202" s="168" t="str">
        <f>IFERROR(VLOOKUP(Z201,'P1-1'!$B:$AP,41,FALSE),"")</f>
        <v/>
      </c>
      <c r="AA202" s="168" t="str">
        <f>IFERROR(VLOOKUP(AA201,'P1-1'!$B:$AP,41,FALSE),"")</f>
        <v/>
      </c>
      <c r="AB202" s="168" t="str">
        <f>IFERROR(VLOOKUP(AB201,'P1-1'!$B:$AP,41,FALSE),"")</f>
        <v/>
      </c>
      <c r="AC202" s="168" t="str">
        <f>IFERROR(VLOOKUP(AC201,'P1-1'!$B:$AP,41,FALSE),"")</f>
        <v/>
      </c>
      <c r="AD202" s="168" t="str">
        <f>IFERROR(VLOOKUP(AD201,'P1-1'!$B:$AP,41,FALSE),"")</f>
        <v/>
      </c>
      <c r="AE202" s="168" t="str">
        <f>IFERROR(VLOOKUP(AE201,'P1-1'!$B:$AP,41,FALSE),"")</f>
        <v/>
      </c>
      <c r="AF202" s="168" t="str">
        <f>IFERROR(VLOOKUP(AF201,'P1-1'!$B:$AP,41,FALSE),"")</f>
        <v/>
      </c>
      <c r="AG202" s="168" t="str">
        <f>IFERROR(VLOOKUP(AG201,'P1-1'!$B:$AP,41,FALSE),"")</f>
        <v/>
      </c>
      <c r="AH202" s="168" t="str">
        <f>IFERROR(VLOOKUP(AH201,'P1-1'!$B:$AP,41,FALSE),"")</f>
        <v/>
      </c>
      <c r="AI202" s="168" t="str">
        <f>IFERROR(VLOOKUP(AI201,'P1-1'!$B:$AP,41,FALSE),"")</f>
        <v/>
      </c>
      <c r="AJ202" s="168" t="str">
        <f>IFERROR(VLOOKUP(AJ201,'P1-1'!$B:$AP,41,FALSE),"")</f>
        <v/>
      </c>
      <c r="AK202" s="168" t="str">
        <f>IFERROR(VLOOKUP(AK201,'P1-1'!$B:$AP,41,FALSE),"")</f>
        <v/>
      </c>
      <c r="AL202" s="168" t="str">
        <f>IFERROR(VLOOKUP(AL201,'P1-1'!$B:$AP,41,FALSE),"")</f>
        <v/>
      </c>
      <c r="AM202" s="168" t="str">
        <f>IFERROR(VLOOKUP(AM201,'P1-1'!$B:$AP,41,FALSE),"")</f>
        <v/>
      </c>
      <c r="AN202" s="483"/>
      <c r="AO202" s="486"/>
      <c r="AP202" s="490"/>
      <c r="AQ202" s="491"/>
      <c r="AR202" s="486"/>
      <c r="AS202" s="486"/>
      <c r="AT202" s="494"/>
      <c r="AU202" s="327" t="str">
        <f t="shared" ref="AU202" si="229">IFERROR(IF($D201="□",($AO201/$AK$7),($AO201/$AK$9)),"")</f>
        <v/>
      </c>
      <c r="AV202" s="327" t="str">
        <f t="shared" ref="AV202" si="230">IFERROR(IF($D201="□",($AN201/$AO$7),($AN201/$AO$9)),"")</f>
        <v/>
      </c>
    </row>
    <row r="203" spans="1:48" s="139" customFormat="1" ht="12" customHeight="1" x14ac:dyDescent="0.15">
      <c r="A203" s="497"/>
      <c r="B203" s="500"/>
      <c r="C203" s="515"/>
      <c r="D203" s="506"/>
      <c r="E203" s="364"/>
      <c r="F203" s="511"/>
      <c r="G203" s="512"/>
      <c r="H203" s="169" t="s">
        <v>224</v>
      </c>
      <c r="I203" s="168" t="str">
        <f>IFERROR(VLOOKUP(I201,'P1-1'!$B:$AP,31,FALSE),"")</f>
        <v/>
      </c>
      <c r="J203" s="168" t="str">
        <f>IFERROR(VLOOKUP(J201,'P1-1'!$B:$AP,31,FALSE),"")</f>
        <v/>
      </c>
      <c r="K203" s="168" t="str">
        <f>IFERROR(VLOOKUP(K201,'P1-1'!$B:$AP,31,FALSE),"")</f>
        <v/>
      </c>
      <c r="L203" s="168" t="str">
        <f>IFERROR(VLOOKUP(L201,'P1-1'!$B:$AP,31,FALSE),"")</f>
        <v/>
      </c>
      <c r="M203" s="168" t="str">
        <f>IFERROR(VLOOKUP(M201,'P1-1'!$B:$AP,31,FALSE),"")</f>
        <v/>
      </c>
      <c r="N203" s="168" t="str">
        <f>IFERROR(VLOOKUP(N201,'P1-1'!$B:$AP,31,FALSE),"")</f>
        <v/>
      </c>
      <c r="O203" s="168" t="str">
        <f>IFERROR(VLOOKUP(O201,'P1-1'!$B:$AP,31,FALSE),"")</f>
        <v/>
      </c>
      <c r="P203" s="168" t="str">
        <f>IFERROR(VLOOKUP(P201,'P1-1'!$B:$AP,31,FALSE),"")</f>
        <v/>
      </c>
      <c r="Q203" s="168" t="str">
        <f>IFERROR(VLOOKUP(Q201,'P1-1'!$B:$AP,31,FALSE),"")</f>
        <v/>
      </c>
      <c r="R203" s="168" t="str">
        <f>IFERROR(VLOOKUP(R201,'P1-1'!$B:$AP,31,FALSE),"")</f>
        <v/>
      </c>
      <c r="S203" s="168" t="str">
        <f>IFERROR(VLOOKUP(S201,'P1-1'!$B:$AP,31,FALSE),"")</f>
        <v/>
      </c>
      <c r="T203" s="168" t="str">
        <f>IFERROR(VLOOKUP(T201,'P1-1'!$B:$AP,31,FALSE),"")</f>
        <v/>
      </c>
      <c r="U203" s="168" t="str">
        <f>IFERROR(VLOOKUP(U201,'P1-1'!$B:$AP,31,FALSE),"")</f>
        <v/>
      </c>
      <c r="V203" s="168" t="str">
        <f>IFERROR(VLOOKUP(V201,'P1-1'!$B:$AP,31,FALSE),"")</f>
        <v/>
      </c>
      <c r="W203" s="168" t="str">
        <f>IFERROR(VLOOKUP(W201,'P1-1'!$B:$AP,31,FALSE),"")</f>
        <v/>
      </c>
      <c r="X203" s="168" t="str">
        <f>IFERROR(VLOOKUP(X201,'P1-1'!$B:$AP,31,FALSE),"")</f>
        <v/>
      </c>
      <c r="Y203" s="168" t="str">
        <f>IFERROR(VLOOKUP(Y201,'P1-1'!$B:$AP,31,FALSE),"")</f>
        <v/>
      </c>
      <c r="Z203" s="168" t="str">
        <f>IFERROR(VLOOKUP(Z201,'P1-1'!$B:$AP,31,FALSE),"")</f>
        <v/>
      </c>
      <c r="AA203" s="168" t="str">
        <f>IFERROR(VLOOKUP(AA201,'P1-1'!$B:$AP,31,FALSE),"")</f>
        <v/>
      </c>
      <c r="AB203" s="168" t="str">
        <f>IFERROR(VLOOKUP(AB201,'P1-1'!$B:$AP,31,FALSE),"")</f>
        <v/>
      </c>
      <c r="AC203" s="168" t="str">
        <f>IFERROR(VLOOKUP(AC201,'P1-1'!$B:$AP,31,FALSE),"")</f>
        <v/>
      </c>
      <c r="AD203" s="168" t="str">
        <f>IFERROR(VLOOKUP(AD201,'P1-1'!$B:$AP,31,FALSE),"")</f>
        <v/>
      </c>
      <c r="AE203" s="168" t="str">
        <f>IFERROR(VLOOKUP(AE201,'P1-1'!$B:$AP,31,FALSE),"")</f>
        <v/>
      </c>
      <c r="AF203" s="168" t="str">
        <f>IFERROR(VLOOKUP(AF201,'P1-1'!$B:$AP,31,FALSE),"")</f>
        <v/>
      </c>
      <c r="AG203" s="168" t="str">
        <f>IFERROR(VLOOKUP(AG201,'P1-1'!$B:$AP,31,FALSE),"")</f>
        <v/>
      </c>
      <c r="AH203" s="168" t="str">
        <f>IFERROR(VLOOKUP(AH201,'P1-1'!$B:$AP,31,FALSE),"")</f>
        <v/>
      </c>
      <c r="AI203" s="168" t="str">
        <f>IFERROR(VLOOKUP(AI201,'P1-1'!$B:$AP,31,FALSE),"")</f>
        <v/>
      </c>
      <c r="AJ203" s="168" t="str">
        <f>IFERROR(VLOOKUP(AJ201,'P1-1'!$B:$AP,31,FALSE),"")</f>
        <v/>
      </c>
      <c r="AK203" s="168" t="str">
        <f>IFERROR(VLOOKUP(AK201,'P1-1'!$B:$AP,31,FALSE),"")</f>
        <v/>
      </c>
      <c r="AL203" s="168" t="str">
        <f>IFERROR(VLOOKUP(AL201,'P1-1'!$B:$AP,31,FALSE),"")</f>
        <v/>
      </c>
      <c r="AM203" s="168" t="str">
        <f>IFERROR(VLOOKUP(AM201,'P1-1'!$B:$AP,31,FALSE),"")</f>
        <v/>
      </c>
      <c r="AN203" s="484"/>
      <c r="AO203" s="487"/>
      <c r="AP203" s="492"/>
      <c r="AQ203" s="493"/>
      <c r="AR203" s="487"/>
      <c r="AS203" s="487"/>
      <c r="AT203" s="494"/>
      <c r="AU203" s="328"/>
      <c r="AV203" s="328"/>
    </row>
    <row r="204" spans="1:48" s="139" customFormat="1" ht="12" customHeight="1" x14ac:dyDescent="0.15">
      <c r="A204" s="495">
        <v>61</v>
      </c>
      <c r="B204" s="498"/>
      <c r="C204" s="513"/>
      <c r="D204" s="504" t="s">
        <v>95</v>
      </c>
      <c r="E204" s="363"/>
      <c r="F204" s="507"/>
      <c r="G204" s="508"/>
      <c r="H204" s="166" t="s">
        <v>221</v>
      </c>
      <c r="I204" s="325"/>
      <c r="J204" s="325"/>
      <c r="K204" s="325"/>
      <c r="L204" s="325"/>
      <c r="M204" s="325"/>
      <c r="N204" s="325"/>
      <c r="O204" s="325"/>
      <c r="P204" s="325"/>
      <c r="Q204" s="325"/>
      <c r="R204" s="325"/>
      <c r="S204" s="325"/>
      <c r="T204" s="325"/>
      <c r="U204" s="325"/>
      <c r="V204" s="325"/>
      <c r="W204" s="325"/>
      <c r="X204" s="325"/>
      <c r="Y204" s="325"/>
      <c r="Z204" s="325"/>
      <c r="AA204" s="325"/>
      <c r="AB204" s="325"/>
      <c r="AC204" s="325"/>
      <c r="AD204" s="325"/>
      <c r="AE204" s="325"/>
      <c r="AF204" s="325"/>
      <c r="AG204" s="325"/>
      <c r="AH204" s="325"/>
      <c r="AI204" s="325"/>
      <c r="AJ204" s="325"/>
      <c r="AK204" s="325"/>
      <c r="AL204" s="325"/>
      <c r="AM204" s="325"/>
      <c r="AN204" s="482">
        <f t="shared" ref="AN204" si="231">IF(LEFT($AN$2,6)="共同生活援助",SUM(I205:AM205),SUM(I205:AM206))</f>
        <v>0</v>
      </c>
      <c r="AO204" s="485">
        <f>IF($AN$4="４週",AN204/4,AN204/(DAY(EOMONTH($I$22,0))/7))</f>
        <v>0</v>
      </c>
      <c r="AP204" s="488"/>
      <c r="AQ204" s="489"/>
      <c r="AR204" s="485" t="str">
        <f t="shared" ref="AR204" si="232">IF($AN$4="４週",AU205,AV205)</f>
        <v/>
      </c>
      <c r="AS204" s="485"/>
      <c r="AT204" s="494"/>
      <c r="AU204" s="326" t="s">
        <v>508</v>
      </c>
      <c r="AV204" s="326" t="s">
        <v>222</v>
      </c>
    </row>
    <row r="205" spans="1:48" s="139" customFormat="1" ht="12" customHeight="1" x14ac:dyDescent="0.15">
      <c r="A205" s="496"/>
      <c r="B205" s="499"/>
      <c r="C205" s="514"/>
      <c r="D205" s="505"/>
      <c r="E205" s="364"/>
      <c r="F205" s="509"/>
      <c r="G205" s="510"/>
      <c r="H205" s="167" t="s">
        <v>223</v>
      </c>
      <c r="I205" s="168" t="str">
        <f>IFERROR(VLOOKUP(I204,'P1-1'!$B:$AP,41,FALSE),"")</f>
        <v/>
      </c>
      <c r="J205" s="168" t="str">
        <f>IFERROR(VLOOKUP(J204,'P1-1'!$B:$AP,41,FALSE),"")</f>
        <v/>
      </c>
      <c r="K205" s="168" t="str">
        <f>IFERROR(VLOOKUP(K204,'P1-1'!$B:$AP,41,FALSE),"")</f>
        <v/>
      </c>
      <c r="L205" s="168" t="str">
        <f>IFERROR(VLOOKUP(L204,'P1-1'!$B:$AP,41,FALSE),"")</f>
        <v/>
      </c>
      <c r="M205" s="168" t="str">
        <f>IFERROR(VLOOKUP(M204,'P1-1'!$B:$AP,41,FALSE),"")</f>
        <v/>
      </c>
      <c r="N205" s="168" t="str">
        <f>IFERROR(VLOOKUP(N204,'P1-1'!$B:$AP,41,FALSE),"")</f>
        <v/>
      </c>
      <c r="O205" s="168" t="str">
        <f>IFERROR(VLOOKUP(O204,'P1-1'!$B:$AP,41,FALSE),"")</f>
        <v/>
      </c>
      <c r="P205" s="168" t="str">
        <f>IFERROR(VLOOKUP(P204,'P1-1'!$B:$AP,41,FALSE),"")</f>
        <v/>
      </c>
      <c r="Q205" s="168" t="str">
        <f>IFERROR(VLOOKUP(Q204,'P1-1'!$B:$AP,41,FALSE),"")</f>
        <v/>
      </c>
      <c r="R205" s="168" t="str">
        <f>IFERROR(VLOOKUP(R204,'P1-1'!$B:$AP,41,FALSE),"")</f>
        <v/>
      </c>
      <c r="S205" s="168" t="str">
        <f>IFERROR(VLOOKUP(S204,'P1-1'!$B:$AP,41,FALSE),"")</f>
        <v/>
      </c>
      <c r="T205" s="168" t="str">
        <f>IFERROR(VLOOKUP(T204,'P1-1'!$B:$AP,41,FALSE),"")</f>
        <v/>
      </c>
      <c r="U205" s="168" t="str">
        <f>IFERROR(VLOOKUP(U204,'P1-1'!$B:$AP,41,FALSE),"")</f>
        <v/>
      </c>
      <c r="V205" s="168" t="str">
        <f>IFERROR(VLOOKUP(V204,'P1-1'!$B:$AP,41,FALSE),"")</f>
        <v/>
      </c>
      <c r="W205" s="168" t="str">
        <f>IFERROR(VLOOKUP(W204,'P1-1'!$B:$AP,41,FALSE),"")</f>
        <v/>
      </c>
      <c r="X205" s="168" t="str">
        <f>IFERROR(VLOOKUP(X204,'P1-1'!$B:$AP,41,FALSE),"")</f>
        <v/>
      </c>
      <c r="Y205" s="168" t="str">
        <f>IFERROR(VLOOKUP(Y204,'P1-1'!$B:$AP,41,FALSE),"")</f>
        <v/>
      </c>
      <c r="Z205" s="168" t="str">
        <f>IFERROR(VLOOKUP(Z204,'P1-1'!$B:$AP,41,FALSE),"")</f>
        <v/>
      </c>
      <c r="AA205" s="168" t="str">
        <f>IFERROR(VLOOKUP(AA204,'P1-1'!$B:$AP,41,FALSE),"")</f>
        <v/>
      </c>
      <c r="AB205" s="168" t="str">
        <f>IFERROR(VLOOKUP(AB204,'P1-1'!$B:$AP,41,FALSE),"")</f>
        <v/>
      </c>
      <c r="AC205" s="168" t="str">
        <f>IFERROR(VLOOKUP(AC204,'P1-1'!$B:$AP,41,FALSE),"")</f>
        <v/>
      </c>
      <c r="AD205" s="168" t="str">
        <f>IFERROR(VLOOKUP(AD204,'P1-1'!$B:$AP,41,FALSE),"")</f>
        <v/>
      </c>
      <c r="AE205" s="168" t="str">
        <f>IFERROR(VLOOKUP(AE204,'P1-1'!$B:$AP,41,FALSE),"")</f>
        <v/>
      </c>
      <c r="AF205" s="168" t="str">
        <f>IFERROR(VLOOKUP(AF204,'P1-1'!$B:$AP,41,FALSE),"")</f>
        <v/>
      </c>
      <c r="AG205" s="168" t="str">
        <f>IFERROR(VLOOKUP(AG204,'P1-1'!$B:$AP,41,FALSE),"")</f>
        <v/>
      </c>
      <c r="AH205" s="168" t="str">
        <f>IFERROR(VLOOKUP(AH204,'P1-1'!$B:$AP,41,FALSE),"")</f>
        <v/>
      </c>
      <c r="AI205" s="168" t="str">
        <f>IFERROR(VLOOKUP(AI204,'P1-1'!$B:$AP,41,FALSE),"")</f>
        <v/>
      </c>
      <c r="AJ205" s="168" t="str">
        <f>IFERROR(VLOOKUP(AJ204,'P1-1'!$B:$AP,41,FALSE),"")</f>
        <v/>
      </c>
      <c r="AK205" s="168" t="str">
        <f>IFERROR(VLOOKUP(AK204,'P1-1'!$B:$AP,41,FALSE),"")</f>
        <v/>
      </c>
      <c r="AL205" s="168" t="str">
        <f>IFERROR(VLOOKUP(AL204,'P1-1'!$B:$AP,41,FALSE),"")</f>
        <v/>
      </c>
      <c r="AM205" s="168" t="str">
        <f>IFERROR(VLOOKUP(AM204,'P1-1'!$B:$AP,41,FALSE),"")</f>
        <v/>
      </c>
      <c r="AN205" s="483"/>
      <c r="AO205" s="486"/>
      <c r="AP205" s="490"/>
      <c r="AQ205" s="491"/>
      <c r="AR205" s="486"/>
      <c r="AS205" s="486"/>
      <c r="AT205" s="494"/>
      <c r="AU205" s="327" t="str">
        <f t="shared" ref="AU205" si="233">IFERROR(IF($D204="□",($AO204/$AK$7),($AO204/$AK$9)),"")</f>
        <v/>
      </c>
      <c r="AV205" s="327" t="str">
        <f t="shared" ref="AV205" si="234">IFERROR(IF($D204="□",($AN204/$AO$7),($AN204/$AO$9)),"")</f>
        <v/>
      </c>
    </row>
    <row r="206" spans="1:48" s="139" customFormat="1" ht="12" customHeight="1" x14ac:dyDescent="0.15">
      <c r="A206" s="497"/>
      <c r="B206" s="500"/>
      <c r="C206" s="515"/>
      <c r="D206" s="506"/>
      <c r="E206" s="364"/>
      <c r="F206" s="511"/>
      <c r="G206" s="512"/>
      <c r="H206" s="169" t="s">
        <v>224</v>
      </c>
      <c r="I206" s="168" t="str">
        <f>IFERROR(VLOOKUP(I204,'P1-1'!$B:$AP,31,FALSE),"")</f>
        <v/>
      </c>
      <c r="J206" s="168" t="str">
        <f>IFERROR(VLOOKUP(J204,'P1-1'!$B:$AP,31,FALSE),"")</f>
        <v/>
      </c>
      <c r="K206" s="168" t="str">
        <f>IFERROR(VLOOKUP(K204,'P1-1'!$B:$AP,31,FALSE),"")</f>
        <v/>
      </c>
      <c r="L206" s="168" t="str">
        <f>IFERROR(VLOOKUP(L204,'P1-1'!$B:$AP,31,FALSE),"")</f>
        <v/>
      </c>
      <c r="M206" s="168" t="str">
        <f>IFERROR(VLOOKUP(M204,'P1-1'!$B:$AP,31,FALSE),"")</f>
        <v/>
      </c>
      <c r="N206" s="168" t="str">
        <f>IFERROR(VLOOKUP(N204,'P1-1'!$B:$AP,31,FALSE),"")</f>
        <v/>
      </c>
      <c r="O206" s="168" t="str">
        <f>IFERROR(VLOOKUP(O204,'P1-1'!$B:$AP,31,FALSE),"")</f>
        <v/>
      </c>
      <c r="P206" s="168" t="str">
        <f>IFERROR(VLOOKUP(P204,'P1-1'!$B:$AP,31,FALSE),"")</f>
        <v/>
      </c>
      <c r="Q206" s="168" t="str">
        <f>IFERROR(VLOOKUP(Q204,'P1-1'!$B:$AP,31,FALSE),"")</f>
        <v/>
      </c>
      <c r="R206" s="168" t="str">
        <f>IFERROR(VLOOKUP(R204,'P1-1'!$B:$AP,31,FALSE),"")</f>
        <v/>
      </c>
      <c r="S206" s="168" t="str">
        <f>IFERROR(VLOOKUP(S204,'P1-1'!$B:$AP,31,FALSE),"")</f>
        <v/>
      </c>
      <c r="T206" s="168" t="str">
        <f>IFERROR(VLOOKUP(T204,'P1-1'!$B:$AP,31,FALSE),"")</f>
        <v/>
      </c>
      <c r="U206" s="168" t="str">
        <f>IFERROR(VLOOKUP(U204,'P1-1'!$B:$AP,31,FALSE),"")</f>
        <v/>
      </c>
      <c r="V206" s="168" t="str">
        <f>IFERROR(VLOOKUP(V204,'P1-1'!$B:$AP,31,FALSE),"")</f>
        <v/>
      </c>
      <c r="W206" s="168" t="str">
        <f>IFERROR(VLOOKUP(W204,'P1-1'!$B:$AP,31,FALSE),"")</f>
        <v/>
      </c>
      <c r="X206" s="168" t="str">
        <f>IFERROR(VLOOKUP(X204,'P1-1'!$B:$AP,31,FALSE),"")</f>
        <v/>
      </c>
      <c r="Y206" s="168" t="str">
        <f>IFERROR(VLOOKUP(Y204,'P1-1'!$B:$AP,31,FALSE),"")</f>
        <v/>
      </c>
      <c r="Z206" s="168" t="str">
        <f>IFERROR(VLOOKUP(Z204,'P1-1'!$B:$AP,31,FALSE),"")</f>
        <v/>
      </c>
      <c r="AA206" s="168" t="str">
        <f>IFERROR(VLOOKUP(AA204,'P1-1'!$B:$AP,31,FALSE),"")</f>
        <v/>
      </c>
      <c r="AB206" s="168" t="str">
        <f>IFERROR(VLOOKUP(AB204,'P1-1'!$B:$AP,31,FALSE),"")</f>
        <v/>
      </c>
      <c r="AC206" s="168" t="str">
        <f>IFERROR(VLOOKUP(AC204,'P1-1'!$B:$AP,31,FALSE),"")</f>
        <v/>
      </c>
      <c r="AD206" s="168" t="str">
        <f>IFERROR(VLOOKUP(AD204,'P1-1'!$B:$AP,31,FALSE),"")</f>
        <v/>
      </c>
      <c r="AE206" s="168" t="str">
        <f>IFERROR(VLOOKUP(AE204,'P1-1'!$B:$AP,31,FALSE),"")</f>
        <v/>
      </c>
      <c r="AF206" s="168" t="str">
        <f>IFERROR(VLOOKUP(AF204,'P1-1'!$B:$AP,31,FALSE),"")</f>
        <v/>
      </c>
      <c r="AG206" s="168" t="str">
        <f>IFERROR(VLOOKUP(AG204,'P1-1'!$B:$AP,31,FALSE),"")</f>
        <v/>
      </c>
      <c r="AH206" s="168" t="str">
        <f>IFERROR(VLOOKUP(AH204,'P1-1'!$B:$AP,31,FALSE),"")</f>
        <v/>
      </c>
      <c r="AI206" s="168" t="str">
        <f>IFERROR(VLOOKUP(AI204,'P1-1'!$B:$AP,31,FALSE),"")</f>
        <v/>
      </c>
      <c r="AJ206" s="168" t="str">
        <f>IFERROR(VLOOKUP(AJ204,'P1-1'!$B:$AP,31,FALSE),"")</f>
        <v/>
      </c>
      <c r="AK206" s="168" t="str">
        <f>IFERROR(VLOOKUP(AK204,'P1-1'!$B:$AP,31,FALSE),"")</f>
        <v/>
      </c>
      <c r="AL206" s="168" t="str">
        <f>IFERROR(VLOOKUP(AL204,'P1-1'!$B:$AP,31,FALSE),"")</f>
        <v/>
      </c>
      <c r="AM206" s="168" t="str">
        <f>IFERROR(VLOOKUP(AM204,'P1-1'!$B:$AP,31,FALSE),"")</f>
        <v/>
      </c>
      <c r="AN206" s="484"/>
      <c r="AO206" s="487"/>
      <c r="AP206" s="492"/>
      <c r="AQ206" s="493"/>
      <c r="AR206" s="487"/>
      <c r="AS206" s="487"/>
      <c r="AT206" s="494"/>
      <c r="AU206" s="328"/>
      <c r="AV206" s="328"/>
    </row>
    <row r="207" spans="1:48" s="139" customFormat="1" ht="12" customHeight="1" x14ac:dyDescent="0.15">
      <c r="A207" s="495">
        <v>62</v>
      </c>
      <c r="B207" s="498"/>
      <c r="C207" s="513"/>
      <c r="D207" s="504" t="s">
        <v>95</v>
      </c>
      <c r="E207" s="363"/>
      <c r="F207" s="507"/>
      <c r="G207" s="508"/>
      <c r="H207" s="166" t="s">
        <v>221</v>
      </c>
      <c r="I207" s="325"/>
      <c r="J207" s="325"/>
      <c r="K207" s="325"/>
      <c r="L207" s="325"/>
      <c r="M207" s="325"/>
      <c r="N207" s="325"/>
      <c r="O207" s="325"/>
      <c r="P207" s="325"/>
      <c r="Q207" s="325"/>
      <c r="R207" s="325"/>
      <c r="S207" s="325"/>
      <c r="T207" s="325"/>
      <c r="U207" s="325"/>
      <c r="V207" s="325"/>
      <c r="W207" s="325"/>
      <c r="X207" s="325"/>
      <c r="Y207" s="325"/>
      <c r="Z207" s="325"/>
      <c r="AA207" s="325"/>
      <c r="AB207" s="325"/>
      <c r="AC207" s="325"/>
      <c r="AD207" s="325"/>
      <c r="AE207" s="325"/>
      <c r="AF207" s="325"/>
      <c r="AG207" s="325"/>
      <c r="AH207" s="325"/>
      <c r="AI207" s="325"/>
      <c r="AJ207" s="325"/>
      <c r="AK207" s="325"/>
      <c r="AL207" s="325"/>
      <c r="AM207" s="325"/>
      <c r="AN207" s="482">
        <f t="shared" ref="AN207" si="235">IF(LEFT($AN$2,6)="共同生活援助",SUM(I208:AM208),SUM(I208:AM209))</f>
        <v>0</v>
      </c>
      <c r="AO207" s="485">
        <f>IF($AN$4="４週",AN207/4,AN207/(DAY(EOMONTH($I$22,0))/7))</f>
        <v>0</v>
      </c>
      <c r="AP207" s="488"/>
      <c r="AQ207" s="489"/>
      <c r="AR207" s="485" t="str">
        <f t="shared" ref="AR207" si="236">IF($AN$4="４週",AU208,AV208)</f>
        <v/>
      </c>
      <c r="AS207" s="485"/>
      <c r="AT207" s="494"/>
      <c r="AU207" s="326" t="s">
        <v>508</v>
      </c>
      <c r="AV207" s="326" t="s">
        <v>222</v>
      </c>
    </row>
    <row r="208" spans="1:48" s="139" customFormat="1" ht="12" customHeight="1" x14ac:dyDescent="0.15">
      <c r="A208" s="496"/>
      <c r="B208" s="499"/>
      <c r="C208" s="514"/>
      <c r="D208" s="505"/>
      <c r="E208" s="364"/>
      <c r="F208" s="509"/>
      <c r="G208" s="510"/>
      <c r="H208" s="167" t="s">
        <v>223</v>
      </c>
      <c r="I208" s="168" t="str">
        <f>IFERROR(VLOOKUP(I207,'P1-1'!$B:$AP,41,FALSE),"")</f>
        <v/>
      </c>
      <c r="J208" s="168" t="str">
        <f>IFERROR(VLOOKUP(J207,'P1-1'!$B:$AP,41,FALSE),"")</f>
        <v/>
      </c>
      <c r="K208" s="168" t="str">
        <f>IFERROR(VLOOKUP(K207,'P1-1'!$B:$AP,41,FALSE),"")</f>
        <v/>
      </c>
      <c r="L208" s="168" t="str">
        <f>IFERROR(VLOOKUP(L207,'P1-1'!$B:$AP,41,FALSE),"")</f>
        <v/>
      </c>
      <c r="M208" s="168" t="str">
        <f>IFERROR(VLOOKUP(M207,'P1-1'!$B:$AP,41,FALSE),"")</f>
        <v/>
      </c>
      <c r="N208" s="168" t="str">
        <f>IFERROR(VLOOKUP(N207,'P1-1'!$B:$AP,41,FALSE),"")</f>
        <v/>
      </c>
      <c r="O208" s="168" t="str">
        <f>IFERROR(VLOOKUP(O207,'P1-1'!$B:$AP,41,FALSE),"")</f>
        <v/>
      </c>
      <c r="P208" s="168" t="str">
        <f>IFERROR(VLOOKUP(P207,'P1-1'!$B:$AP,41,FALSE),"")</f>
        <v/>
      </c>
      <c r="Q208" s="168" t="str">
        <f>IFERROR(VLOOKUP(Q207,'P1-1'!$B:$AP,41,FALSE),"")</f>
        <v/>
      </c>
      <c r="R208" s="168" t="str">
        <f>IFERROR(VLOOKUP(R207,'P1-1'!$B:$AP,41,FALSE),"")</f>
        <v/>
      </c>
      <c r="S208" s="168" t="str">
        <f>IFERROR(VLOOKUP(S207,'P1-1'!$B:$AP,41,FALSE),"")</f>
        <v/>
      </c>
      <c r="T208" s="168" t="str">
        <f>IFERROR(VLOOKUP(T207,'P1-1'!$B:$AP,41,FALSE),"")</f>
        <v/>
      </c>
      <c r="U208" s="168" t="str">
        <f>IFERROR(VLOOKUP(U207,'P1-1'!$B:$AP,41,FALSE),"")</f>
        <v/>
      </c>
      <c r="V208" s="168" t="str">
        <f>IFERROR(VLOOKUP(V207,'P1-1'!$B:$AP,41,FALSE),"")</f>
        <v/>
      </c>
      <c r="W208" s="168" t="str">
        <f>IFERROR(VLOOKUP(W207,'P1-1'!$B:$AP,41,FALSE),"")</f>
        <v/>
      </c>
      <c r="X208" s="168" t="str">
        <f>IFERROR(VLOOKUP(X207,'P1-1'!$B:$AP,41,FALSE),"")</f>
        <v/>
      </c>
      <c r="Y208" s="168" t="str">
        <f>IFERROR(VLOOKUP(Y207,'P1-1'!$B:$AP,41,FALSE),"")</f>
        <v/>
      </c>
      <c r="Z208" s="168" t="str">
        <f>IFERROR(VLOOKUP(Z207,'P1-1'!$B:$AP,41,FALSE),"")</f>
        <v/>
      </c>
      <c r="AA208" s="168" t="str">
        <f>IFERROR(VLOOKUP(AA207,'P1-1'!$B:$AP,41,FALSE),"")</f>
        <v/>
      </c>
      <c r="AB208" s="168" t="str">
        <f>IFERROR(VLOOKUP(AB207,'P1-1'!$B:$AP,41,FALSE),"")</f>
        <v/>
      </c>
      <c r="AC208" s="168" t="str">
        <f>IFERROR(VLOOKUP(AC207,'P1-1'!$B:$AP,41,FALSE),"")</f>
        <v/>
      </c>
      <c r="AD208" s="168" t="str">
        <f>IFERROR(VLOOKUP(AD207,'P1-1'!$B:$AP,41,FALSE),"")</f>
        <v/>
      </c>
      <c r="AE208" s="168" t="str">
        <f>IFERROR(VLOOKUP(AE207,'P1-1'!$B:$AP,41,FALSE),"")</f>
        <v/>
      </c>
      <c r="AF208" s="168" t="str">
        <f>IFERROR(VLOOKUP(AF207,'P1-1'!$B:$AP,41,FALSE),"")</f>
        <v/>
      </c>
      <c r="AG208" s="168" t="str">
        <f>IFERROR(VLOOKUP(AG207,'P1-1'!$B:$AP,41,FALSE),"")</f>
        <v/>
      </c>
      <c r="AH208" s="168" t="str">
        <f>IFERROR(VLOOKUP(AH207,'P1-1'!$B:$AP,41,FALSE),"")</f>
        <v/>
      </c>
      <c r="AI208" s="168" t="str">
        <f>IFERROR(VLOOKUP(AI207,'P1-1'!$B:$AP,41,FALSE),"")</f>
        <v/>
      </c>
      <c r="AJ208" s="168" t="str">
        <f>IFERROR(VLOOKUP(AJ207,'P1-1'!$B:$AP,41,FALSE),"")</f>
        <v/>
      </c>
      <c r="AK208" s="168" t="str">
        <f>IFERROR(VLOOKUP(AK207,'P1-1'!$B:$AP,41,FALSE),"")</f>
        <v/>
      </c>
      <c r="AL208" s="168" t="str">
        <f>IFERROR(VLOOKUP(AL207,'P1-1'!$B:$AP,41,FALSE),"")</f>
        <v/>
      </c>
      <c r="AM208" s="168" t="str">
        <f>IFERROR(VLOOKUP(AM207,'P1-1'!$B:$AP,41,FALSE),"")</f>
        <v/>
      </c>
      <c r="AN208" s="483"/>
      <c r="AO208" s="486"/>
      <c r="AP208" s="490"/>
      <c r="AQ208" s="491"/>
      <c r="AR208" s="486"/>
      <c r="AS208" s="486"/>
      <c r="AT208" s="494"/>
      <c r="AU208" s="327" t="str">
        <f t="shared" ref="AU208" si="237">IFERROR(IF($D207="□",($AO207/$AK$7),($AO207/$AK$9)),"")</f>
        <v/>
      </c>
      <c r="AV208" s="327" t="str">
        <f t="shared" ref="AV208" si="238">IFERROR(IF($D207="□",($AN207/$AO$7),($AN207/$AO$9)),"")</f>
        <v/>
      </c>
    </row>
    <row r="209" spans="1:48" s="139" customFormat="1" ht="12" customHeight="1" x14ac:dyDescent="0.15">
      <c r="A209" s="497"/>
      <c r="B209" s="500"/>
      <c r="C209" s="515"/>
      <c r="D209" s="506"/>
      <c r="E209" s="364"/>
      <c r="F209" s="511"/>
      <c r="G209" s="512"/>
      <c r="H209" s="169" t="s">
        <v>224</v>
      </c>
      <c r="I209" s="168" t="str">
        <f>IFERROR(VLOOKUP(I207,'P1-1'!$B:$AP,31,FALSE),"")</f>
        <v/>
      </c>
      <c r="J209" s="168" t="str">
        <f>IFERROR(VLOOKUP(J207,'P1-1'!$B:$AP,31,FALSE),"")</f>
        <v/>
      </c>
      <c r="K209" s="168" t="str">
        <f>IFERROR(VLOOKUP(K207,'P1-1'!$B:$AP,31,FALSE),"")</f>
        <v/>
      </c>
      <c r="L209" s="168" t="str">
        <f>IFERROR(VLOOKUP(L207,'P1-1'!$B:$AP,31,FALSE),"")</f>
        <v/>
      </c>
      <c r="M209" s="168" t="str">
        <f>IFERROR(VLOOKUP(M207,'P1-1'!$B:$AP,31,FALSE),"")</f>
        <v/>
      </c>
      <c r="N209" s="168" t="str">
        <f>IFERROR(VLOOKUP(N207,'P1-1'!$B:$AP,31,FALSE),"")</f>
        <v/>
      </c>
      <c r="O209" s="168" t="str">
        <f>IFERROR(VLOOKUP(O207,'P1-1'!$B:$AP,31,FALSE),"")</f>
        <v/>
      </c>
      <c r="P209" s="168" t="str">
        <f>IFERROR(VLOOKUP(P207,'P1-1'!$B:$AP,31,FALSE),"")</f>
        <v/>
      </c>
      <c r="Q209" s="168" t="str">
        <f>IFERROR(VLOOKUP(Q207,'P1-1'!$B:$AP,31,FALSE),"")</f>
        <v/>
      </c>
      <c r="R209" s="168" t="str">
        <f>IFERROR(VLOOKUP(R207,'P1-1'!$B:$AP,31,FALSE),"")</f>
        <v/>
      </c>
      <c r="S209" s="168" t="str">
        <f>IFERROR(VLOOKUP(S207,'P1-1'!$B:$AP,31,FALSE),"")</f>
        <v/>
      </c>
      <c r="T209" s="168" t="str">
        <f>IFERROR(VLOOKUP(T207,'P1-1'!$B:$AP,31,FALSE),"")</f>
        <v/>
      </c>
      <c r="U209" s="168" t="str">
        <f>IFERROR(VLOOKUP(U207,'P1-1'!$B:$AP,31,FALSE),"")</f>
        <v/>
      </c>
      <c r="V209" s="168" t="str">
        <f>IFERROR(VLOOKUP(V207,'P1-1'!$B:$AP,31,FALSE),"")</f>
        <v/>
      </c>
      <c r="W209" s="168" t="str">
        <f>IFERROR(VLOOKUP(W207,'P1-1'!$B:$AP,31,FALSE),"")</f>
        <v/>
      </c>
      <c r="X209" s="168" t="str">
        <f>IFERROR(VLOOKUP(X207,'P1-1'!$B:$AP,31,FALSE),"")</f>
        <v/>
      </c>
      <c r="Y209" s="168" t="str">
        <f>IFERROR(VLOOKUP(Y207,'P1-1'!$B:$AP,31,FALSE),"")</f>
        <v/>
      </c>
      <c r="Z209" s="168" t="str">
        <f>IFERROR(VLOOKUP(Z207,'P1-1'!$B:$AP,31,FALSE),"")</f>
        <v/>
      </c>
      <c r="AA209" s="168" t="str">
        <f>IFERROR(VLOOKUP(AA207,'P1-1'!$B:$AP,31,FALSE),"")</f>
        <v/>
      </c>
      <c r="AB209" s="168" t="str">
        <f>IFERROR(VLOOKUP(AB207,'P1-1'!$B:$AP,31,FALSE),"")</f>
        <v/>
      </c>
      <c r="AC209" s="168" t="str">
        <f>IFERROR(VLOOKUP(AC207,'P1-1'!$B:$AP,31,FALSE),"")</f>
        <v/>
      </c>
      <c r="AD209" s="168" t="str">
        <f>IFERROR(VLOOKUP(AD207,'P1-1'!$B:$AP,31,FALSE),"")</f>
        <v/>
      </c>
      <c r="AE209" s="168" t="str">
        <f>IFERROR(VLOOKUP(AE207,'P1-1'!$B:$AP,31,FALSE),"")</f>
        <v/>
      </c>
      <c r="AF209" s="168" t="str">
        <f>IFERROR(VLOOKUP(AF207,'P1-1'!$B:$AP,31,FALSE),"")</f>
        <v/>
      </c>
      <c r="AG209" s="168" t="str">
        <f>IFERROR(VLOOKUP(AG207,'P1-1'!$B:$AP,31,FALSE),"")</f>
        <v/>
      </c>
      <c r="AH209" s="168" t="str">
        <f>IFERROR(VLOOKUP(AH207,'P1-1'!$B:$AP,31,FALSE),"")</f>
        <v/>
      </c>
      <c r="AI209" s="168" t="str">
        <f>IFERROR(VLOOKUP(AI207,'P1-1'!$B:$AP,31,FALSE),"")</f>
        <v/>
      </c>
      <c r="AJ209" s="168" t="str">
        <f>IFERROR(VLOOKUP(AJ207,'P1-1'!$B:$AP,31,FALSE),"")</f>
        <v/>
      </c>
      <c r="AK209" s="168" t="str">
        <f>IFERROR(VLOOKUP(AK207,'P1-1'!$B:$AP,31,FALSE),"")</f>
        <v/>
      </c>
      <c r="AL209" s="168" t="str">
        <f>IFERROR(VLOOKUP(AL207,'P1-1'!$B:$AP,31,FALSE),"")</f>
        <v/>
      </c>
      <c r="AM209" s="168" t="str">
        <f>IFERROR(VLOOKUP(AM207,'P1-1'!$B:$AP,31,FALSE),"")</f>
        <v/>
      </c>
      <c r="AN209" s="484"/>
      <c r="AO209" s="487"/>
      <c r="AP209" s="492"/>
      <c r="AQ209" s="493"/>
      <c r="AR209" s="487"/>
      <c r="AS209" s="487"/>
      <c r="AT209" s="494"/>
      <c r="AU209" s="328"/>
      <c r="AV209" s="328"/>
    </row>
    <row r="210" spans="1:48" s="139" customFormat="1" ht="12" customHeight="1" x14ac:dyDescent="0.15">
      <c r="A210" s="495">
        <v>63</v>
      </c>
      <c r="B210" s="498"/>
      <c r="C210" s="513"/>
      <c r="D210" s="504" t="s">
        <v>95</v>
      </c>
      <c r="E210" s="363"/>
      <c r="F210" s="507"/>
      <c r="G210" s="508"/>
      <c r="H210" s="166" t="s">
        <v>221</v>
      </c>
      <c r="I210" s="325"/>
      <c r="J210" s="325"/>
      <c r="K210" s="325"/>
      <c r="L210" s="325"/>
      <c r="M210" s="325"/>
      <c r="N210" s="325"/>
      <c r="O210" s="325"/>
      <c r="P210" s="325"/>
      <c r="Q210" s="325"/>
      <c r="R210" s="325"/>
      <c r="S210" s="325"/>
      <c r="T210" s="325"/>
      <c r="U210" s="325"/>
      <c r="V210" s="325"/>
      <c r="W210" s="325"/>
      <c r="X210" s="325"/>
      <c r="Y210" s="325"/>
      <c r="Z210" s="325"/>
      <c r="AA210" s="325"/>
      <c r="AB210" s="325"/>
      <c r="AC210" s="325"/>
      <c r="AD210" s="325"/>
      <c r="AE210" s="325"/>
      <c r="AF210" s="325"/>
      <c r="AG210" s="325"/>
      <c r="AH210" s="325"/>
      <c r="AI210" s="325"/>
      <c r="AJ210" s="325"/>
      <c r="AK210" s="325"/>
      <c r="AL210" s="325"/>
      <c r="AM210" s="325"/>
      <c r="AN210" s="482">
        <f t="shared" ref="AN210" si="239">IF(LEFT($AN$2,6)="共同生活援助",SUM(I211:AM211),SUM(I211:AM212))</f>
        <v>0</v>
      </c>
      <c r="AO210" s="485">
        <f>IF($AN$4="４週",AN210/4,AN210/(DAY(EOMONTH($I$22,0))/7))</f>
        <v>0</v>
      </c>
      <c r="AP210" s="488"/>
      <c r="AQ210" s="489"/>
      <c r="AR210" s="485" t="str">
        <f t="shared" ref="AR210" si="240">IF($AN$4="４週",AU211,AV211)</f>
        <v/>
      </c>
      <c r="AS210" s="485"/>
      <c r="AT210" s="494"/>
      <c r="AU210" s="326" t="s">
        <v>508</v>
      </c>
      <c r="AV210" s="326" t="s">
        <v>222</v>
      </c>
    </row>
    <row r="211" spans="1:48" s="139" customFormat="1" ht="12" customHeight="1" x14ac:dyDescent="0.15">
      <c r="A211" s="496"/>
      <c r="B211" s="499"/>
      <c r="C211" s="514"/>
      <c r="D211" s="505"/>
      <c r="E211" s="364"/>
      <c r="F211" s="509"/>
      <c r="G211" s="510"/>
      <c r="H211" s="167" t="s">
        <v>223</v>
      </c>
      <c r="I211" s="168" t="str">
        <f>IFERROR(VLOOKUP(I210,'P1-1'!$B:$AP,41,FALSE),"")</f>
        <v/>
      </c>
      <c r="J211" s="168" t="str">
        <f>IFERROR(VLOOKUP(J210,'P1-1'!$B:$AP,41,FALSE),"")</f>
        <v/>
      </c>
      <c r="K211" s="168" t="str">
        <f>IFERROR(VLOOKUP(K210,'P1-1'!$B:$AP,41,FALSE),"")</f>
        <v/>
      </c>
      <c r="L211" s="168" t="str">
        <f>IFERROR(VLOOKUP(L210,'P1-1'!$B:$AP,41,FALSE),"")</f>
        <v/>
      </c>
      <c r="M211" s="168" t="str">
        <f>IFERROR(VLOOKUP(M210,'P1-1'!$B:$AP,41,FALSE),"")</f>
        <v/>
      </c>
      <c r="N211" s="168" t="str">
        <f>IFERROR(VLOOKUP(N210,'P1-1'!$B:$AP,41,FALSE),"")</f>
        <v/>
      </c>
      <c r="O211" s="168" t="str">
        <f>IFERROR(VLOOKUP(O210,'P1-1'!$B:$AP,41,FALSE),"")</f>
        <v/>
      </c>
      <c r="P211" s="168" t="str">
        <f>IFERROR(VLOOKUP(P210,'P1-1'!$B:$AP,41,FALSE),"")</f>
        <v/>
      </c>
      <c r="Q211" s="168" t="str">
        <f>IFERROR(VLOOKUP(Q210,'P1-1'!$B:$AP,41,FALSE),"")</f>
        <v/>
      </c>
      <c r="R211" s="168" t="str">
        <f>IFERROR(VLOOKUP(R210,'P1-1'!$B:$AP,41,FALSE),"")</f>
        <v/>
      </c>
      <c r="S211" s="168" t="str">
        <f>IFERROR(VLOOKUP(S210,'P1-1'!$B:$AP,41,FALSE),"")</f>
        <v/>
      </c>
      <c r="T211" s="168" t="str">
        <f>IFERROR(VLOOKUP(T210,'P1-1'!$B:$AP,41,FALSE),"")</f>
        <v/>
      </c>
      <c r="U211" s="168" t="str">
        <f>IFERROR(VLOOKUP(U210,'P1-1'!$B:$AP,41,FALSE),"")</f>
        <v/>
      </c>
      <c r="V211" s="168" t="str">
        <f>IFERROR(VLOOKUP(V210,'P1-1'!$B:$AP,41,FALSE),"")</f>
        <v/>
      </c>
      <c r="W211" s="168" t="str">
        <f>IFERROR(VLOOKUP(W210,'P1-1'!$B:$AP,41,FALSE),"")</f>
        <v/>
      </c>
      <c r="X211" s="168" t="str">
        <f>IFERROR(VLOOKUP(X210,'P1-1'!$B:$AP,41,FALSE),"")</f>
        <v/>
      </c>
      <c r="Y211" s="168" t="str">
        <f>IFERROR(VLOOKUP(Y210,'P1-1'!$B:$AP,41,FALSE),"")</f>
        <v/>
      </c>
      <c r="Z211" s="168" t="str">
        <f>IFERROR(VLOOKUP(Z210,'P1-1'!$B:$AP,41,FALSE),"")</f>
        <v/>
      </c>
      <c r="AA211" s="168" t="str">
        <f>IFERROR(VLOOKUP(AA210,'P1-1'!$B:$AP,41,FALSE),"")</f>
        <v/>
      </c>
      <c r="AB211" s="168" t="str">
        <f>IFERROR(VLOOKUP(AB210,'P1-1'!$B:$AP,41,FALSE),"")</f>
        <v/>
      </c>
      <c r="AC211" s="168" t="str">
        <f>IFERROR(VLOOKUP(AC210,'P1-1'!$B:$AP,41,FALSE),"")</f>
        <v/>
      </c>
      <c r="AD211" s="168" t="str">
        <f>IFERROR(VLOOKUP(AD210,'P1-1'!$B:$AP,41,FALSE),"")</f>
        <v/>
      </c>
      <c r="AE211" s="168" t="str">
        <f>IFERROR(VLOOKUP(AE210,'P1-1'!$B:$AP,41,FALSE),"")</f>
        <v/>
      </c>
      <c r="AF211" s="168" t="str">
        <f>IFERROR(VLOOKUP(AF210,'P1-1'!$B:$AP,41,FALSE),"")</f>
        <v/>
      </c>
      <c r="AG211" s="168" t="str">
        <f>IFERROR(VLOOKUP(AG210,'P1-1'!$B:$AP,41,FALSE),"")</f>
        <v/>
      </c>
      <c r="AH211" s="168" t="str">
        <f>IFERROR(VLOOKUP(AH210,'P1-1'!$B:$AP,41,FALSE),"")</f>
        <v/>
      </c>
      <c r="AI211" s="168" t="str">
        <f>IFERROR(VLOOKUP(AI210,'P1-1'!$B:$AP,41,FALSE),"")</f>
        <v/>
      </c>
      <c r="AJ211" s="168" t="str">
        <f>IFERROR(VLOOKUP(AJ210,'P1-1'!$B:$AP,41,FALSE),"")</f>
        <v/>
      </c>
      <c r="AK211" s="168" t="str">
        <f>IFERROR(VLOOKUP(AK210,'P1-1'!$B:$AP,41,FALSE),"")</f>
        <v/>
      </c>
      <c r="AL211" s="168" t="str">
        <f>IFERROR(VLOOKUP(AL210,'P1-1'!$B:$AP,41,FALSE),"")</f>
        <v/>
      </c>
      <c r="AM211" s="168" t="str">
        <f>IFERROR(VLOOKUP(AM210,'P1-1'!$B:$AP,41,FALSE),"")</f>
        <v/>
      </c>
      <c r="AN211" s="483"/>
      <c r="AO211" s="486"/>
      <c r="AP211" s="490"/>
      <c r="AQ211" s="491"/>
      <c r="AR211" s="486"/>
      <c r="AS211" s="486"/>
      <c r="AT211" s="494"/>
      <c r="AU211" s="327" t="str">
        <f t="shared" ref="AU211" si="241">IFERROR(IF($D210="□",($AO210/$AK$7),($AO210/$AK$9)),"")</f>
        <v/>
      </c>
      <c r="AV211" s="327" t="str">
        <f t="shared" ref="AV211" si="242">IFERROR(IF($D210="□",($AN210/$AO$7),($AN210/$AO$9)),"")</f>
        <v/>
      </c>
    </row>
    <row r="212" spans="1:48" s="139" customFormat="1" ht="12" customHeight="1" x14ac:dyDescent="0.15">
      <c r="A212" s="497"/>
      <c r="B212" s="500"/>
      <c r="C212" s="515"/>
      <c r="D212" s="506"/>
      <c r="E212" s="364"/>
      <c r="F212" s="511"/>
      <c r="G212" s="512"/>
      <c r="H212" s="169" t="s">
        <v>224</v>
      </c>
      <c r="I212" s="168" t="str">
        <f>IFERROR(VLOOKUP(I210,'P1-1'!$B:$AP,31,FALSE),"")</f>
        <v/>
      </c>
      <c r="J212" s="168" t="str">
        <f>IFERROR(VLOOKUP(J210,'P1-1'!$B:$AP,31,FALSE),"")</f>
        <v/>
      </c>
      <c r="K212" s="168" t="str">
        <f>IFERROR(VLOOKUP(K210,'P1-1'!$B:$AP,31,FALSE),"")</f>
        <v/>
      </c>
      <c r="L212" s="168" t="str">
        <f>IFERROR(VLOOKUP(L210,'P1-1'!$B:$AP,31,FALSE),"")</f>
        <v/>
      </c>
      <c r="M212" s="168" t="str">
        <f>IFERROR(VLOOKUP(M210,'P1-1'!$B:$AP,31,FALSE),"")</f>
        <v/>
      </c>
      <c r="N212" s="168" t="str">
        <f>IFERROR(VLOOKUP(N210,'P1-1'!$B:$AP,31,FALSE),"")</f>
        <v/>
      </c>
      <c r="O212" s="168" t="str">
        <f>IFERROR(VLOOKUP(O210,'P1-1'!$B:$AP,31,FALSE),"")</f>
        <v/>
      </c>
      <c r="P212" s="168" t="str">
        <f>IFERROR(VLOOKUP(P210,'P1-1'!$B:$AP,31,FALSE),"")</f>
        <v/>
      </c>
      <c r="Q212" s="168" t="str">
        <f>IFERROR(VLOOKUP(Q210,'P1-1'!$B:$AP,31,FALSE),"")</f>
        <v/>
      </c>
      <c r="R212" s="168" t="str">
        <f>IFERROR(VLOOKUP(R210,'P1-1'!$B:$AP,31,FALSE),"")</f>
        <v/>
      </c>
      <c r="S212" s="168" t="str">
        <f>IFERROR(VLOOKUP(S210,'P1-1'!$B:$AP,31,FALSE),"")</f>
        <v/>
      </c>
      <c r="T212" s="168" t="str">
        <f>IFERROR(VLOOKUP(T210,'P1-1'!$B:$AP,31,FALSE),"")</f>
        <v/>
      </c>
      <c r="U212" s="168" t="str">
        <f>IFERROR(VLOOKUP(U210,'P1-1'!$B:$AP,31,FALSE),"")</f>
        <v/>
      </c>
      <c r="V212" s="168" t="str">
        <f>IFERROR(VLOOKUP(V210,'P1-1'!$B:$AP,31,FALSE),"")</f>
        <v/>
      </c>
      <c r="W212" s="168" t="str">
        <f>IFERROR(VLOOKUP(W210,'P1-1'!$B:$AP,31,FALSE),"")</f>
        <v/>
      </c>
      <c r="X212" s="168" t="str">
        <f>IFERROR(VLOOKUP(X210,'P1-1'!$B:$AP,31,FALSE),"")</f>
        <v/>
      </c>
      <c r="Y212" s="168" t="str">
        <f>IFERROR(VLOOKUP(Y210,'P1-1'!$B:$AP,31,FALSE),"")</f>
        <v/>
      </c>
      <c r="Z212" s="168" t="str">
        <f>IFERROR(VLOOKUP(Z210,'P1-1'!$B:$AP,31,FALSE),"")</f>
        <v/>
      </c>
      <c r="AA212" s="168" t="str">
        <f>IFERROR(VLOOKUP(AA210,'P1-1'!$B:$AP,31,FALSE),"")</f>
        <v/>
      </c>
      <c r="AB212" s="168" t="str">
        <f>IFERROR(VLOOKUP(AB210,'P1-1'!$B:$AP,31,FALSE),"")</f>
        <v/>
      </c>
      <c r="AC212" s="168" t="str">
        <f>IFERROR(VLOOKUP(AC210,'P1-1'!$B:$AP,31,FALSE),"")</f>
        <v/>
      </c>
      <c r="AD212" s="168" t="str">
        <f>IFERROR(VLOOKUP(AD210,'P1-1'!$B:$AP,31,FALSE),"")</f>
        <v/>
      </c>
      <c r="AE212" s="168" t="str">
        <f>IFERROR(VLOOKUP(AE210,'P1-1'!$B:$AP,31,FALSE),"")</f>
        <v/>
      </c>
      <c r="AF212" s="168" t="str">
        <f>IFERROR(VLOOKUP(AF210,'P1-1'!$B:$AP,31,FALSE),"")</f>
        <v/>
      </c>
      <c r="AG212" s="168" t="str">
        <f>IFERROR(VLOOKUP(AG210,'P1-1'!$B:$AP,31,FALSE),"")</f>
        <v/>
      </c>
      <c r="AH212" s="168" t="str">
        <f>IFERROR(VLOOKUP(AH210,'P1-1'!$B:$AP,31,FALSE),"")</f>
        <v/>
      </c>
      <c r="AI212" s="168" t="str">
        <f>IFERROR(VLOOKUP(AI210,'P1-1'!$B:$AP,31,FALSE),"")</f>
        <v/>
      </c>
      <c r="AJ212" s="168" t="str">
        <f>IFERROR(VLOOKUP(AJ210,'P1-1'!$B:$AP,31,FALSE),"")</f>
        <v/>
      </c>
      <c r="AK212" s="168" t="str">
        <f>IFERROR(VLOOKUP(AK210,'P1-1'!$B:$AP,31,FALSE),"")</f>
        <v/>
      </c>
      <c r="AL212" s="168" t="str">
        <f>IFERROR(VLOOKUP(AL210,'P1-1'!$B:$AP,31,FALSE),"")</f>
        <v/>
      </c>
      <c r="AM212" s="168" t="str">
        <f>IFERROR(VLOOKUP(AM210,'P1-1'!$B:$AP,31,FALSE),"")</f>
        <v/>
      </c>
      <c r="AN212" s="484"/>
      <c r="AO212" s="487"/>
      <c r="AP212" s="492"/>
      <c r="AQ212" s="493"/>
      <c r="AR212" s="487"/>
      <c r="AS212" s="487"/>
      <c r="AT212" s="494"/>
      <c r="AU212" s="328"/>
      <c r="AV212" s="328"/>
    </row>
    <row r="213" spans="1:48" s="139" customFormat="1" ht="12" customHeight="1" x14ac:dyDescent="0.15">
      <c r="A213" s="495">
        <v>64</v>
      </c>
      <c r="B213" s="498"/>
      <c r="C213" s="513"/>
      <c r="D213" s="504" t="s">
        <v>95</v>
      </c>
      <c r="E213" s="363"/>
      <c r="F213" s="507"/>
      <c r="G213" s="508"/>
      <c r="H213" s="166" t="s">
        <v>221</v>
      </c>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482">
        <f t="shared" ref="AN213" si="243">IF(LEFT($AN$2,6)="共同生活援助",SUM(I214:AM214),SUM(I214:AM215))</f>
        <v>0</v>
      </c>
      <c r="AO213" s="485">
        <f>IF($AN$4="４週",AN213/4,AN213/(DAY(EOMONTH($I$22,0))/7))</f>
        <v>0</v>
      </c>
      <c r="AP213" s="488"/>
      <c r="AQ213" s="489"/>
      <c r="AR213" s="485" t="str">
        <f t="shared" ref="AR213" si="244">IF($AN$4="４週",AU214,AV214)</f>
        <v/>
      </c>
      <c r="AS213" s="485"/>
      <c r="AT213" s="494"/>
      <c r="AU213" s="326" t="s">
        <v>508</v>
      </c>
      <c r="AV213" s="326" t="s">
        <v>222</v>
      </c>
    </row>
    <row r="214" spans="1:48" s="139" customFormat="1" ht="12" customHeight="1" x14ac:dyDescent="0.15">
      <c r="A214" s="496"/>
      <c r="B214" s="499"/>
      <c r="C214" s="514"/>
      <c r="D214" s="505"/>
      <c r="E214" s="364"/>
      <c r="F214" s="509"/>
      <c r="G214" s="510"/>
      <c r="H214" s="167" t="s">
        <v>223</v>
      </c>
      <c r="I214" s="168" t="str">
        <f>IFERROR(VLOOKUP(I213,'P1-1'!$B:$AP,41,FALSE),"")</f>
        <v/>
      </c>
      <c r="J214" s="168" t="str">
        <f>IFERROR(VLOOKUP(J213,'P1-1'!$B:$AP,41,FALSE),"")</f>
        <v/>
      </c>
      <c r="K214" s="168" t="str">
        <f>IFERROR(VLOOKUP(K213,'P1-1'!$B:$AP,41,FALSE),"")</f>
        <v/>
      </c>
      <c r="L214" s="168" t="str">
        <f>IFERROR(VLOOKUP(L213,'P1-1'!$B:$AP,41,FALSE),"")</f>
        <v/>
      </c>
      <c r="M214" s="168" t="str">
        <f>IFERROR(VLOOKUP(M213,'P1-1'!$B:$AP,41,FALSE),"")</f>
        <v/>
      </c>
      <c r="N214" s="168" t="str">
        <f>IFERROR(VLOOKUP(N213,'P1-1'!$B:$AP,41,FALSE),"")</f>
        <v/>
      </c>
      <c r="O214" s="168" t="str">
        <f>IFERROR(VLOOKUP(O213,'P1-1'!$B:$AP,41,FALSE),"")</f>
        <v/>
      </c>
      <c r="P214" s="168" t="str">
        <f>IFERROR(VLOOKUP(P213,'P1-1'!$B:$AP,41,FALSE),"")</f>
        <v/>
      </c>
      <c r="Q214" s="168" t="str">
        <f>IFERROR(VLOOKUP(Q213,'P1-1'!$B:$AP,41,FALSE),"")</f>
        <v/>
      </c>
      <c r="R214" s="168" t="str">
        <f>IFERROR(VLOOKUP(R213,'P1-1'!$B:$AP,41,FALSE),"")</f>
        <v/>
      </c>
      <c r="S214" s="168" t="str">
        <f>IFERROR(VLOOKUP(S213,'P1-1'!$B:$AP,41,FALSE),"")</f>
        <v/>
      </c>
      <c r="T214" s="168" t="str">
        <f>IFERROR(VLOOKUP(T213,'P1-1'!$B:$AP,41,FALSE),"")</f>
        <v/>
      </c>
      <c r="U214" s="168" t="str">
        <f>IFERROR(VLOOKUP(U213,'P1-1'!$B:$AP,41,FALSE),"")</f>
        <v/>
      </c>
      <c r="V214" s="168" t="str">
        <f>IFERROR(VLOOKUP(V213,'P1-1'!$B:$AP,41,FALSE),"")</f>
        <v/>
      </c>
      <c r="W214" s="168" t="str">
        <f>IFERROR(VLOOKUP(W213,'P1-1'!$B:$AP,41,FALSE),"")</f>
        <v/>
      </c>
      <c r="X214" s="168" t="str">
        <f>IFERROR(VLOOKUP(X213,'P1-1'!$B:$AP,41,FALSE),"")</f>
        <v/>
      </c>
      <c r="Y214" s="168" t="str">
        <f>IFERROR(VLOOKUP(Y213,'P1-1'!$B:$AP,41,FALSE),"")</f>
        <v/>
      </c>
      <c r="Z214" s="168" t="str">
        <f>IFERROR(VLOOKUP(Z213,'P1-1'!$B:$AP,41,FALSE),"")</f>
        <v/>
      </c>
      <c r="AA214" s="168" t="str">
        <f>IFERROR(VLOOKUP(AA213,'P1-1'!$B:$AP,41,FALSE),"")</f>
        <v/>
      </c>
      <c r="AB214" s="168" t="str">
        <f>IFERROR(VLOOKUP(AB213,'P1-1'!$B:$AP,41,FALSE),"")</f>
        <v/>
      </c>
      <c r="AC214" s="168" t="str">
        <f>IFERROR(VLOOKUP(AC213,'P1-1'!$B:$AP,41,FALSE),"")</f>
        <v/>
      </c>
      <c r="AD214" s="168" t="str">
        <f>IFERROR(VLOOKUP(AD213,'P1-1'!$B:$AP,41,FALSE),"")</f>
        <v/>
      </c>
      <c r="AE214" s="168" t="str">
        <f>IFERROR(VLOOKUP(AE213,'P1-1'!$B:$AP,41,FALSE),"")</f>
        <v/>
      </c>
      <c r="AF214" s="168" t="str">
        <f>IFERROR(VLOOKUP(AF213,'P1-1'!$B:$AP,41,FALSE),"")</f>
        <v/>
      </c>
      <c r="AG214" s="168" t="str">
        <f>IFERROR(VLOOKUP(AG213,'P1-1'!$B:$AP,41,FALSE),"")</f>
        <v/>
      </c>
      <c r="AH214" s="168" t="str">
        <f>IFERROR(VLOOKUP(AH213,'P1-1'!$B:$AP,41,FALSE),"")</f>
        <v/>
      </c>
      <c r="AI214" s="168" t="str">
        <f>IFERROR(VLOOKUP(AI213,'P1-1'!$B:$AP,41,FALSE),"")</f>
        <v/>
      </c>
      <c r="AJ214" s="168" t="str">
        <f>IFERROR(VLOOKUP(AJ213,'P1-1'!$B:$AP,41,FALSE),"")</f>
        <v/>
      </c>
      <c r="AK214" s="168" t="str">
        <f>IFERROR(VLOOKUP(AK213,'P1-1'!$B:$AP,41,FALSE),"")</f>
        <v/>
      </c>
      <c r="AL214" s="168" t="str">
        <f>IFERROR(VLOOKUP(AL213,'P1-1'!$B:$AP,41,FALSE),"")</f>
        <v/>
      </c>
      <c r="AM214" s="168" t="str">
        <f>IFERROR(VLOOKUP(AM213,'P1-1'!$B:$AP,41,FALSE),"")</f>
        <v/>
      </c>
      <c r="AN214" s="483"/>
      <c r="AO214" s="486"/>
      <c r="AP214" s="490"/>
      <c r="AQ214" s="491"/>
      <c r="AR214" s="486"/>
      <c r="AS214" s="486"/>
      <c r="AT214" s="494"/>
      <c r="AU214" s="327" t="str">
        <f t="shared" ref="AU214" si="245">IFERROR(IF($D213="□",($AO213/$AK$7),($AO213/$AK$9)),"")</f>
        <v/>
      </c>
      <c r="AV214" s="327" t="str">
        <f t="shared" ref="AV214" si="246">IFERROR(IF($D213="□",($AN213/$AO$7),($AN213/$AO$9)),"")</f>
        <v/>
      </c>
    </row>
    <row r="215" spans="1:48" s="139" customFormat="1" ht="12" customHeight="1" x14ac:dyDescent="0.15">
      <c r="A215" s="497"/>
      <c r="B215" s="500"/>
      <c r="C215" s="515"/>
      <c r="D215" s="506"/>
      <c r="E215" s="364"/>
      <c r="F215" s="511"/>
      <c r="G215" s="512"/>
      <c r="H215" s="169" t="s">
        <v>224</v>
      </c>
      <c r="I215" s="168" t="str">
        <f>IFERROR(VLOOKUP(I213,'P1-1'!$B:$AP,31,FALSE),"")</f>
        <v/>
      </c>
      <c r="J215" s="168" t="str">
        <f>IFERROR(VLOOKUP(J213,'P1-1'!$B:$AP,31,FALSE),"")</f>
        <v/>
      </c>
      <c r="K215" s="168" t="str">
        <f>IFERROR(VLOOKUP(K213,'P1-1'!$B:$AP,31,FALSE),"")</f>
        <v/>
      </c>
      <c r="L215" s="168" t="str">
        <f>IFERROR(VLOOKUP(L213,'P1-1'!$B:$AP,31,FALSE),"")</f>
        <v/>
      </c>
      <c r="M215" s="168" t="str">
        <f>IFERROR(VLOOKUP(M213,'P1-1'!$B:$AP,31,FALSE),"")</f>
        <v/>
      </c>
      <c r="N215" s="168" t="str">
        <f>IFERROR(VLOOKUP(N213,'P1-1'!$B:$AP,31,FALSE),"")</f>
        <v/>
      </c>
      <c r="O215" s="168" t="str">
        <f>IFERROR(VLOOKUP(O213,'P1-1'!$B:$AP,31,FALSE),"")</f>
        <v/>
      </c>
      <c r="P215" s="168" t="str">
        <f>IFERROR(VLOOKUP(P213,'P1-1'!$B:$AP,31,FALSE),"")</f>
        <v/>
      </c>
      <c r="Q215" s="168" t="str">
        <f>IFERROR(VLOOKUP(Q213,'P1-1'!$B:$AP,31,FALSE),"")</f>
        <v/>
      </c>
      <c r="R215" s="168" t="str">
        <f>IFERROR(VLOOKUP(R213,'P1-1'!$B:$AP,31,FALSE),"")</f>
        <v/>
      </c>
      <c r="S215" s="168" t="str">
        <f>IFERROR(VLOOKUP(S213,'P1-1'!$B:$AP,31,FALSE),"")</f>
        <v/>
      </c>
      <c r="T215" s="168" t="str">
        <f>IFERROR(VLOOKUP(T213,'P1-1'!$B:$AP,31,FALSE),"")</f>
        <v/>
      </c>
      <c r="U215" s="168" t="str">
        <f>IFERROR(VLOOKUP(U213,'P1-1'!$B:$AP,31,FALSE),"")</f>
        <v/>
      </c>
      <c r="V215" s="168" t="str">
        <f>IFERROR(VLOOKUP(V213,'P1-1'!$B:$AP,31,FALSE),"")</f>
        <v/>
      </c>
      <c r="W215" s="168" t="str">
        <f>IFERROR(VLOOKUP(W213,'P1-1'!$B:$AP,31,FALSE),"")</f>
        <v/>
      </c>
      <c r="X215" s="168" t="str">
        <f>IFERROR(VLOOKUP(X213,'P1-1'!$B:$AP,31,FALSE),"")</f>
        <v/>
      </c>
      <c r="Y215" s="168" t="str">
        <f>IFERROR(VLOOKUP(Y213,'P1-1'!$B:$AP,31,FALSE),"")</f>
        <v/>
      </c>
      <c r="Z215" s="168" t="str">
        <f>IFERROR(VLOOKUP(Z213,'P1-1'!$B:$AP,31,FALSE),"")</f>
        <v/>
      </c>
      <c r="AA215" s="168" t="str">
        <f>IFERROR(VLOOKUP(AA213,'P1-1'!$B:$AP,31,FALSE),"")</f>
        <v/>
      </c>
      <c r="AB215" s="168" t="str">
        <f>IFERROR(VLOOKUP(AB213,'P1-1'!$B:$AP,31,FALSE),"")</f>
        <v/>
      </c>
      <c r="AC215" s="168" t="str">
        <f>IFERROR(VLOOKUP(AC213,'P1-1'!$B:$AP,31,FALSE),"")</f>
        <v/>
      </c>
      <c r="AD215" s="168" t="str">
        <f>IFERROR(VLOOKUP(AD213,'P1-1'!$B:$AP,31,FALSE),"")</f>
        <v/>
      </c>
      <c r="AE215" s="168" t="str">
        <f>IFERROR(VLOOKUP(AE213,'P1-1'!$B:$AP,31,FALSE),"")</f>
        <v/>
      </c>
      <c r="AF215" s="168" t="str">
        <f>IFERROR(VLOOKUP(AF213,'P1-1'!$B:$AP,31,FALSE),"")</f>
        <v/>
      </c>
      <c r="AG215" s="168" t="str">
        <f>IFERROR(VLOOKUP(AG213,'P1-1'!$B:$AP,31,FALSE),"")</f>
        <v/>
      </c>
      <c r="AH215" s="168" t="str">
        <f>IFERROR(VLOOKUP(AH213,'P1-1'!$B:$AP,31,FALSE),"")</f>
        <v/>
      </c>
      <c r="AI215" s="168" t="str">
        <f>IFERROR(VLOOKUP(AI213,'P1-1'!$B:$AP,31,FALSE),"")</f>
        <v/>
      </c>
      <c r="AJ215" s="168" t="str">
        <f>IFERROR(VLOOKUP(AJ213,'P1-1'!$B:$AP,31,FALSE),"")</f>
        <v/>
      </c>
      <c r="AK215" s="168" t="str">
        <f>IFERROR(VLOOKUP(AK213,'P1-1'!$B:$AP,31,FALSE),"")</f>
        <v/>
      </c>
      <c r="AL215" s="168" t="str">
        <f>IFERROR(VLOOKUP(AL213,'P1-1'!$B:$AP,31,FALSE),"")</f>
        <v/>
      </c>
      <c r="AM215" s="168" t="str">
        <f>IFERROR(VLOOKUP(AM213,'P1-1'!$B:$AP,31,FALSE),"")</f>
        <v/>
      </c>
      <c r="AN215" s="484"/>
      <c r="AO215" s="487"/>
      <c r="AP215" s="492"/>
      <c r="AQ215" s="493"/>
      <c r="AR215" s="487"/>
      <c r="AS215" s="487"/>
      <c r="AT215" s="494"/>
      <c r="AU215" s="328"/>
      <c r="AV215" s="328"/>
    </row>
    <row r="216" spans="1:48" s="139" customFormat="1" ht="12" customHeight="1" x14ac:dyDescent="0.15">
      <c r="A216" s="495">
        <v>65</v>
      </c>
      <c r="B216" s="498"/>
      <c r="C216" s="513"/>
      <c r="D216" s="504" t="s">
        <v>95</v>
      </c>
      <c r="E216" s="363"/>
      <c r="F216" s="507"/>
      <c r="G216" s="508"/>
      <c r="H216" s="166" t="s">
        <v>221</v>
      </c>
      <c r="I216" s="325"/>
      <c r="J216" s="325"/>
      <c r="K216" s="325"/>
      <c r="L216" s="325"/>
      <c r="M216" s="325"/>
      <c r="N216" s="325"/>
      <c r="O216" s="325"/>
      <c r="P216" s="325"/>
      <c r="Q216" s="325"/>
      <c r="R216" s="325"/>
      <c r="S216" s="325"/>
      <c r="T216" s="325"/>
      <c r="U216" s="325"/>
      <c r="V216" s="325"/>
      <c r="W216" s="325"/>
      <c r="X216" s="325"/>
      <c r="Y216" s="325"/>
      <c r="Z216" s="325"/>
      <c r="AA216" s="325"/>
      <c r="AB216" s="325"/>
      <c r="AC216" s="325"/>
      <c r="AD216" s="325"/>
      <c r="AE216" s="325"/>
      <c r="AF216" s="325"/>
      <c r="AG216" s="325"/>
      <c r="AH216" s="325"/>
      <c r="AI216" s="325"/>
      <c r="AJ216" s="325"/>
      <c r="AK216" s="325"/>
      <c r="AL216" s="325"/>
      <c r="AM216" s="325"/>
      <c r="AN216" s="482">
        <f t="shared" ref="AN216" si="247">IF(LEFT($AN$2,6)="共同生活援助",SUM(I217:AM217),SUM(I217:AM218))</f>
        <v>0</v>
      </c>
      <c r="AO216" s="485">
        <f>IF($AN$4="４週",AN216/4,AN216/(DAY(EOMONTH($I$22,0))/7))</f>
        <v>0</v>
      </c>
      <c r="AP216" s="488"/>
      <c r="AQ216" s="489"/>
      <c r="AR216" s="485" t="str">
        <f t="shared" ref="AR216" si="248">IF($AN$4="４週",AU217,AV217)</f>
        <v/>
      </c>
      <c r="AS216" s="485"/>
      <c r="AT216" s="494"/>
      <c r="AU216" s="326" t="s">
        <v>508</v>
      </c>
      <c r="AV216" s="326" t="s">
        <v>222</v>
      </c>
    </row>
    <row r="217" spans="1:48" s="139" customFormat="1" ht="12" customHeight="1" x14ac:dyDescent="0.15">
      <c r="A217" s="496"/>
      <c r="B217" s="499"/>
      <c r="C217" s="514"/>
      <c r="D217" s="505"/>
      <c r="E217" s="364"/>
      <c r="F217" s="509"/>
      <c r="G217" s="510"/>
      <c r="H217" s="167" t="s">
        <v>223</v>
      </c>
      <c r="I217" s="168" t="str">
        <f>IFERROR(VLOOKUP(I216,'P1-1'!$B:$AP,41,FALSE),"")</f>
        <v/>
      </c>
      <c r="J217" s="168" t="str">
        <f>IFERROR(VLOOKUP(J216,'P1-1'!$B:$AP,41,FALSE),"")</f>
        <v/>
      </c>
      <c r="K217" s="168" t="str">
        <f>IFERROR(VLOOKUP(K216,'P1-1'!$B:$AP,41,FALSE),"")</f>
        <v/>
      </c>
      <c r="L217" s="168" t="str">
        <f>IFERROR(VLOOKUP(L216,'P1-1'!$B:$AP,41,FALSE),"")</f>
        <v/>
      </c>
      <c r="M217" s="168" t="str">
        <f>IFERROR(VLOOKUP(M216,'P1-1'!$B:$AP,41,FALSE),"")</f>
        <v/>
      </c>
      <c r="N217" s="168" t="str">
        <f>IFERROR(VLOOKUP(N216,'P1-1'!$B:$AP,41,FALSE),"")</f>
        <v/>
      </c>
      <c r="O217" s="168" t="str">
        <f>IFERROR(VLOOKUP(O216,'P1-1'!$B:$AP,41,FALSE),"")</f>
        <v/>
      </c>
      <c r="P217" s="168" t="str">
        <f>IFERROR(VLOOKUP(P216,'P1-1'!$B:$AP,41,FALSE),"")</f>
        <v/>
      </c>
      <c r="Q217" s="168" t="str">
        <f>IFERROR(VLOOKUP(Q216,'P1-1'!$B:$AP,41,FALSE),"")</f>
        <v/>
      </c>
      <c r="R217" s="168" t="str">
        <f>IFERROR(VLOOKUP(R216,'P1-1'!$B:$AP,41,FALSE),"")</f>
        <v/>
      </c>
      <c r="S217" s="168" t="str">
        <f>IFERROR(VLOOKUP(S216,'P1-1'!$B:$AP,41,FALSE),"")</f>
        <v/>
      </c>
      <c r="T217" s="168" t="str">
        <f>IFERROR(VLOOKUP(T216,'P1-1'!$B:$AP,41,FALSE),"")</f>
        <v/>
      </c>
      <c r="U217" s="168" t="str">
        <f>IFERROR(VLOOKUP(U216,'P1-1'!$B:$AP,41,FALSE),"")</f>
        <v/>
      </c>
      <c r="V217" s="168" t="str">
        <f>IFERROR(VLOOKUP(V216,'P1-1'!$B:$AP,41,FALSE),"")</f>
        <v/>
      </c>
      <c r="W217" s="168" t="str">
        <f>IFERROR(VLOOKUP(W216,'P1-1'!$B:$AP,41,FALSE),"")</f>
        <v/>
      </c>
      <c r="X217" s="168" t="str">
        <f>IFERROR(VLOOKUP(X216,'P1-1'!$B:$AP,41,FALSE),"")</f>
        <v/>
      </c>
      <c r="Y217" s="168" t="str">
        <f>IFERROR(VLOOKUP(Y216,'P1-1'!$B:$AP,41,FALSE),"")</f>
        <v/>
      </c>
      <c r="Z217" s="168" t="str">
        <f>IFERROR(VLOOKUP(Z216,'P1-1'!$B:$AP,41,FALSE),"")</f>
        <v/>
      </c>
      <c r="AA217" s="168" t="str">
        <f>IFERROR(VLOOKUP(AA216,'P1-1'!$B:$AP,41,FALSE),"")</f>
        <v/>
      </c>
      <c r="AB217" s="168" t="str">
        <f>IFERROR(VLOOKUP(AB216,'P1-1'!$B:$AP,41,FALSE),"")</f>
        <v/>
      </c>
      <c r="AC217" s="168" t="str">
        <f>IFERROR(VLOOKUP(AC216,'P1-1'!$B:$AP,41,FALSE),"")</f>
        <v/>
      </c>
      <c r="AD217" s="168" t="str">
        <f>IFERROR(VLOOKUP(AD216,'P1-1'!$B:$AP,41,FALSE),"")</f>
        <v/>
      </c>
      <c r="AE217" s="168" t="str">
        <f>IFERROR(VLOOKUP(AE216,'P1-1'!$B:$AP,41,FALSE),"")</f>
        <v/>
      </c>
      <c r="AF217" s="168" t="str">
        <f>IFERROR(VLOOKUP(AF216,'P1-1'!$B:$AP,41,FALSE),"")</f>
        <v/>
      </c>
      <c r="AG217" s="168" t="str">
        <f>IFERROR(VLOOKUP(AG216,'P1-1'!$B:$AP,41,FALSE),"")</f>
        <v/>
      </c>
      <c r="AH217" s="168" t="str">
        <f>IFERROR(VLOOKUP(AH216,'P1-1'!$B:$AP,41,FALSE),"")</f>
        <v/>
      </c>
      <c r="AI217" s="168" t="str">
        <f>IFERROR(VLOOKUP(AI216,'P1-1'!$B:$AP,41,FALSE),"")</f>
        <v/>
      </c>
      <c r="AJ217" s="168" t="str">
        <f>IFERROR(VLOOKUP(AJ216,'P1-1'!$B:$AP,41,FALSE),"")</f>
        <v/>
      </c>
      <c r="AK217" s="168" t="str">
        <f>IFERROR(VLOOKUP(AK216,'P1-1'!$B:$AP,41,FALSE),"")</f>
        <v/>
      </c>
      <c r="AL217" s="168" t="str">
        <f>IFERROR(VLOOKUP(AL216,'P1-1'!$B:$AP,41,FALSE),"")</f>
        <v/>
      </c>
      <c r="AM217" s="168" t="str">
        <f>IFERROR(VLOOKUP(AM216,'P1-1'!$B:$AP,41,FALSE),"")</f>
        <v/>
      </c>
      <c r="AN217" s="483"/>
      <c r="AO217" s="486"/>
      <c r="AP217" s="490"/>
      <c r="AQ217" s="491"/>
      <c r="AR217" s="486"/>
      <c r="AS217" s="486"/>
      <c r="AT217" s="494"/>
      <c r="AU217" s="327" t="str">
        <f t="shared" ref="AU217" si="249">IFERROR(IF($D216="□",($AO216/$AK$7),($AO216/$AK$9)),"")</f>
        <v/>
      </c>
      <c r="AV217" s="327" t="str">
        <f t="shared" ref="AV217" si="250">IFERROR(IF($D216="□",($AN216/$AO$7),($AN216/$AO$9)),"")</f>
        <v/>
      </c>
    </row>
    <row r="218" spans="1:48" s="139" customFormat="1" ht="12" customHeight="1" x14ac:dyDescent="0.15">
      <c r="A218" s="497"/>
      <c r="B218" s="500"/>
      <c r="C218" s="515"/>
      <c r="D218" s="506"/>
      <c r="E218" s="364"/>
      <c r="F218" s="511"/>
      <c r="G218" s="512"/>
      <c r="H218" s="169" t="s">
        <v>224</v>
      </c>
      <c r="I218" s="170" t="str">
        <f>IFERROR(VLOOKUP(I216,'P1-1'!$B:$AP,31,FALSE),"")</f>
        <v/>
      </c>
      <c r="J218" s="168" t="str">
        <f>IFERROR(VLOOKUP(J216,'P1-1'!$B:$AP,31,FALSE),"")</f>
        <v/>
      </c>
      <c r="K218" s="168" t="str">
        <f>IFERROR(VLOOKUP(K216,'P1-1'!$B:$AP,31,FALSE),"")</f>
        <v/>
      </c>
      <c r="L218" s="168" t="str">
        <f>IFERROR(VLOOKUP(L216,'P1-1'!$B:$AP,31,FALSE),"")</f>
        <v/>
      </c>
      <c r="M218" s="168" t="str">
        <f>IFERROR(VLOOKUP(M216,'P1-1'!$B:$AP,31,FALSE),"")</f>
        <v/>
      </c>
      <c r="N218" s="168" t="str">
        <f>IFERROR(VLOOKUP(N216,'P1-1'!$B:$AP,31,FALSE),"")</f>
        <v/>
      </c>
      <c r="O218" s="168" t="str">
        <f>IFERROR(VLOOKUP(O216,'P1-1'!$B:$AP,31,FALSE),"")</f>
        <v/>
      </c>
      <c r="P218" s="168" t="str">
        <f>IFERROR(VLOOKUP(P216,'P1-1'!$B:$AP,31,FALSE),"")</f>
        <v/>
      </c>
      <c r="Q218" s="168" t="str">
        <f>IFERROR(VLOOKUP(Q216,'P1-1'!$B:$AP,31,FALSE),"")</f>
        <v/>
      </c>
      <c r="R218" s="168" t="str">
        <f>IFERROR(VLOOKUP(R216,'P1-1'!$B:$AP,31,FALSE),"")</f>
        <v/>
      </c>
      <c r="S218" s="168" t="str">
        <f>IFERROR(VLOOKUP(S216,'P1-1'!$B:$AP,31,FALSE),"")</f>
        <v/>
      </c>
      <c r="T218" s="168" t="str">
        <f>IFERROR(VLOOKUP(T216,'P1-1'!$B:$AP,31,FALSE),"")</f>
        <v/>
      </c>
      <c r="U218" s="168" t="str">
        <f>IFERROR(VLOOKUP(U216,'P1-1'!$B:$AP,31,FALSE),"")</f>
        <v/>
      </c>
      <c r="V218" s="168" t="str">
        <f>IFERROR(VLOOKUP(V216,'P1-1'!$B:$AP,31,FALSE),"")</f>
        <v/>
      </c>
      <c r="W218" s="168" t="str">
        <f>IFERROR(VLOOKUP(W216,'P1-1'!$B:$AP,31,FALSE),"")</f>
        <v/>
      </c>
      <c r="X218" s="168" t="str">
        <f>IFERROR(VLOOKUP(X216,'P1-1'!$B:$AP,31,FALSE),"")</f>
        <v/>
      </c>
      <c r="Y218" s="168" t="str">
        <f>IFERROR(VLOOKUP(Y216,'P1-1'!$B:$AP,31,FALSE),"")</f>
        <v/>
      </c>
      <c r="Z218" s="168" t="str">
        <f>IFERROR(VLOOKUP(Z216,'P1-1'!$B:$AP,31,FALSE),"")</f>
        <v/>
      </c>
      <c r="AA218" s="168" t="str">
        <f>IFERROR(VLOOKUP(AA216,'P1-1'!$B:$AP,31,FALSE),"")</f>
        <v/>
      </c>
      <c r="AB218" s="168" t="str">
        <f>IFERROR(VLOOKUP(AB216,'P1-1'!$B:$AP,31,FALSE),"")</f>
        <v/>
      </c>
      <c r="AC218" s="168" t="str">
        <f>IFERROR(VLOOKUP(AC216,'P1-1'!$B:$AP,31,FALSE),"")</f>
        <v/>
      </c>
      <c r="AD218" s="168" t="str">
        <f>IFERROR(VLOOKUP(AD216,'P1-1'!$B:$AP,31,FALSE),"")</f>
        <v/>
      </c>
      <c r="AE218" s="168" t="str">
        <f>IFERROR(VLOOKUP(AE216,'P1-1'!$B:$AP,31,FALSE),"")</f>
        <v/>
      </c>
      <c r="AF218" s="168" t="str">
        <f>IFERROR(VLOOKUP(AF216,'P1-1'!$B:$AP,31,FALSE),"")</f>
        <v/>
      </c>
      <c r="AG218" s="168" t="str">
        <f>IFERROR(VLOOKUP(AG216,'P1-1'!$B:$AP,31,FALSE),"")</f>
        <v/>
      </c>
      <c r="AH218" s="168" t="str">
        <f>IFERROR(VLOOKUP(AH216,'P1-1'!$B:$AP,31,FALSE),"")</f>
        <v/>
      </c>
      <c r="AI218" s="168" t="str">
        <f>IFERROR(VLOOKUP(AI216,'P1-1'!$B:$AP,31,FALSE),"")</f>
        <v/>
      </c>
      <c r="AJ218" s="168" t="str">
        <f>IFERROR(VLOOKUP(AJ216,'P1-1'!$B:$AP,31,FALSE),"")</f>
        <v/>
      </c>
      <c r="AK218" s="168" t="str">
        <f>IFERROR(VLOOKUP(AK216,'P1-1'!$B:$AP,31,FALSE),"")</f>
        <v/>
      </c>
      <c r="AL218" s="168" t="str">
        <f>IFERROR(VLOOKUP(AL216,'P1-1'!$B:$AP,31,FALSE),"")</f>
        <v/>
      </c>
      <c r="AM218" s="168" t="str">
        <f>IFERROR(VLOOKUP(AM216,'P1-1'!$B:$AP,31,FALSE),"")</f>
        <v/>
      </c>
      <c r="AN218" s="484"/>
      <c r="AO218" s="487"/>
      <c r="AP218" s="492"/>
      <c r="AQ218" s="493"/>
      <c r="AR218" s="487"/>
      <c r="AS218" s="487"/>
      <c r="AT218" s="494"/>
      <c r="AU218" s="328"/>
      <c r="AV218" s="328"/>
    </row>
    <row r="219" spans="1:48" s="139" customFormat="1" ht="12" customHeight="1" x14ac:dyDescent="0.15">
      <c r="A219" s="495">
        <v>66</v>
      </c>
      <c r="B219" s="498"/>
      <c r="C219" s="513"/>
      <c r="D219" s="504" t="s">
        <v>95</v>
      </c>
      <c r="E219" s="363"/>
      <c r="F219" s="507"/>
      <c r="G219" s="508"/>
      <c r="H219" s="166" t="s">
        <v>221</v>
      </c>
      <c r="I219" s="325"/>
      <c r="J219" s="325"/>
      <c r="K219" s="325"/>
      <c r="L219" s="325"/>
      <c r="M219" s="325"/>
      <c r="N219" s="325"/>
      <c r="O219" s="325"/>
      <c r="P219" s="325"/>
      <c r="Q219" s="325"/>
      <c r="R219" s="325"/>
      <c r="S219" s="325"/>
      <c r="T219" s="325"/>
      <c r="U219" s="325"/>
      <c r="V219" s="325"/>
      <c r="W219" s="325"/>
      <c r="X219" s="325"/>
      <c r="Y219" s="325"/>
      <c r="Z219" s="325"/>
      <c r="AA219" s="325"/>
      <c r="AB219" s="325"/>
      <c r="AC219" s="325"/>
      <c r="AD219" s="325"/>
      <c r="AE219" s="325"/>
      <c r="AF219" s="325"/>
      <c r="AG219" s="325"/>
      <c r="AH219" s="325"/>
      <c r="AI219" s="325"/>
      <c r="AJ219" s="325"/>
      <c r="AK219" s="325"/>
      <c r="AL219" s="325"/>
      <c r="AM219" s="325"/>
      <c r="AN219" s="482">
        <f t="shared" ref="AN219" si="251">IF(LEFT($AN$2,6)="共同生活援助",SUM(I220:AM220),SUM(I220:AM221))</f>
        <v>0</v>
      </c>
      <c r="AO219" s="485">
        <f>IF($AN$4="４週",AN219/4,AN219/(DAY(EOMONTH($I$22,0))/7))</f>
        <v>0</v>
      </c>
      <c r="AP219" s="488"/>
      <c r="AQ219" s="489"/>
      <c r="AR219" s="485" t="str">
        <f t="shared" ref="AR219" si="252">IF($AN$4="４週",AU220,AV220)</f>
        <v/>
      </c>
      <c r="AS219" s="485"/>
      <c r="AT219" s="494"/>
      <c r="AU219" s="326" t="s">
        <v>508</v>
      </c>
      <c r="AV219" s="326" t="s">
        <v>222</v>
      </c>
    </row>
    <row r="220" spans="1:48" s="139" customFormat="1" ht="12" customHeight="1" x14ac:dyDescent="0.15">
      <c r="A220" s="496"/>
      <c r="B220" s="499"/>
      <c r="C220" s="514"/>
      <c r="D220" s="505"/>
      <c r="E220" s="364"/>
      <c r="F220" s="509"/>
      <c r="G220" s="510"/>
      <c r="H220" s="167" t="s">
        <v>223</v>
      </c>
      <c r="I220" s="168" t="str">
        <f>IFERROR(VLOOKUP(I219,'P1-1'!$B:$AP,41,FALSE),"")</f>
        <v/>
      </c>
      <c r="J220" s="168" t="str">
        <f>IFERROR(VLOOKUP(J219,'P1-1'!$B:$AP,41,FALSE),"")</f>
        <v/>
      </c>
      <c r="K220" s="168" t="str">
        <f>IFERROR(VLOOKUP(K219,'P1-1'!$B:$AP,41,FALSE),"")</f>
        <v/>
      </c>
      <c r="L220" s="168" t="str">
        <f>IFERROR(VLOOKUP(L219,'P1-1'!$B:$AP,41,FALSE),"")</f>
        <v/>
      </c>
      <c r="M220" s="168" t="str">
        <f>IFERROR(VLOOKUP(M219,'P1-1'!$B:$AP,41,FALSE),"")</f>
        <v/>
      </c>
      <c r="N220" s="168" t="str">
        <f>IFERROR(VLOOKUP(N219,'P1-1'!$B:$AP,41,FALSE),"")</f>
        <v/>
      </c>
      <c r="O220" s="168" t="str">
        <f>IFERROR(VLOOKUP(O219,'P1-1'!$B:$AP,41,FALSE),"")</f>
        <v/>
      </c>
      <c r="P220" s="168" t="str">
        <f>IFERROR(VLOOKUP(P219,'P1-1'!$B:$AP,41,FALSE),"")</f>
        <v/>
      </c>
      <c r="Q220" s="168" t="str">
        <f>IFERROR(VLOOKUP(Q219,'P1-1'!$B:$AP,41,FALSE),"")</f>
        <v/>
      </c>
      <c r="R220" s="168" t="str">
        <f>IFERROR(VLOOKUP(R219,'P1-1'!$B:$AP,41,FALSE),"")</f>
        <v/>
      </c>
      <c r="S220" s="168" t="str">
        <f>IFERROR(VLOOKUP(S219,'P1-1'!$B:$AP,41,FALSE),"")</f>
        <v/>
      </c>
      <c r="T220" s="168" t="str">
        <f>IFERROR(VLOOKUP(T219,'P1-1'!$B:$AP,41,FALSE),"")</f>
        <v/>
      </c>
      <c r="U220" s="168" t="str">
        <f>IFERROR(VLOOKUP(U219,'P1-1'!$B:$AP,41,FALSE),"")</f>
        <v/>
      </c>
      <c r="V220" s="168" t="str">
        <f>IFERROR(VLOOKUP(V219,'P1-1'!$B:$AP,41,FALSE),"")</f>
        <v/>
      </c>
      <c r="W220" s="168" t="str">
        <f>IFERROR(VLOOKUP(W219,'P1-1'!$B:$AP,41,FALSE),"")</f>
        <v/>
      </c>
      <c r="X220" s="168" t="str">
        <f>IFERROR(VLOOKUP(X219,'P1-1'!$B:$AP,41,FALSE),"")</f>
        <v/>
      </c>
      <c r="Y220" s="168" t="str">
        <f>IFERROR(VLOOKUP(Y219,'P1-1'!$B:$AP,41,FALSE),"")</f>
        <v/>
      </c>
      <c r="Z220" s="168" t="str">
        <f>IFERROR(VLOOKUP(Z219,'P1-1'!$B:$AP,41,FALSE),"")</f>
        <v/>
      </c>
      <c r="AA220" s="168" t="str">
        <f>IFERROR(VLOOKUP(AA219,'P1-1'!$B:$AP,41,FALSE),"")</f>
        <v/>
      </c>
      <c r="AB220" s="168" t="str">
        <f>IFERROR(VLOOKUP(AB219,'P1-1'!$B:$AP,41,FALSE),"")</f>
        <v/>
      </c>
      <c r="AC220" s="168" t="str">
        <f>IFERROR(VLOOKUP(AC219,'P1-1'!$B:$AP,41,FALSE),"")</f>
        <v/>
      </c>
      <c r="AD220" s="168" t="str">
        <f>IFERROR(VLOOKUP(AD219,'P1-1'!$B:$AP,41,FALSE),"")</f>
        <v/>
      </c>
      <c r="AE220" s="168" t="str">
        <f>IFERROR(VLOOKUP(AE219,'P1-1'!$B:$AP,41,FALSE),"")</f>
        <v/>
      </c>
      <c r="AF220" s="168" t="str">
        <f>IFERROR(VLOOKUP(AF219,'P1-1'!$B:$AP,41,FALSE),"")</f>
        <v/>
      </c>
      <c r="AG220" s="168" t="str">
        <f>IFERROR(VLOOKUP(AG219,'P1-1'!$B:$AP,41,FALSE),"")</f>
        <v/>
      </c>
      <c r="AH220" s="168" t="str">
        <f>IFERROR(VLOOKUP(AH219,'P1-1'!$B:$AP,41,FALSE),"")</f>
        <v/>
      </c>
      <c r="AI220" s="168" t="str">
        <f>IFERROR(VLOOKUP(AI219,'P1-1'!$B:$AP,41,FALSE),"")</f>
        <v/>
      </c>
      <c r="AJ220" s="168" t="str">
        <f>IFERROR(VLOOKUP(AJ219,'P1-1'!$B:$AP,41,FALSE),"")</f>
        <v/>
      </c>
      <c r="AK220" s="168" t="str">
        <f>IFERROR(VLOOKUP(AK219,'P1-1'!$B:$AP,41,FALSE),"")</f>
        <v/>
      </c>
      <c r="AL220" s="168" t="str">
        <f>IFERROR(VLOOKUP(AL219,'P1-1'!$B:$AP,41,FALSE),"")</f>
        <v/>
      </c>
      <c r="AM220" s="168" t="str">
        <f>IFERROR(VLOOKUP(AM219,'P1-1'!$B:$AP,41,FALSE),"")</f>
        <v/>
      </c>
      <c r="AN220" s="483"/>
      <c r="AO220" s="486"/>
      <c r="AP220" s="490"/>
      <c r="AQ220" s="491"/>
      <c r="AR220" s="486"/>
      <c r="AS220" s="486"/>
      <c r="AT220" s="494"/>
      <c r="AU220" s="327" t="str">
        <f t="shared" ref="AU220" si="253">IFERROR(IF($D219="□",($AO219/$AK$7),($AO219/$AK$9)),"")</f>
        <v/>
      </c>
      <c r="AV220" s="327" t="str">
        <f t="shared" ref="AV220" si="254">IFERROR(IF($D219="□",($AN219/$AO$7),($AN219/$AO$9)),"")</f>
        <v/>
      </c>
    </row>
    <row r="221" spans="1:48" s="139" customFormat="1" ht="12" customHeight="1" x14ac:dyDescent="0.15">
      <c r="A221" s="497"/>
      <c r="B221" s="500"/>
      <c r="C221" s="515"/>
      <c r="D221" s="506"/>
      <c r="E221" s="364"/>
      <c r="F221" s="511"/>
      <c r="G221" s="512"/>
      <c r="H221" s="169" t="s">
        <v>224</v>
      </c>
      <c r="I221" s="168" t="str">
        <f>IFERROR(VLOOKUP(I219,'P1-1'!$B:$AP,31,FALSE),"")</f>
        <v/>
      </c>
      <c r="J221" s="168" t="str">
        <f>IFERROR(VLOOKUP(J219,'P1-1'!$B:$AP,31,FALSE),"")</f>
        <v/>
      </c>
      <c r="K221" s="168" t="str">
        <f>IFERROR(VLOOKUP(K219,'P1-1'!$B:$AP,31,FALSE),"")</f>
        <v/>
      </c>
      <c r="L221" s="168" t="str">
        <f>IFERROR(VLOOKUP(L219,'P1-1'!$B:$AP,31,FALSE),"")</f>
        <v/>
      </c>
      <c r="M221" s="168" t="str">
        <f>IFERROR(VLOOKUP(M219,'P1-1'!$B:$AP,31,FALSE),"")</f>
        <v/>
      </c>
      <c r="N221" s="168" t="str">
        <f>IFERROR(VLOOKUP(N219,'P1-1'!$B:$AP,31,FALSE),"")</f>
        <v/>
      </c>
      <c r="O221" s="168" t="str">
        <f>IFERROR(VLOOKUP(O219,'P1-1'!$B:$AP,31,FALSE),"")</f>
        <v/>
      </c>
      <c r="P221" s="168" t="str">
        <f>IFERROR(VLOOKUP(P219,'P1-1'!$B:$AP,31,FALSE),"")</f>
        <v/>
      </c>
      <c r="Q221" s="168" t="str">
        <f>IFERROR(VLOOKUP(Q219,'P1-1'!$B:$AP,31,FALSE),"")</f>
        <v/>
      </c>
      <c r="R221" s="168" t="str">
        <f>IFERROR(VLOOKUP(R219,'P1-1'!$B:$AP,31,FALSE),"")</f>
        <v/>
      </c>
      <c r="S221" s="168" t="str">
        <f>IFERROR(VLOOKUP(S219,'P1-1'!$B:$AP,31,FALSE),"")</f>
        <v/>
      </c>
      <c r="T221" s="168" t="str">
        <f>IFERROR(VLOOKUP(T219,'P1-1'!$B:$AP,31,FALSE),"")</f>
        <v/>
      </c>
      <c r="U221" s="168" t="str">
        <f>IFERROR(VLOOKUP(U219,'P1-1'!$B:$AP,31,FALSE),"")</f>
        <v/>
      </c>
      <c r="V221" s="168" t="str">
        <f>IFERROR(VLOOKUP(V219,'P1-1'!$B:$AP,31,FALSE),"")</f>
        <v/>
      </c>
      <c r="W221" s="168" t="str">
        <f>IFERROR(VLOOKUP(W219,'P1-1'!$B:$AP,31,FALSE),"")</f>
        <v/>
      </c>
      <c r="X221" s="168" t="str">
        <f>IFERROR(VLOOKUP(X219,'P1-1'!$B:$AP,31,FALSE),"")</f>
        <v/>
      </c>
      <c r="Y221" s="168" t="str">
        <f>IFERROR(VLOOKUP(Y219,'P1-1'!$B:$AP,31,FALSE),"")</f>
        <v/>
      </c>
      <c r="Z221" s="168" t="str">
        <f>IFERROR(VLOOKUP(Z219,'P1-1'!$B:$AP,31,FALSE),"")</f>
        <v/>
      </c>
      <c r="AA221" s="168" t="str">
        <f>IFERROR(VLOOKUP(AA219,'P1-1'!$B:$AP,31,FALSE),"")</f>
        <v/>
      </c>
      <c r="AB221" s="168" t="str">
        <f>IFERROR(VLOOKUP(AB219,'P1-1'!$B:$AP,31,FALSE),"")</f>
        <v/>
      </c>
      <c r="AC221" s="168" t="str">
        <f>IFERROR(VLOOKUP(AC219,'P1-1'!$B:$AP,31,FALSE),"")</f>
        <v/>
      </c>
      <c r="AD221" s="168" t="str">
        <f>IFERROR(VLOOKUP(AD219,'P1-1'!$B:$AP,31,FALSE),"")</f>
        <v/>
      </c>
      <c r="AE221" s="168" t="str">
        <f>IFERROR(VLOOKUP(AE219,'P1-1'!$B:$AP,31,FALSE),"")</f>
        <v/>
      </c>
      <c r="AF221" s="168" t="str">
        <f>IFERROR(VLOOKUP(AF219,'P1-1'!$B:$AP,31,FALSE),"")</f>
        <v/>
      </c>
      <c r="AG221" s="168" t="str">
        <f>IFERROR(VLOOKUP(AG219,'P1-1'!$B:$AP,31,FALSE),"")</f>
        <v/>
      </c>
      <c r="AH221" s="168" t="str">
        <f>IFERROR(VLOOKUP(AH219,'P1-1'!$B:$AP,31,FALSE),"")</f>
        <v/>
      </c>
      <c r="AI221" s="168" t="str">
        <f>IFERROR(VLOOKUP(AI219,'P1-1'!$B:$AP,31,FALSE),"")</f>
        <v/>
      </c>
      <c r="AJ221" s="168" t="str">
        <f>IFERROR(VLOOKUP(AJ219,'P1-1'!$B:$AP,31,FALSE),"")</f>
        <v/>
      </c>
      <c r="AK221" s="168" t="str">
        <f>IFERROR(VLOOKUP(AK219,'P1-1'!$B:$AP,31,FALSE),"")</f>
        <v/>
      </c>
      <c r="AL221" s="168" t="str">
        <f>IFERROR(VLOOKUP(AL219,'P1-1'!$B:$AP,31,FALSE),"")</f>
        <v/>
      </c>
      <c r="AM221" s="168" t="str">
        <f>IFERROR(VLOOKUP(AM219,'P1-1'!$B:$AP,31,FALSE),"")</f>
        <v/>
      </c>
      <c r="AN221" s="484"/>
      <c r="AO221" s="487"/>
      <c r="AP221" s="492"/>
      <c r="AQ221" s="493"/>
      <c r="AR221" s="487"/>
      <c r="AS221" s="487"/>
      <c r="AT221" s="494"/>
      <c r="AU221" s="328"/>
      <c r="AV221" s="328"/>
    </row>
    <row r="222" spans="1:48" s="139" customFormat="1" ht="12" customHeight="1" x14ac:dyDescent="0.15">
      <c r="A222" s="495">
        <v>67</v>
      </c>
      <c r="B222" s="498"/>
      <c r="C222" s="513"/>
      <c r="D222" s="504" t="s">
        <v>95</v>
      </c>
      <c r="E222" s="363"/>
      <c r="F222" s="507"/>
      <c r="G222" s="508"/>
      <c r="H222" s="166" t="s">
        <v>221</v>
      </c>
      <c r="I222" s="325"/>
      <c r="J222" s="325"/>
      <c r="K222" s="325"/>
      <c r="L222" s="325"/>
      <c r="M222" s="325"/>
      <c r="N222" s="325"/>
      <c r="O222" s="325"/>
      <c r="P222" s="325"/>
      <c r="Q222" s="325"/>
      <c r="R222" s="325"/>
      <c r="S222" s="325"/>
      <c r="T222" s="325"/>
      <c r="U222" s="325"/>
      <c r="V222" s="325"/>
      <c r="W222" s="325"/>
      <c r="X222" s="325"/>
      <c r="Y222" s="325"/>
      <c r="Z222" s="325"/>
      <c r="AA222" s="325"/>
      <c r="AB222" s="325"/>
      <c r="AC222" s="325"/>
      <c r="AD222" s="325"/>
      <c r="AE222" s="325"/>
      <c r="AF222" s="325"/>
      <c r="AG222" s="325"/>
      <c r="AH222" s="325"/>
      <c r="AI222" s="325"/>
      <c r="AJ222" s="325"/>
      <c r="AK222" s="325"/>
      <c r="AL222" s="325"/>
      <c r="AM222" s="325"/>
      <c r="AN222" s="482">
        <f t="shared" ref="AN222" si="255">IF(LEFT($AN$2,6)="共同生活援助",SUM(I223:AM223),SUM(I223:AM224))</f>
        <v>0</v>
      </c>
      <c r="AO222" s="485">
        <f>IF($AN$4="４週",AN222/4,AN222/(DAY(EOMONTH($I$22,0))/7))</f>
        <v>0</v>
      </c>
      <c r="AP222" s="488"/>
      <c r="AQ222" s="489"/>
      <c r="AR222" s="485" t="str">
        <f t="shared" ref="AR222" si="256">IF($AN$4="４週",AU223,AV223)</f>
        <v/>
      </c>
      <c r="AS222" s="485"/>
      <c r="AT222" s="494"/>
      <c r="AU222" s="326" t="s">
        <v>508</v>
      </c>
      <c r="AV222" s="326" t="s">
        <v>222</v>
      </c>
    </row>
    <row r="223" spans="1:48" s="139" customFormat="1" ht="12" customHeight="1" x14ac:dyDescent="0.15">
      <c r="A223" s="496"/>
      <c r="B223" s="499"/>
      <c r="C223" s="514"/>
      <c r="D223" s="505"/>
      <c r="E223" s="364"/>
      <c r="F223" s="509"/>
      <c r="G223" s="510"/>
      <c r="H223" s="167" t="s">
        <v>223</v>
      </c>
      <c r="I223" s="168" t="str">
        <f>IFERROR(VLOOKUP(I222,'P1-1'!$B:$AP,41,FALSE),"")</f>
        <v/>
      </c>
      <c r="J223" s="168" t="str">
        <f>IFERROR(VLOOKUP(J222,'P1-1'!$B:$AP,41,FALSE),"")</f>
        <v/>
      </c>
      <c r="K223" s="168" t="str">
        <f>IFERROR(VLOOKUP(K222,'P1-1'!$B:$AP,41,FALSE),"")</f>
        <v/>
      </c>
      <c r="L223" s="168" t="str">
        <f>IFERROR(VLOOKUP(L222,'P1-1'!$B:$AP,41,FALSE),"")</f>
        <v/>
      </c>
      <c r="M223" s="168" t="str">
        <f>IFERROR(VLOOKUP(M222,'P1-1'!$B:$AP,41,FALSE),"")</f>
        <v/>
      </c>
      <c r="N223" s="168" t="str">
        <f>IFERROR(VLOOKUP(N222,'P1-1'!$B:$AP,41,FALSE),"")</f>
        <v/>
      </c>
      <c r="O223" s="168" t="str">
        <f>IFERROR(VLOOKUP(O222,'P1-1'!$B:$AP,41,FALSE),"")</f>
        <v/>
      </c>
      <c r="P223" s="168" t="str">
        <f>IFERROR(VLOOKUP(P222,'P1-1'!$B:$AP,41,FALSE),"")</f>
        <v/>
      </c>
      <c r="Q223" s="168" t="str">
        <f>IFERROR(VLOOKUP(Q222,'P1-1'!$B:$AP,41,FALSE),"")</f>
        <v/>
      </c>
      <c r="R223" s="168" t="str">
        <f>IFERROR(VLOOKUP(R222,'P1-1'!$B:$AP,41,FALSE),"")</f>
        <v/>
      </c>
      <c r="S223" s="168" t="str">
        <f>IFERROR(VLOOKUP(S222,'P1-1'!$B:$AP,41,FALSE),"")</f>
        <v/>
      </c>
      <c r="T223" s="168" t="str">
        <f>IFERROR(VLOOKUP(T222,'P1-1'!$B:$AP,41,FALSE),"")</f>
        <v/>
      </c>
      <c r="U223" s="168" t="str">
        <f>IFERROR(VLOOKUP(U222,'P1-1'!$B:$AP,41,FALSE),"")</f>
        <v/>
      </c>
      <c r="V223" s="168" t="str">
        <f>IFERROR(VLOOKUP(V222,'P1-1'!$B:$AP,41,FALSE),"")</f>
        <v/>
      </c>
      <c r="W223" s="168" t="str">
        <f>IFERROR(VLOOKUP(W222,'P1-1'!$B:$AP,41,FALSE),"")</f>
        <v/>
      </c>
      <c r="X223" s="168" t="str">
        <f>IFERROR(VLOOKUP(X222,'P1-1'!$B:$AP,41,FALSE),"")</f>
        <v/>
      </c>
      <c r="Y223" s="168" t="str">
        <f>IFERROR(VLOOKUP(Y222,'P1-1'!$B:$AP,41,FALSE),"")</f>
        <v/>
      </c>
      <c r="Z223" s="168" t="str">
        <f>IFERROR(VLOOKUP(Z222,'P1-1'!$B:$AP,41,FALSE),"")</f>
        <v/>
      </c>
      <c r="AA223" s="168" t="str">
        <f>IFERROR(VLOOKUP(AA222,'P1-1'!$B:$AP,41,FALSE),"")</f>
        <v/>
      </c>
      <c r="AB223" s="168" t="str">
        <f>IFERROR(VLOOKUP(AB222,'P1-1'!$B:$AP,41,FALSE),"")</f>
        <v/>
      </c>
      <c r="AC223" s="168" t="str">
        <f>IFERROR(VLOOKUP(AC222,'P1-1'!$B:$AP,41,FALSE),"")</f>
        <v/>
      </c>
      <c r="AD223" s="168" t="str">
        <f>IFERROR(VLOOKUP(AD222,'P1-1'!$B:$AP,41,FALSE),"")</f>
        <v/>
      </c>
      <c r="AE223" s="168" t="str">
        <f>IFERROR(VLOOKUP(AE222,'P1-1'!$B:$AP,41,FALSE),"")</f>
        <v/>
      </c>
      <c r="AF223" s="168" t="str">
        <f>IFERROR(VLOOKUP(AF222,'P1-1'!$B:$AP,41,FALSE),"")</f>
        <v/>
      </c>
      <c r="AG223" s="168" t="str">
        <f>IFERROR(VLOOKUP(AG222,'P1-1'!$B:$AP,41,FALSE),"")</f>
        <v/>
      </c>
      <c r="AH223" s="168" t="str">
        <f>IFERROR(VLOOKUP(AH222,'P1-1'!$B:$AP,41,FALSE),"")</f>
        <v/>
      </c>
      <c r="AI223" s="168" t="str">
        <f>IFERROR(VLOOKUP(AI222,'P1-1'!$B:$AP,41,FALSE),"")</f>
        <v/>
      </c>
      <c r="AJ223" s="168" t="str">
        <f>IFERROR(VLOOKUP(AJ222,'P1-1'!$B:$AP,41,FALSE),"")</f>
        <v/>
      </c>
      <c r="AK223" s="168" t="str">
        <f>IFERROR(VLOOKUP(AK222,'P1-1'!$B:$AP,41,FALSE),"")</f>
        <v/>
      </c>
      <c r="AL223" s="168" t="str">
        <f>IFERROR(VLOOKUP(AL222,'P1-1'!$B:$AP,41,FALSE),"")</f>
        <v/>
      </c>
      <c r="AM223" s="168" t="str">
        <f>IFERROR(VLOOKUP(AM222,'P1-1'!$B:$AP,41,FALSE),"")</f>
        <v/>
      </c>
      <c r="AN223" s="483"/>
      <c r="AO223" s="486"/>
      <c r="AP223" s="490"/>
      <c r="AQ223" s="491"/>
      <c r="AR223" s="486"/>
      <c r="AS223" s="486"/>
      <c r="AT223" s="494"/>
      <c r="AU223" s="327" t="str">
        <f t="shared" ref="AU223" si="257">IFERROR(IF($D222="□",($AO222/$AK$7),($AO222/$AK$9)),"")</f>
        <v/>
      </c>
      <c r="AV223" s="327" t="str">
        <f t="shared" ref="AV223" si="258">IFERROR(IF($D222="□",($AN222/$AO$7),($AN222/$AO$9)),"")</f>
        <v/>
      </c>
    </row>
    <row r="224" spans="1:48" s="139" customFormat="1" ht="12" customHeight="1" x14ac:dyDescent="0.15">
      <c r="A224" s="497"/>
      <c r="B224" s="500"/>
      <c r="C224" s="515"/>
      <c r="D224" s="506"/>
      <c r="E224" s="364"/>
      <c r="F224" s="511"/>
      <c r="G224" s="512"/>
      <c r="H224" s="169" t="s">
        <v>224</v>
      </c>
      <c r="I224" s="168" t="str">
        <f>IFERROR(VLOOKUP(I222,'P1-1'!$B:$AP,31,FALSE),"")</f>
        <v/>
      </c>
      <c r="J224" s="168" t="str">
        <f>IFERROR(VLOOKUP(J222,'P1-1'!$B:$AP,31,FALSE),"")</f>
        <v/>
      </c>
      <c r="K224" s="168" t="str">
        <f>IFERROR(VLOOKUP(K222,'P1-1'!$B:$AP,31,FALSE),"")</f>
        <v/>
      </c>
      <c r="L224" s="168" t="str">
        <f>IFERROR(VLOOKUP(L222,'P1-1'!$B:$AP,31,FALSE),"")</f>
        <v/>
      </c>
      <c r="M224" s="168" t="str">
        <f>IFERROR(VLOOKUP(M222,'P1-1'!$B:$AP,31,FALSE),"")</f>
        <v/>
      </c>
      <c r="N224" s="168" t="str">
        <f>IFERROR(VLOOKUP(N222,'P1-1'!$B:$AP,31,FALSE),"")</f>
        <v/>
      </c>
      <c r="O224" s="168" t="str">
        <f>IFERROR(VLOOKUP(O222,'P1-1'!$B:$AP,31,FALSE),"")</f>
        <v/>
      </c>
      <c r="P224" s="168" t="str">
        <f>IFERROR(VLOOKUP(P222,'P1-1'!$B:$AP,31,FALSE),"")</f>
        <v/>
      </c>
      <c r="Q224" s="168" t="str">
        <f>IFERROR(VLOOKUP(Q222,'P1-1'!$B:$AP,31,FALSE),"")</f>
        <v/>
      </c>
      <c r="R224" s="168" t="str">
        <f>IFERROR(VLOOKUP(R222,'P1-1'!$B:$AP,31,FALSE),"")</f>
        <v/>
      </c>
      <c r="S224" s="168" t="str">
        <f>IFERROR(VLOOKUP(S222,'P1-1'!$B:$AP,31,FALSE),"")</f>
        <v/>
      </c>
      <c r="T224" s="168" t="str">
        <f>IFERROR(VLOOKUP(T222,'P1-1'!$B:$AP,31,FALSE),"")</f>
        <v/>
      </c>
      <c r="U224" s="168" t="str">
        <f>IFERROR(VLOOKUP(U222,'P1-1'!$B:$AP,31,FALSE),"")</f>
        <v/>
      </c>
      <c r="V224" s="168" t="str">
        <f>IFERROR(VLOOKUP(V222,'P1-1'!$B:$AP,31,FALSE),"")</f>
        <v/>
      </c>
      <c r="W224" s="168" t="str">
        <f>IFERROR(VLOOKUP(W222,'P1-1'!$B:$AP,31,FALSE),"")</f>
        <v/>
      </c>
      <c r="X224" s="168" t="str">
        <f>IFERROR(VLOOKUP(X222,'P1-1'!$B:$AP,31,FALSE),"")</f>
        <v/>
      </c>
      <c r="Y224" s="168" t="str">
        <f>IFERROR(VLOOKUP(Y222,'P1-1'!$B:$AP,31,FALSE),"")</f>
        <v/>
      </c>
      <c r="Z224" s="168" t="str">
        <f>IFERROR(VLOOKUP(Z222,'P1-1'!$B:$AP,31,FALSE),"")</f>
        <v/>
      </c>
      <c r="AA224" s="168" t="str">
        <f>IFERROR(VLOOKUP(AA222,'P1-1'!$B:$AP,31,FALSE),"")</f>
        <v/>
      </c>
      <c r="AB224" s="168" t="str">
        <f>IFERROR(VLOOKUP(AB222,'P1-1'!$B:$AP,31,FALSE),"")</f>
        <v/>
      </c>
      <c r="AC224" s="168" t="str">
        <f>IFERROR(VLOOKUP(AC222,'P1-1'!$B:$AP,31,FALSE),"")</f>
        <v/>
      </c>
      <c r="AD224" s="168" t="str">
        <f>IFERROR(VLOOKUP(AD222,'P1-1'!$B:$AP,31,FALSE),"")</f>
        <v/>
      </c>
      <c r="AE224" s="168" t="str">
        <f>IFERROR(VLOOKUP(AE222,'P1-1'!$B:$AP,31,FALSE),"")</f>
        <v/>
      </c>
      <c r="AF224" s="168" t="str">
        <f>IFERROR(VLOOKUP(AF222,'P1-1'!$B:$AP,31,FALSE),"")</f>
        <v/>
      </c>
      <c r="AG224" s="168" t="str">
        <f>IFERROR(VLOOKUP(AG222,'P1-1'!$B:$AP,31,FALSE),"")</f>
        <v/>
      </c>
      <c r="AH224" s="168" t="str">
        <f>IFERROR(VLOOKUP(AH222,'P1-1'!$B:$AP,31,FALSE),"")</f>
        <v/>
      </c>
      <c r="AI224" s="168" t="str">
        <f>IFERROR(VLOOKUP(AI222,'P1-1'!$B:$AP,31,FALSE),"")</f>
        <v/>
      </c>
      <c r="AJ224" s="168" t="str">
        <f>IFERROR(VLOOKUP(AJ222,'P1-1'!$B:$AP,31,FALSE),"")</f>
        <v/>
      </c>
      <c r="AK224" s="168" t="str">
        <f>IFERROR(VLOOKUP(AK222,'P1-1'!$B:$AP,31,FALSE),"")</f>
        <v/>
      </c>
      <c r="AL224" s="168" t="str">
        <f>IFERROR(VLOOKUP(AL222,'P1-1'!$B:$AP,31,FALSE),"")</f>
        <v/>
      </c>
      <c r="AM224" s="168" t="str">
        <f>IFERROR(VLOOKUP(AM222,'P1-1'!$B:$AP,31,FALSE),"")</f>
        <v/>
      </c>
      <c r="AN224" s="484"/>
      <c r="AO224" s="487"/>
      <c r="AP224" s="492"/>
      <c r="AQ224" s="493"/>
      <c r="AR224" s="487"/>
      <c r="AS224" s="487"/>
      <c r="AT224" s="494"/>
      <c r="AU224" s="328"/>
      <c r="AV224" s="328"/>
    </row>
    <row r="225" spans="1:48" s="139" customFormat="1" ht="12" customHeight="1" x14ac:dyDescent="0.15">
      <c r="A225" s="495">
        <v>68</v>
      </c>
      <c r="B225" s="498"/>
      <c r="C225" s="501"/>
      <c r="D225" s="504" t="s">
        <v>95</v>
      </c>
      <c r="E225" s="363"/>
      <c r="F225" s="507"/>
      <c r="G225" s="508"/>
      <c r="H225" s="166" t="s">
        <v>221</v>
      </c>
      <c r="I225" s="325"/>
      <c r="J225" s="325"/>
      <c r="K225" s="325"/>
      <c r="L225" s="325"/>
      <c r="M225" s="325"/>
      <c r="N225" s="325"/>
      <c r="O225" s="325"/>
      <c r="P225" s="325"/>
      <c r="Q225" s="325"/>
      <c r="R225" s="325"/>
      <c r="S225" s="325"/>
      <c r="T225" s="325"/>
      <c r="U225" s="325"/>
      <c r="V225" s="325"/>
      <c r="W225" s="325"/>
      <c r="X225" s="325"/>
      <c r="Y225" s="325"/>
      <c r="Z225" s="325"/>
      <c r="AA225" s="325"/>
      <c r="AB225" s="325"/>
      <c r="AC225" s="325"/>
      <c r="AD225" s="325"/>
      <c r="AE225" s="325"/>
      <c r="AF225" s="325"/>
      <c r="AG225" s="325"/>
      <c r="AH225" s="325"/>
      <c r="AI225" s="325"/>
      <c r="AJ225" s="325"/>
      <c r="AK225" s="325"/>
      <c r="AL225" s="325"/>
      <c r="AM225" s="325"/>
      <c r="AN225" s="482">
        <f t="shared" ref="AN225" si="259">IF(LEFT($AN$2,6)="共同生活援助",SUM(I226:AM226),SUM(I226:AM227))</f>
        <v>0</v>
      </c>
      <c r="AO225" s="485">
        <f>IF($AN$4="４週",AN225/4,AN225/(DAY(EOMONTH($I$22,0))/7))</f>
        <v>0</v>
      </c>
      <c r="AP225" s="488"/>
      <c r="AQ225" s="489"/>
      <c r="AR225" s="485" t="str">
        <f t="shared" ref="AR225" si="260">IF($AN$4="４週",AU226,AV226)</f>
        <v/>
      </c>
      <c r="AS225" s="485"/>
      <c r="AT225" s="494"/>
      <c r="AU225" s="326" t="s">
        <v>508</v>
      </c>
      <c r="AV225" s="326" t="s">
        <v>222</v>
      </c>
    </row>
    <row r="226" spans="1:48" s="139" customFormat="1" ht="12" customHeight="1" x14ac:dyDescent="0.15">
      <c r="A226" s="496"/>
      <c r="B226" s="499"/>
      <c r="C226" s="502"/>
      <c r="D226" s="505"/>
      <c r="E226" s="364"/>
      <c r="F226" s="509"/>
      <c r="G226" s="510"/>
      <c r="H226" s="167" t="s">
        <v>223</v>
      </c>
      <c r="I226" s="168" t="str">
        <f>IFERROR(VLOOKUP(I225,'P1-1'!$B:$AP,41,FALSE),"")</f>
        <v/>
      </c>
      <c r="J226" s="168" t="str">
        <f>IFERROR(VLOOKUP(J225,'P1-1'!$B:$AP,41,FALSE),"")</f>
        <v/>
      </c>
      <c r="K226" s="168" t="str">
        <f>IFERROR(VLOOKUP(K225,'P1-1'!$B:$AP,41,FALSE),"")</f>
        <v/>
      </c>
      <c r="L226" s="168" t="str">
        <f>IFERROR(VLOOKUP(L225,'P1-1'!$B:$AP,41,FALSE),"")</f>
        <v/>
      </c>
      <c r="M226" s="168" t="str">
        <f>IFERROR(VLOOKUP(M225,'P1-1'!$B:$AP,41,FALSE),"")</f>
        <v/>
      </c>
      <c r="N226" s="168" t="str">
        <f>IFERROR(VLOOKUP(N225,'P1-1'!$B:$AP,41,FALSE),"")</f>
        <v/>
      </c>
      <c r="O226" s="168" t="str">
        <f>IFERROR(VLOOKUP(O225,'P1-1'!$B:$AP,41,FALSE),"")</f>
        <v/>
      </c>
      <c r="P226" s="168" t="str">
        <f>IFERROR(VLOOKUP(P225,'P1-1'!$B:$AP,41,FALSE),"")</f>
        <v/>
      </c>
      <c r="Q226" s="168" t="str">
        <f>IFERROR(VLOOKUP(Q225,'P1-1'!$B:$AP,41,FALSE),"")</f>
        <v/>
      </c>
      <c r="R226" s="168" t="str">
        <f>IFERROR(VLOOKUP(R225,'P1-1'!$B:$AP,41,FALSE),"")</f>
        <v/>
      </c>
      <c r="S226" s="168" t="str">
        <f>IFERROR(VLOOKUP(S225,'P1-1'!$B:$AP,41,FALSE),"")</f>
        <v/>
      </c>
      <c r="T226" s="168" t="str">
        <f>IFERROR(VLOOKUP(T225,'P1-1'!$B:$AP,41,FALSE),"")</f>
        <v/>
      </c>
      <c r="U226" s="168" t="str">
        <f>IFERROR(VLOOKUP(U225,'P1-1'!$B:$AP,41,FALSE),"")</f>
        <v/>
      </c>
      <c r="V226" s="168" t="str">
        <f>IFERROR(VLOOKUP(V225,'P1-1'!$B:$AP,41,FALSE),"")</f>
        <v/>
      </c>
      <c r="W226" s="168" t="str">
        <f>IFERROR(VLOOKUP(W225,'P1-1'!$B:$AP,41,FALSE),"")</f>
        <v/>
      </c>
      <c r="X226" s="168" t="str">
        <f>IFERROR(VLOOKUP(X225,'P1-1'!$B:$AP,41,FALSE),"")</f>
        <v/>
      </c>
      <c r="Y226" s="168" t="str">
        <f>IFERROR(VLOOKUP(Y225,'P1-1'!$B:$AP,41,FALSE),"")</f>
        <v/>
      </c>
      <c r="Z226" s="168" t="str">
        <f>IFERROR(VLOOKUP(Z225,'P1-1'!$B:$AP,41,FALSE),"")</f>
        <v/>
      </c>
      <c r="AA226" s="168" t="str">
        <f>IFERROR(VLOOKUP(AA225,'P1-1'!$B:$AP,41,FALSE),"")</f>
        <v/>
      </c>
      <c r="AB226" s="168" t="str">
        <f>IFERROR(VLOOKUP(AB225,'P1-1'!$B:$AP,41,FALSE),"")</f>
        <v/>
      </c>
      <c r="AC226" s="168" t="str">
        <f>IFERROR(VLOOKUP(AC225,'P1-1'!$B:$AP,41,FALSE),"")</f>
        <v/>
      </c>
      <c r="AD226" s="168" t="str">
        <f>IFERROR(VLOOKUP(AD225,'P1-1'!$B:$AP,41,FALSE),"")</f>
        <v/>
      </c>
      <c r="AE226" s="168" t="str">
        <f>IFERROR(VLOOKUP(AE225,'P1-1'!$B:$AP,41,FALSE),"")</f>
        <v/>
      </c>
      <c r="AF226" s="168" t="str">
        <f>IFERROR(VLOOKUP(AF225,'P1-1'!$B:$AP,41,FALSE),"")</f>
        <v/>
      </c>
      <c r="AG226" s="168" t="str">
        <f>IFERROR(VLOOKUP(AG225,'P1-1'!$B:$AP,41,FALSE),"")</f>
        <v/>
      </c>
      <c r="AH226" s="168" t="str">
        <f>IFERROR(VLOOKUP(AH225,'P1-1'!$B:$AP,41,FALSE),"")</f>
        <v/>
      </c>
      <c r="AI226" s="168" t="str">
        <f>IFERROR(VLOOKUP(AI225,'P1-1'!$B:$AP,41,FALSE),"")</f>
        <v/>
      </c>
      <c r="AJ226" s="168" t="str">
        <f>IFERROR(VLOOKUP(AJ225,'P1-1'!$B:$AP,41,FALSE),"")</f>
        <v/>
      </c>
      <c r="AK226" s="168" t="str">
        <f>IFERROR(VLOOKUP(AK225,'P1-1'!$B:$AP,41,FALSE),"")</f>
        <v/>
      </c>
      <c r="AL226" s="168" t="str">
        <f>IFERROR(VLOOKUP(AL225,'P1-1'!$B:$AP,41,FALSE),"")</f>
        <v/>
      </c>
      <c r="AM226" s="168" t="str">
        <f>IFERROR(VLOOKUP(AM225,'P1-1'!$B:$AP,41,FALSE),"")</f>
        <v/>
      </c>
      <c r="AN226" s="483"/>
      <c r="AO226" s="486"/>
      <c r="AP226" s="490"/>
      <c r="AQ226" s="491"/>
      <c r="AR226" s="486"/>
      <c r="AS226" s="486"/>
      <c r="AT226" s="494"/>
      <c r="AU226" s="327" t="str">
        <f t="shared" ref="AU226" si="261">IFERROR(IF($D225="□",($AO225/$AK$7),($AO225/$AK$9)),"")</f>
        <v/>
      </c>
      <c r="AV226" s="327" t="str">
        <f t="shared" ref="AV226" si="262">IFERROR(IF($D225="□",($AN225/$AO$7),($AN225/$AO$9)),"")</f>
        <v/>
      </c>
    </row>
    <row r="227" spans="1:48" s="139" customFormat="1" ht="12" customHeight="1" x14ac:dyDescent="0.15">
      <c r="A227" s="497"/>
      <c r="B227" s="500"/>
      <c r="C227" s="503"/>
      <c r="D227" s="506"/>
      <c r="E227" s="364"/>
      <c r="F227" s="511"/>
      <c r="G227" s="512"/>
      <c r="H227" s="169" t="s">
        <v>224</v>
      </c>
      <c r="I227" s="168" t="str">
        <f>IFERROR(VLOOKUP(I225,'P1-1'!$B:$AP,31,FALSE),"")</f>
        <v/>
      </c>
      <c r="J227" s="168" t="str">
        <f>IFERROR(VLOOKUP(J225,'P1-1'!$B:$AP,31,FALSE),"")</f>
        <v/>
      </c>
      <c r="K227" s="168" t="str">
        <f>IFERROR(VLOOKUP(K225,'P1-1'!$B:$AP,31,FALSE),"")</f>
        <v/>
      </c>
      <c r="L227" s="168" t="str">
        <f>IFERROR(VLOOKUP(L225,'P1-1'!$B:$AP,31,FALSE),"")</f>
        <v/>
      </c>
      <c r="M227" s="168" t="str">
        <f>IFERROR(VLOOKUP(M225,'P1-1'!$B:$AP,31,FALSE),"")</f>
        <v/>
      </c>
      <c r="N227" s="168" t="str">
        <f>IFERROR(VLOOKUP(N225,'P1-1'!$B:$AP,31,FALSE),"")</f>
        <v/>
      </c>
      <c r="O227" s="168" t="str">
        <f>IFERROR(VLOOKUP(O225,'P1-1'!$B:$AP,31,FALSE),"")</f>
        <v/>
      </c>
      <c r="P227" s="168" t="str">
        <f>IFERROR(VLOOKUP(P225,'P1-1'!$B:$AP,31,FALSE),"")</f>
        <v/>
      </c>
      <c r="Q227" s="168" t="str">
        <f>IFERROR(VLOOKUP(Q225,'P1-1'!$B:$AP,31,FALSE),"")</f>
        <v/>
      </c>
      <c r="R227" s="168" t="str">
        <f>IFERROR(VLOOKUP(R225,'P1-1'!$B:$AP,31,FALSE),"")</f>
        <v/>
      </c>
      <c r="S227" s="168" t="str">
        <f>IFERROR(VLOOKUP(S225,'P1-1'!$B:$AP,31,FALSE),"")</f>
        <v/>
      </c>
      <c r="T227" s="168" t="str">
        <f>IFERROR(VLOOKUP(T225,'P1-1'!$B:$AP,31,FALSE),"")</f>
        <v/>
      </c>
      <c r="U227" s="168" t="str">
        <f>IFERROR(VLOOKUP(U225,'P1-1'!$B:$AP,31,FALSE),"")</f>
        <v/>
      </c>
      <c r="V227" s="168" t="str">
        <f>IFERROR(VLOOKUP(V225,'P1-1'!$B:$AP,31,FALSE),"")</f>
        <v/>
      </c>
      <c r="W227" s="168" t="str">
        <f>IFERROR(VLOOKUP(W225,'P1-1'!$B:$AP,31,FALSE),"")</f>
        <v/>
      </c>
      <c r="X227" s="168" t="str">
        <f>IFERROR(VLOOKUP(X225,'P1-1'!$B:$AP,31,FALSE),"")</f>
        <v/>
      </c>
      <c r="Y227" s="168" t="str">
        <f>IFERROR(VLOOKUP(Y225,'P1-1'!$B:$AP,31,FALSE),"")</f>
        <v/>
      </c>
      <c r="Z227" s="168" t="str">
        <f>IFERROR(VLOOKUP(Z225,'P1-1'!$B:$AP,31,FALSE),"")</f>
        <v/>
      </c>
      <c r="AA227" s="168" t="str">
        <f>IFERROR(VLOOKUP(AA225,'P1-1'!$B:$AP,31,FALSE),"")</f>
        <v/>
      </c>
      <c r="AB227" s="168" t="str">
        <f>IFERROR(VLOOKUP(AB225,'P1-1'!$B:$AP,31,FALSE),"")</f>
        <v/>
      </c>
      <c r="AC227" s="168" t="str">
        <f>IFERROR(VLOOKUP(AC225,'P1-1'!$B:$AP,31,FALSE),"")</f>
        <v/>
      </c>
      <c r="AD227" s="168" t="str">
        <f>IFERROR(VLOOKUP(AD225,'P1-1'!$B:$AP,31,FALSE),"")</f>
        <v/>
      </c>
      <c r="AE227" s="168" t="str">
        <f>IFERROR(VLOOKUP(AE225,'P1-1'!$B:$AP,31,FALSE),"")</f>
        <v/>
      </c>
      <c r="AF227" s="168" t="str">
        <f>IFERROR(VLOOKUP(AF225,'P1-1'!$B:$AP,31,FALSE),"")</f>
        <v/>
      </c>
      <c r="AG227" s="168" t="str">
        <f>IFERROR(VLOOKUP(AG225,'P1-1'!$B:$AP,31,FALSE),"")</f>
        <v/>
      </c>
      <c r="AH227" s="168" t="str">
        <f>IFERROR(VLOOKUP(AH225,'P1-1'!$B:$AP,31,FALSE),"")</f>
        <v/>
      </c>
      <c r="AI227" s="168" t="str">
        <f>IFERROR(VLOOKUP(AI225,'P1-1'!$B:$AP,31,FALSE),"")</f>
        <v/>
      </c>
      <c r="AJ227" s="168" t="str">
        <f>IFERROR(VLOOKUP(AJ225,'P1-1'!$B:$AP,31,FALSE),"")</f>
        <v/>
      </c>
      <c r="AK227" s="168" t="str">
        <f>IFERROR(VLOOKUP(AK225,'P1-1'!$B:$AP,31,FALSE),"")</f>
        <v/>
      </c>
      <c r="AL227" s="168" t="str">
        <f>IFERROR(VLOOKUP(AL225,'P1-1'!$B:$AP,31,FALSE),"")</f>
        <v/>
      </c>
      <c r="AM227" s="168" t="str">
        <f>IFERROR(VLOOKUP(AM225,'P1-1'!$B:$AP,31,FALSE),"")</f>
        <v/>
      </c>
      <c r="AN227" s="484"/>
      <c r="AO227" s="487"/>
      <c r="AP227" s="492"/>
      <c r="AQ227" s="493"/>
      <c r="AR227" s="487"/>
      <c r="AS227" s="487"/>
      <c r="AT227" s="494"/>
      <c r="AU227" s="328"/>
      <c r="AV227" s="328"/>
    </row>
    <row r="228" spans="1:48" s="139" customFormat="1" ht="12" customHeight="1" x14ac:dyDescent="0.15">
      <c r="A228" s="495">
        <v>69</v>
      </c>
      <c r="B228" s="498"/>
      <c r="C228" s="513"/>
      <c r="D228" s="504" t="s">
        <v>95</v>
      </c>
      <c r="E228" s="363"/>
      <c r="F228" s="507"/>
      <c r="G228" s="508"/>
      <c r="H228" s="166" t="s">
        <v>221</v>
      </c>
      <c r="I228" s="325"/>
      <c r="J228" s="325"/>
      <c r="K228" s="325"/>
      <c r="L228" s="325"/>
      <c r="M228" s="325"/>
      <c r="N228" s="325"/>
      <c r="O228" s="325"/>
      <c r="P228" s="325"/>
      <c r="Q228" s="325"/>
      <c r="R228" s="325"/>
      <c r="S228" s="325"/>
      <c r="T228" s="325"/>
      <c r="U228" s="325"/>
      <c r="V228" s="325"/>
      <c r="W228" s="325"/>
      <c r="X228" s="325"/>
      <c r="Y228" s="325"/>
      <c r="Z228" s="325"/>
      <c r="AA228" s="325"/>
      <c r="AB228" s="325"/>
      <c r="AC228" s="325"/>
      <c r="AD228" s="325"/>
      <c r="AE228" s="325"/>
      <c r="AF228" s="325"/>
      <c r="AG228" s="325"/>
      <c r="AH228" s="325"/>
      <c r="AI228" s="325"/>
      <c r="AJ228" s="325"/>
      <c r="AK228" s="325"/>
      <c r="AL228" s="325"/>
      <c r="AM228" s="325"/>
      <c r="AN228" s="482">
        <f t="shared" ref="AN228" si="263">IF(LEFT($AN$2,6)="共同生活援助",SUM(I229:AM229),SUM(I229:AM230))</f>
        <v>0</v>
      </c>
      <c r="AO228" s="485">
        <f>IF($AN$4="４週",AN228/4,AN228/(DAY(EOMONTH($I$22,0))/7))</f>
        <v>0</v>
      </c>
      <c r="AP228" s="488"/>
      <c r="AQ228" s="489"/>
      <c r="AR228" s="485" t="str">
        <f t="shared" ref="AR228" si="264">IF($AN$4="４週",AU229,AV229)</f>
        <v/>
      </c>
      <c r="AS228" s="485"/>
      <c r="AT228" s="494"/>
      <c r="AU228" s="326" t="s">
        <v>508</v>
      </c>
      <c r="AV228" s="326" t="s">
        <v>222</v>
      </c>
    </row>
    <row r="229" spans="1:48" s="139" customFormat="1" ht="12" customHeight="1" x14ac:dyDescent="0.15">
      <c r="A229" s="496"/>
      <c r="B229" s="499"/>
      <c r="C229" s="514"/>
      <c r="D229" s="505"/>
      <c r="E229" s="364"/>
      <c r="F229" s="509"/>
      <c r="G229" s="510"/>
      <c r="H229" s="167" t="s">
        <v>223</v>
      </c>
      <c r="I229" s="168" t="str">
        <f>IFERROR(VLOOKUP(I228,'P1-1'!$B:$AP,41,FALSE),"")</f>
        <v/>
      </c>
      <c r="J229" s="168" t="str">
        <f>IFERROR(VLOOKUP(J228,'P1-1'!$B:$AP,41,FALSE),"")</f>
        <v/>
      </c>
      <c r="K229" s="168" t="str">
        <f>IFERROR(VLOOKUP(K228,'P1-1'!$B:$AP,41,FALSE),"")</f>
        <v/>
      </c>
      <c r="L229" s="168" t="str">
        <f>IFERROR(VLOOKUP(L228,'P1-1'!$B:$AP,41,FALSE),"")</f>
        <v/>
      </c>
      <c r="M229" s="168" t="str">
        <f>IFERROR(VLOOKUP(M228,'P1-1'!$B:$AP,41,FALSE),"")</f>
        <v/>
      </c>
      <c r="N229" s="168" t="str">
        <f>IFERROR(VLOOKUP(N228,'P1-1'!$B:$AP,41,FALSE),"")</f>
        <v/>
      </c>
      <c r="O229" s="168" t="str">
        <f>IFERROR(VLOOKUP(O228,'P1-1'!$B:$AP,41,FALSE),"")</f>
        <v/>
      </c>
      <c r="P229" s="168" t="str">
        <f>IFERROR(VLOOKUP(P228,'P1-1'!$B:$AP,41,FALSE),"")</f>
        <v/>
      </c>
      <c r="Q229" s="168" t="str">
        <f>IFERROR(VLOOKUP(Q228,'P1-1'!$B:$AP,41,FALSE),"")</f>
        <v/>
      </c>
      <c r="R229" s="168" t="str">
        <f>IFERROR(VLOOKUP(R228,'P1-1'!$B:$AP,41,FALSE),"")</f>
        <v/>
      </c>
      <c r="S229" s="168" t="str">
        <f>IFERROR(VLOOKUP(S228,'P1-1'!$B:$AP,41,FALSE),"")</f>
        <v/>
      </c>
      <c r="T229" s="168" t="str">
        <f>IFERROR(VLOOKUP(T228,'P1-1'!$B:$AP,41,FALSE),"")</f>
        <v/>
      </c>
      <c r="U229" s="168" t="str">
        <f>IFERROR(VLOOKUP(U228,'P1-1'!$B:$AP,41,FALSE),"")</f>
        <v/>
      </c>
      <c r="V229" s="168" t="str">
        <f>IFERROR(VLOOKUP(V228,'P1-1'!$B:$AP,41,FALSE),"")</f>
        <v/>
      </c>
      <c r="W229" s="168" t="str">
        <f>IFERROR(VLOOKUP(W228,'P1-1'!$B:$AP,41,FALSE),"")</f>
        <v/>
      </c>
      <c r="X229" s="168" t="str">
        <f>IFERROR(VLOOKUP(X228,'P1-1'!$B:$AP,41,FALSE),"")</f>
        <v/>
      </c>
      <c r="Y229" s="168" t="str">
        <f>IFERROR(VLOOKUP(Y228,'P1-1'!$B:$AP,41,FALSE),"")</f>
        <v/>
      </c>
      <c r="Z229" s="168" t="str">
        <f>IFERROR(VLOOKUP(Z228,'P1-1'!$B:$AP,41,FALSE),"")</f>
        <v/>
      </c>
      <c r="AA229" s="168" t="str">
        <f>IFERROR(VLOOKUP(AA228,'P1-1'!$B:$AP,41,FALSE),"")</f>
        <v/>
      </c>
      <c r="AB229" s="168" t="str">
        <f>IFERROR(VLOOKUP(AB228,'P1-1'!$B:$AP,41,FALSE),"")</f>
        <v/>
      </c>
      <c r="AC229" s="168" t="str">
        <f>IFERROR(VLOOKUP(AC228,'P1-1'!$B:$AP,41,FALSE),"")</f>
        <v/>
      </c>
      <c r="AD229" s="168" t="str">
        <f>IFERROR(VLOOKUP(AD228,'P1-1'!$B:$AP,41,FALSE),"")</f>
        <v/>
      </c>
      <c r="AE229" s="168" t="str">
        <f>IFERROR(VLOOKUP(AE228,'P1-1'!$B:$AP,41,FALSE),"")</f>
        <v/>
      </c>
      <c r="AF229" s="168" t="str">
        <f>IFERROR(VLOOKUP(AF228,'P1-1'!$B:$AP,41,FALSE),"")</f>
        <v/>
      </c>
      <c r="AG229" s="168" t="str">
        <f>IFERROR(VLOOKUP(AG228,'P1-1'!$B:$AP,41,FALSE),"")</f>
        <v/>
      </c>
      <c r="AH229" s="168" t="str">
        <f>IFERROR(VLOOKUP(AH228,'P1-1'!$B:$AP,41,FALSE),"")</f>
        <v/>
      </c>
      <c r="AI229" s="168" t="str">
        <f>IFERROR(VLOOKUP(AI228,'P1-1'!$B:$AP,41,FALSE),"")</f>
        <v/>
      </c>
      <c r="AJ229" s="168" t="str">
        <f>IFERROR(VLOOKUP(AJ228,'P1-1'!$B:$AP,41,FALSE),"")</f>
        <v/>
      </c>
      <c r="AK229" s="168" t="str">
        <f>IFERROR(VLOOKUP(AK228,'P1-1'!$B:$AP,41,FALSE),"")</f>
        <v/>
      </c>
      <c r="AL229" s="168" t="str">
        <f>IFERROR(VLOOKUP(AL228,'P1-1'!$B:$AP,41,FALSE),"")</f>
        <v/>
      </c>
      <c r="AM229" s="168" t="str">
        <f>IFERROR(VLOOKUP(AM228,'P1-1'!$B:$AP,41,FALSE),"")</f>
        <v/>
      </c>
      <c r="AN229" s="483"/>
      <c r="AO229" s="486"/>
      <c r="AP229" s="490"/>
      <c r="AQ229" s="491"/>
      <c r="AR229" s="486"/>
      <c r="AS229" s="486"/>
      <c r="AT229" s="494"/>
      <c r="AU229" s="327" t="str">
        <f t="shared" ref="AU229" si="265">IFERROR(IF($D228="□",($AO228/$AK$7),($AO228/$AK$9)),"")</f>
        <v/>
      </c>
      <c r="AV229" s="327" t="str">
        <f t="shared" ref="AV229" si="266">IFERROR(IF($D228="□",($AN228/$AO$7),($AN228/$AO$9)),"")</f>
        <v/>
      </c>
    </row>
    <row r="230" spans="1:48" s="139" customFormat="1" ht="12" customHeight="1" x14ac:dyDescent="0.15">
      <c r="A230" s="497"/>
      <c r="B230" s="500"/>
      <c r="C230" s="515"/>
      <c r="D230" s="506"/>
      <c r="E230" s="364"/>
      <c r="F230" s="511"/>
      <c r="G230" s="512"/>
      <c r="H230" s="169" t="s">
        <v>224</v>
      </c>
      <c r="I230" s="168" t="str">
        <f>IFERROR(VLOOKUP(I228,'P1-1'!$B:$AP,31,FALSE),"")</f>
        <v/>
      </c>
      <c r="J230" s="168" t="str">
        <f>IFERROR(VLOOKUP(J228,'P1-1'!$B:$AP,31,FALSE),"")</f>
        <v/>
      </c>
      <c r="K230" s="168" t="str">
        <f>IFERROR(VLOOKUP(K228,'P1-1'!$B:$AP,31,FALSE),"")</f>
        <v/>
      </c>
      <c r="L230" s="168" t="str">
        <f>IFERROR(VLOOKUP(L228,'P1-1'!$B:$AP,31,FALSE),"")</f>
        <v/>
      </c>
      <c r="M230" s="168" t="str">
        <f>IFERROR(VLOOKUP(M228,'P1-1'!$B:$AP,31,FALSE),"")</f>
        <v/>
      </c>
      <c r="N230" s="168" t="str">
        <f>IFERROR(VLOOKUP(N228,'P1-1'!$B:$AP,31,FALSE),"")</f>
        <v/>
      </c>
      <c r="O230" s="168" t="str">
        <f>IFERROR(VLOOKUP(O228,'P1-1'!$B:$AP,31,FALSE),"")</f>
        <v/>
      </c>
      <c r="P230" s="168" t="str">
        <f>IFERROR(VLOOKUP(P228,'P1-1'!$B:$AP,31,FALSE),"")</f>
        <v/>
      </c>
      <c r="Q230" s="168" t="str">
        <f>IFERROR(VLOOKUP(Q228,'P1-1'!$B:$AP,31,FALSE),"")</f>
        <v/>
      </c>
      <c r="R230" s="168" t="str">
        <f>IFERROR(VLOOKUP(R228,'P1-1'!$B:$AP,31,FALSE),"")</f>
        <v/>
      </c>
      <c r="S230" s="168" t="str">
        <f>IFERROR(VLOOKUP(S228,'P1-1'!$B:$AP,31,FALSE),"")</f>
        <v/>
      </c>
      <c r="T230" s="168" t="str">
        <f>IFERROR(VLOOKUP(T228,'P1-1'!$B:$AP,31,FALSE),"")</f>
        <v/>
      </c>
      <c r="U230" s="168" t="str">
        <f>IFERROR(VLOOKUP(U228,'P1-1'!$B:$AP,31,FALSE),"")</f>
        <v/>
      </c>
      <c r="V230" s="168" t="str">
        <f>IFERROR(VLOOKUP(V228,'P1-1'!$B:$AP,31,FALSE),"")</f>
        <v/>
      </c>
      <c r="W230" s="168" t="str">
        <f>IFERROR(VLOOKUP(W228,'P1-1'!$B:$AP,31,FALSE),"")</f>
        <v/>
      </c>
      <c r="X230" s="168" t="str">
        <f>IFERROR(VLOOKUP(X228,'P1-1'!$B:$AP,31,FALSE),"")</f>
        <v/>
      </c>
      <c r="Y230" s="168" t="str">
        <f>IFERROR(VLOOKUP(Y228,'P1-1'!$B:$AP,31,FALSE),"")</f>
        <v/>
      </c>
      <c r="Z230" s="168" t="str">
        <f>IFERROR(VLOOKUP(Z228,'P1-1'!$B:$AP,31,FALSE),"")</f>
        <v/>
      </c>
      <c r="AA230" s="168" t="str">
        <f>IFERROR(VLOOKUP(AA228,'P1-1'!$B:$AP,31,FALSE),"")</f>
        <v/>
      </c>
      <c r="AB230" s="168" t="str">
        <f>IFERROR(VLOOKUP(AB228,'P1-1'!$B:$AP,31,FALSE),"")</f>
        <v/>
      </c>
      <c r="AC230" s="168" t="str">
        <f>IFERROR(VLOOKUP(AC228,'P1-1'!$B:$AP,31,FALSE),"")</f>
        <v/>
      </c>
      <c r="AD230" s="168" t="str">
        <f>IFERROR(VLOOKUP(AD228,'P1-1'!$B:$AP,31,FALSE),"")</f>
        <v/>
      </c>
      <c r="AE230" s="168" t="str">
        <f>IFERROR(VLOOKUP(AE228,'P1-1'!$B:$AP,31,FALSE),"")</f>
        <v/>
      </c>
      <c r="AF230" s="168" t="str">
        <f>IFERROR(VLOOKUP(AF228,'P1-1'!$B:$AP,31,FALSE),"")</f>
        <v/>
      </c>
      <c r="AG230" s="168" t="str">
        <f>IFERROR(VLOOKUP(AG228,'P1-1'!$B:$AP,31,FALSE),"")</f>
        <v/>
      </c>
      <c r="AH230" s="168" t="str">
        <f>IFERROR(VLOOKUP(AH228,'P1-1'!$B:$AP,31,FALSE),"")</f>
        <v/>
      </c>
      <c r="AI230" s="168" t="str">
        <f>IFERROR(VLOOKUP(AI228,'P1-1'!$B:$AP,31,FALSE),"")</f>
        <v/>
      </c>
      <c r="AJ230" s="168" t="str">
        <f>IFERROR(VLOOKUP(AJ228,'P1-1'!$B:$AP,31,FALSE),"")</f>
        <v/>
      </c>
      <c r="AK230" s="168" t="str">
        <f>IFERROR(VLOOKUP(AK228,'P1-1'!$B:$AP,31,FALSE),"")</f>
        <v/>
      </c>
      <c r="AL230" s="168" t="str">
        <f>IFERROR(VLOOKUP(AL228,'P1-1'!$B:$AP,31,FALSE),"")</f>
        <v/>
      </c>
      <c r="AM230" s="168" t="str">
        <f>IFERROR(VLOOKUP(AM228,'P1-1'!$B:$AP,31,FALSE),"")</f>
        <v/>
      </c>
      <c r="AN230" s="484"/>
      <c r="AO230" s="487"/>
      <c r="AP230" s="492"/>
      <c r="AQ230" s="493"/>
      <c r="AR230" s="487"/>
      <c r="AS230" s="487"/>
      <c r="AT230" s="494"/>
      <c r="AU230" s="328"/>
      <c r="AV230" s="328"/>
    </row>
    <row r="231" spans="1:48" s="139" customFormat="1" ht="12" customHeight="1" x14ac:dyDescent="0.15">
      <c r="A231" s="495">
        <v>70</v>
      </c>
      <c r="B231" s="498"/>
      <c r="C231" s="513"/>
      <c r="D231" s="504" t="s">
        <v>95</v>
      </c>
      <c r="E231" s="363"/>
      <c r="F231" s="507"/>
      <c r="G231" s="508"/>
      <c r="H231" s="166" t="s">
        <v>221</v>
      </c>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c r="AG231" s="325"/>
      <c r="AH231" s="325"/>
      <c r="AI231" s="325"/>
      <c r="AJ231" s="325"/>
      <c r="AK231" s="325"/>
      <c r="AL231" s="325"/>
      <c r="AM231" s="325"/>
      <c r="AN231" s="482">
        <f t="shared" ref="AN231" si="267">IF(LEFT($AN$2,6)="共同生活援助",SUM(I232:AM232),SUM(I232:AM233))</f>
        <v>0</v>
      </c>
      <c r="AO231" s="485">
        <f>IF($AN$4="４週",AN231/4,AN231/(DAY(EOMONTH($I$22,0))/7))</f>
        <v>0</v>
      </c>
      <c r="AP231" s="488"/>
      <c r="AQ231" s="489"/>
      <c r="AR231" s="485" t="str">
        <f t="shared" ref="AR231" si="268">IF($AN$4="４週",AU232,AV232)</f>
        <v/>
      </c>
      <c r="AS231" s="485"/>
      <c r="AT231" s="494"/>
      <c r="AU231" s="326" t="s">
        <v>508</v>
      </c>
      <c r="AV231" s="326" t="s">
        <v>222</v>
      </c>
    </row>
    <row r="232" spans="1:48" s="139" customFormat="1" ht="12" customHeight="1" x14ac:dyDescent="0.15">
      <c r="A232" s="496"/>
      <c r="B232" s="499"/>
      <c r="C232" s="514"/>
      <c r="D232" s="505"/>
      <c r="E232" s="364"/>
      <c r="F232" s="509"/>
      <c r="G232" s="510"/>
      <c r="H232" s="167" t="s">
        <v>223</v>
      </c>
      <c r="I232" s="168" t="str">
        <f>IFERROR(VLOOKUP(I231,'P1-1'!$B:$AP,41,FALSE),"")</f>
        <v/>
      </c>
      <c r="J232" s="168" t="str">
        <f>IFERROR(VLOOKUP(J231,'P1-1'!$B:$AP,41,FALSE),"")</f>
        <v/>
      </c>
      <c r="K232" s="168" t="str">
        <f>IFERROR(VLOOKUP(K231,'P1-1'!$B:$AP,41,FALSE),"")</f>
        <v/>
      </c>
      <c r="L232" s="168" t="str">
        <f>IFERROR(VLOOKUP(L231,'P1-1'!$B:$AP,41,FALSE),"")</f>
        <v/>
      </c>
      <c r="M232" s="168" t="str">
        <f>IFERROR(VLOOKUP(M231,'P1-1'!$B:$AP,41,FALSE),"")</f>
        <v/>
      </c>
      <c r="N232" s="168" t="str">
        <f>IFERROR(VLOOKUP(N231,'P1-1'!$B:$AP,41,FALSE),"")</f>
        <v/>
      </c>
      <c r="O232" s="168" t="str">
        <f>IFERROR(VLOOKUP(O231,'P1-1'!$B:$AP,41,FALSE),"")</f>
        <v/>
      </c>
      <c r="P232" s="168" t="str">
        <f>IFERROR(VLOOKUP(P231,'P1-1'!$B:$AP,41,FALSE),"")</f>
        <v/>
      </c>
      <c r="Q232" s="168" t="str">
        <f>IFERROR(VLOOKUP(Q231,'P1-1'!$B:$AP,41,FALSE),"")</f>
        <v/>
      </c>
      <c r="R232" s="168" t="str">
        <f>IFERROR(VLOOKUP(R231,'P1-1'!$B:$AP,41,FALSE),"")</f>
        <v/>
      </c>
      <c r="S232" s="168" t="str">
        <f>IFERROR(VLOOKUP(S231,'P1-1'!$B:$AP,41,FALSE),"")</f>
        <v/>
      </c>
      <c r="T232" s="168" t="str">
        <f>IFERROR(VLOOKUP(T231,'P1-1'!$B:$AP,41,FALSE),"")</f>
        <v/>
      </c>
      <c r="U232" s="168" t="str">
        <f>IFERROR(VLOOKUP(U231,'P1-1'!$B:$AP,41,FALSE),"")</f>
        <v/>
      </c>
      <c r="V232" s="168" t="str">
        <f>IFERROR(VLOOKUP(V231,'P1-1'!$B:$AP,41,FALSE),"")</f>
        <v/>
      </c>
      <c r="W232" s="168" t="str">
        <f>IFERROR(VLOOKUP(W231,'P1-1'!$B:$AP,41,FALSE),"")</f>
        <v/>
      </c>
      <c r="X232" s="168" t="str">
        <f>IFERROR(VLOOKUP(X231,'P1-1'!$B:$AP,41,FALSE),"")</f>
        <v/>
      </c>
      <c r="Y232" s="168" t="str">
        <f>IFERROR(VLOOKUP(Y231,'P1-1'!$B:$AP,41,FALSE),"")</f>
        <v/>
      </c>
      <c r="Z232" s="168" t="str">
        <f>IFERROR(VLOOKUP(Z231,'P1-1'!$B:$AP,41,FALSE),"")</f>
        <v/>
      </c>
      <c r="AA232" s="168" t="str">
        <f>IFERROR(VLOOKUP(AA231,'P1-1'!$B:$AP,41,FALSE),"")</f>
        <v/>
      </c>
      <c r="AB232" s="168" t="str">
        <f>IFERROR(VLOOKUP(AB231,'P1-1'!$B:$AP,41,FALSE),"")</f>
        <v/>
      </c>
      <c r="AC232" s="168" t="str">
        <f>IFERROR(VLOOKUP(AC231,'P1-1'!$B:$AP,41,FALSE),"")</f>
        <v/>
      </c>
      <c r="AD232" s="168" t="str">
        <f>IFERROR(VLOOKUP(AD231,'P1-1'!$B:$AP,41,FALSE),"")</f>
        <v/>
      </c>
      <c r="AE232" s="168" t="str">
        <f>IFERROR(VLOOKUP(AE231,'P1-1'!$B:$AP,41,FALSE),"")</f>
        <v/>
      </c>
      <c r="AF232" s="168" t="str">
        <f>IFERROR(VLOOKUP(AF231,'P1-1'!$B:$AP,41,FALSE),"")</f>
        <v/>
      </c>
      <c r="AG232" s="168" t="str">
        <f>IFERROR(VLOOKUP(AG231,'P1-1'!$B:$AP,41,FALSE),"")</f>
        <v/>
      </c>
      <c r="AH232" s="168" t="str">
        <f>IFERROR(VLOOKUP(AH231,'P1-1'!$B:$AP,41,FALSE),"")</f>
        <v/>
      </c>
      <c r="AI232" s="168" t="str">
        <f>IFERROR(VLOOKUP(AI231,'P1-1'!$B:$AP,41,FALSE),"")</f>
        <v/>
      </c>
      <c r="AJ232" s="168" t="str">
        <f>IFERROR(VLOOKUP(AJ231,'P1-1'!$B:$AP,41,FALSE),"")</f>
        <v/>
      </c>
      <c r="AK232" s="168" t="str">
        <f>IFERROR(VLOOKUP(AK231,'P1-1'!$B:$AP,41,FALSE),"")</f>
        <v/>
      </c>
      <c r="AL232" s="168" t="str">
        <f>IFERROR(VLOOKUP(AL231,'P1-1'!$B:$AP,41,FALSE),"")</f>
        <v/>
      </c>
      <c r="AM232" s="168" t="str">
        <f>IFERROR(VLOOKUP(AM231,'P1-1'!$B:$AP,41,FALSE),"")</f>
        <v/>
      </c>
      <c r="AN232" s="483"/>
      <c r="AO232" s="486"/>
      <c r="AP232" s="490"/>
      <c r="AQ232" s="491"/>
      <c r="AR232" s="486"/>
      <c r="AS232" s="486"/>
      <c r="AT232" s="494"/>
      <c r="AU232" s="327" t="str">
        <f t="shared" ref="AU232" si="269">IFERROR(IF($D231="□",($AO231/$AK$7),($AO231/$AK$9)),"")</f>
        <v/>
      </c>
      <c r="AV232" s="327" t="str">
        <f t="shared" ref="AV232" si="270">IFERROR(IF($D231="□",($AN231/$AO$7),($AN231/$AO$9)),"")</f>
        <v/>
      </c>
    </row>
    <row r="233" spans="1:48" s="139" customFormat="1" ht="12" customHeight="1" x14ac:dyDescent="0.15">
      <c r="A233" s="497"/>
      <c r="B233" s="500"/>
      <c r="C233" s="515"/>
      <c r="D233" s="506"/>
      <c r="E233" s="364"/>
      <c r="F233" s="511"/>
      <c r="G233" s="512"/>
      <c r="H233" s="169" t="s">
        <v>224</v>
      </c>
      <c r="I233" s="168" t="str">
        <f>IFERROR(VLOOKUP(I231,'P1-1'!$B:$AP,31,FALSE),"")</f>
        <v/>
      </c>
      <c r="J233" s="168" t="str">
        <f>IFERROR(VLOOKUP(J231,'P1-1'!$B:$AP,31,FALSE),"")</f>
        <v/>
      </c>
      <c r="K233" s="168" t="str">
        <f>IFERROR(VLOOKUP(K231,'P1-1'!$B:$AP,31,FALSE),"")</f>
        <v/>
      </c>
      <c r="L233" s="168" t="str">
        <f>IFERROR(VLOOKUP(L231,'P1-1'!$B:$AP,31,FALSE),"")</f>
        <v/>
      </c>
      <c r="M233" s="168" t="str">
        <f>IFERROR(VLOOKUP(M231,'P1-1'!$B:$AP,31,FALSE),"")</f>
        <v/>
      </c>
      <c r="N233" s="168" t="str">
        <f>IFERROR(VLOOKUP(N231,'P1-1'!$B:$AP,31,FALSE),"")</f>
        <v/>
      </c>
      <c r="O233" s="168" t="str">
        <f>IFERROR(VLOOKUP(O231,'P1-1'!$B:$AP,31,FALSE),"")</f>
        <v/>
      </c>
      <c r="P233" s="168" t="str">
        <f>IFERROR(VLOOKUP(P231,'P1-1'!$B:$AP,31,FALSE),"")</f>
        <v/>
      </c>
      <c r="Q233" s="168" t="str">
        <f>IFERROR(VLOOKUP(Q231,'P1-1'!$B:$AP,31,FALSE),"")</f>
        <v/>
      </c>
      <c r="R233" s="168" t="str">
        <f>IFERROR(VLOOKUP(R231,'P1-1'!$B:$AP,31,FALSE),"")</f>
        <v/>
      </c>
      <c r="S233" s="168" t="str">
        <f>IFERROR(VLOOKUP(S231,'P1-1'!$B:$AP,31,FALSE),"")</f>
        <v/>
      </c>
      <c r="T233" s="168" t="str">
        <f>IFERROR(VLOOKUP(T231,'P1-1'!$B:$AP,31,FALSE),"")</f>
        <v/>
      </c>
      <c r="U233" s="168" t="str">
        <f>IFERROR(VLOOKUP(U231,'P1-1'!$B:$AP,31,FALSE),"")</f>
        <v/>
      </c>
      <c r="V233" s="168" t="str">
        <f>IFERROR(VLOOKUP(V231,'P1-1'!$B:$AP,31,FALSE),"")</f>
        <v/>
      </c>
      <c r="W233" s="168" t="str">
        <f>IFERROR(VLOOKUP(W231,'P1-1'!$B:$AP,31,FALSE),"")</f>
        <v/>
      </c>
      <c r="X233" s="168" t="str">
        <f>IFERROR(VLOOKUP(X231,'P1-1'!$B:$AP,31,FALSE),"")</f>
        <v/>
      </c>
      <c r="Y233" s="168" t="str">
        <f>IFERROR(VLOOKUP(Y231,'P1-1'!$B:$AP,31,FALSE),"")</f>
        <v/>
      </c>
      <c r="Z233" s="168" t="str">
        <f>IFERROR(VLOOKUP(Z231,'P1-1'!$B:$AP,31,FALSE),"")</f>
        <v/>
      </c>
      <c r="AA233" s="168" t="str">
        <f>IFERROR(VLOOKUP(AA231,'P1-1'!$B:$AP,31,FALSE),"")</f>
        <v/>
      </c>
      <c r="AB233" s="168" t="str">
        <f>IFERROR(VLOOKUP(AB231,'P1-1'!$B:$AP,31,FALSE),"")</f>
        <v/>
      </c>
      <c r="AC233" s="168" t="str">
        <f>IFERROR(VLOOKUP(AC231,'P1-1'!$B:$AP,31,FALSE),"")</f>
        <v/>
      </c>
      <c r="AD233" s="168" t="str">
        <f>IFERROR(VLOOKUP(AD231,'P1-1'!$B:$AP,31,FALSE),"")</f>
        <v/>
      </c>
      <c r="AE233" s="168" t="str">
        <f>IFERROR(VLOOKUP(AE231,'P1-1'!$B:$AP,31,FALSE),"")</f>
        <v/>
      </c>
      <c r="AF233" s="168" t="str">
        <f>IFERROR(VLOOKUP(AF231,'P1-1'!$B:$AP,31,FALSE),"")</f>
        <v/>
      </c>
      <c r="AG233" s="168" t="str">
        <f>IFERROR(VLOOKUP(AG231,'P1-1'!$B:$AP,31,FALSE),"")</f>
        <v/>
      </c>
      <c r="AH233" s="168" t="str">
        <f>IFERROR(VLOOKUP(AH231,'P1-1'!$B:$AP,31,FALSE),"")</f>
        <v/>
      </c>
      <c r="AI233" s="168" t="str">
        <f>IFERROR(VLOOKUP(AI231,'P1-1'!$B:$AP,31,FALSE),"")</f>
        <v/>
      </c>
      <c r="AJ233" s="168" t="str">
        <f>IFERROR(VLOOKUP(AJ231,'P1-1'!$B:$AP,31,FALSE),"")</f>
        <v/>
      </c>
      <c r="AK233" s="168" t="str">
        <f>IFERROR(VLOOKUP(AK231,'P1-1'!$B:$AP,31,FALSE),"")</f>
        <v/>
      </c>
      <c r="AL233" s="168" t="str">
        <f>IFERROR(VLOOKUP(AL231,'P1-1'!$B:$AP,31,FALSE),"")</f>
        <v/>
      </c>
      <c r="AM233" s="168" t="str">
        <f>IFERROR(VLOOKUP(AM231,'P1-1'!$B:$AP,31,FALSE),"")</f>
        <v/>
      </c>
      <c r="AN233" s="484"/>
      <c r="AO233" s="487"/>
      <c r="AP233" s="492"/>
      <c r="AQ233" s="493"/>
      <c r="AR233" s="487"/>
      <c r="AS233" s="487"/>
      <c r="AT233" s="494"/>
      <c r="AU233" s="328"/>
      <c r="AV233" s="328"/>
    </row>
    <row r="234" spans="1:48" s="139" customFormat="1" ht="12" customHeight="1" x14ac:dyDescent="0.15">
      <c r="A234" s="495">
        <v>71</v>
      </c>
      <c r="B234" s="498"/>
      <c r="C234" s="513"/>
      <c r="D234" s="504" t="s">
        <v>95</v>
      </c>
      <c r="E234" s="363"/>
      <c r="F234" s="507"/>
      <c r="G234" s="508"/>
      <c r="H234" s="166" t="s">
        <v>221</v>
      </c>
      <c r="I234" s="325"/>
      <c r="J234" s="325"/>
      <c r="K234" s="325"/>
      <c r="L234" s="325"/>
      <c r="M234" s="325"/>
      <c r="N234" s="325"/>
      <c r="O234" s="325"/>
      <c r="P234" s="325"/>
      <c r="Q234" s="325"/>
      <c r="R234" s="325"/>
      <c r="S234" s="325"/>
      <c r="T234" s="325"/>
      <c r="U234" s="325"/>
      <c r="V234" s="325"/>
      <c r="W234" s="325"/>
      <c r="X234" s="325"/>
      <c r="Y234" s="325"/>
      <c r="Z234" s="325"/>
      <c r="AA234" s="325"/>
      <c r="AB234" s="325"/>
      <c r="AC234" s="325"/>
      <c r="AD234" s="325"/>
      <c r="AE234" s="325"/>
      <c r="AF234" s="325"/>
      <c r="AG234" s="325"/>
      <c r="AH234" s="325"/>
      <c r="AI234" s="325"/>
      <c r="AJ234" s="325"/>
      <c r="AK234" s="325"/>
      <c r="AL234" s="325"/>
      <c r="AM234" s="325"/>
      <c r="AN234" s="482">
        <f t="shared" ref="AN234" si="271">IF(LEFT($AN$2,6)="共同生活援助",SUM(I235:AM235),SUM(I235:AM236))</f>
        <v>0</v>
      </c>
      <c r="AO234" s="485">
        <f>IF($AN$4="４週",AN234/4,AN234/(DAY(EOMONTH($I$22,0))/7))</f>
        <v>0</v>
      </c>
      <c r="AP234" s="488"/>
      <c r="AQ234" s="489"/>
      <c r="AR234" s="485" t="str">
        <f t="shared" ref="AR234" si="272">IF($AN$4="４週",AU235,AV235)</f>
        <v/>
      </c>
      <c r="AS234" s="485"/>
      <c r="AT234" s="494"/>
      <c r="AU234" s="326" t="s">
        <v>508</v>
      </c>
      <c r="AV234" s="326" t="s">
        <v>222</v>
      </c>
    </row>
    <row r="235" spans="1:48" s="139" customFormat="1" ht="12" customHeight="1" x14ac:dyDescent="0.15">
      <c r="A235" s="496"/>
      <c r="B235" s="499"/>
      <c r="C235" s="514"/>
      <c r="D235" s="505"/>
      <c r="E235" s="364"/>
      <c r="F235" s="509"/>
      <c r="G235" s="510"/>
      <c r="H235" s="167" t="s">
        <v>223</v>
      </c>
      <c r="I235" s="168" t="str">
        <f>IFERROR(VLOOKUP(I234,'P1-1'!$B:$AP,41,FALSE),"")</f>
        <v/>
      </c>
      <c r="J235" s="168" t="str">
        <f>IFERROR(VLOOKUP(J234,'P1-1'!$B:$AP,41,FALSE),"")</f>
        <v/>
      </c>
      <c r="K235" s="168" t="str">
        <f>IFERROR(VLOOKUP(K234,'P1-1'!$B:$AP,41,FALSE),"")</f>
        <v/>
      </c>
      <c r="L235" s="168" t="str">
        <f>IFERROR(VLOOKUP(L234,'P1-1'!$B:$AP,41,FALSE),"")</f>
        <v/>
      </c>
      <c r="M235" s="168" t="str">
        <f>IFERROR(VLOOKUP(M234,'P1-1'!$B:$AP,41,FALSE),"")</f>
        <v/>
      </c>
      <c r="N235" s="168" t="str">
        <f>IFERROR(VLOOKUP(N234,'P1-1'!$B:$AP,41,FALSE),"")</f>
        <v/>
      </c>
      <c r="O235" s="168" t="str">
        <f>IFERROR(VLOOKUP(O234,'P1-1'!$B:$AP,41,FALSE),"")</f>
        <v/>
      </c>
      <c r="P235" s="168" t="str">
        <f>IFERROR(VLOOKUP(P234,'P1-1'!$B:$AP,41,FALSE),"")</f>
        <v/>
      </c>
      <c r="Q235" s="168" t="str">
        <f>IFERROR(VLOOKUP(Q234,'P1-1'!$B:$AP,41,FALSE),"")</f>
        <v/>
      </c>
      <c r="R235" s="168" t="str">
        <f>IFERROR(VLOOKUP(R234,'P1-1'!$B:$AP,41,FALSE),"")</f>
        <v/>
      </c>
      <c r="S235" s="168" t="str">
        <f>IFERROR(VLOOKUP(S234,'P1-1'!$B:$AP,41,FALSE),"")</f>
        <v/>
      </c>
      <c r="T235" s="168" t="str">
        <f>IFERROR(VLOOKUP(T234,'P1-1'!$B:$AP,41,FALSE),"")</f>
        <v/>
      </c>
      <c r="U235" s="168" t="str">
        <f>IFERROR(VLOOKUP(U234,'P1-1'!$B:$AP,41,FALSE),"")</f>
        <v/>
      </c>
      <c r="V235" s="168" t="str">
        <f>IFERROR(VLOOKUP(V234,'P1-1'!$B:$AP,41,FALSE),"")</f>
        <v/>
      </c>
      <c r="W235" s="168" t="str">
        <f>IFERROR(VLOOKUP(W234,'P1-1'!$B:$AP,41,FALSE),"")</f>
        <v/>
      </c>
      <c r="X235" s="168" t="str">
        <f>IFERROR(VLOOKUP(X234,'P1-1'!$B:$AP,41,FALSE),"")</f>
        <v/>
      </c>
      <c r="Y235" s="168" t="str">
        <f>IFERROR(VLOOKUP(Y234,'P1-1'!$B:$AP,41,FALSE),"")</f>
        <v/>
      </c>
      <c r="Z235" s="168" t="str">
        <f>IFERROR(VLOOKUP(Z234,'P1-1'!$B:$AP,41,FALSE),"")</f>
        <v/>
      </c>
      <c r="AA235" s="168" t="str">
        <f>IFERROR(VLOOKUP(AA234,'P1-1'!$B:$AP,41,FALSE),"")</f>
        <v/>
      </c>
      <c r="AB235" s="168" t="str">
        <f>IFERROR(VLOOKUP(AB234,'P1-1'!$B:$AP,41,FALSE),"")</f>
        <v/>
      </c>
      <c r="AC235" s="168" t="str">
        <f>IFERROR(VLOOKUP(AC234,'P1-1'!$B:$AP,41,FALSE),"")</f>
        <v/>
      </c>
      <c r="AD235" s="168" t="str">
        <f>IFERROR(VLOOKUP(AD234,'P1-1'!$B:$AP,41,FALSE),"")</f>
        <v/>
      </c>
      <c r="AE235" s="168" t="str">
        <f>IFERROR(VLOOKUP(AE234,'P1-1'!$B:$AP,41,FALSE),"")</f>
        <v/>
      </c>
      <c r="AF235" s="168" t="str">
        <f>IFERROR(VLOOKUP(AF234,'P1-1'!$B:$AP,41,FALSE),"")</f>
        <v/>
      </c>
      <c r="AG235" s="168" t="str">
        <f>IFERROR(VLOOKUP(AG234,'P1-1'!$B:$AP,41,FALSE),"")</f>
        <v/>
      </c>
      <c r="AH235" s="168" t="str">
        <f>IFERROR(VLOOKUP(AH234,'P1-1'!$B:$AP,41,FALSE),"")</f>
        <v/>
      </c>
      <c r="AI235" s="168" t="str">
        <f>IFERROR(VLOOKUP(AI234,'P1-1'!$B:$AP,41,FALSE),"")</f>
        <v/>
      </c>
      <c r="AJ235" s="168" t="str">
        <f>IFERROR(VLOOKUP(AJ234,'P1-1'!$B:$AP,41,FALSE),"")</f>
        <v/>
      </c>
      <c r="AK235" s="168" t="str">
        <f>IFERROR(VLOOKUP(AK234,'P1-1'!$B:$AP,41,FALSE),"")</f>
        <v/>
      </c>
      <c r="AL235" s="168" t="str">
        <f>IFERROR(VLOOKUP(AL234,'P1-1'!$B:$AP,41,FALSE),"")</f>
        <v/>
      </c>
      <c r="AM235" s="168" t="str">
        <f>IFERROR(VLOOKUP(AM234,'P1-1'!$B:$AP,41,FALSE),"")</f>
        <v/>
      </c>
      <c r="AN235" s="483"/>
      <c r="AO235" s="486"/>
      <c r="AP235" s="490"/>
      <c r="AQ235" s="491"/>
      <c r="AR235" s="486"/>
      <c r="AS235" s="486"/>
      <c r="AT235" s="494"/>
      <c r="AU235" s="327" t="str">
        <f t="shared" ref="AU235" si="273">IFERROR(IF($D234="□",($AO234/$AK$7),($AO234/$AK$9)),"")</f>
        <v/>
      </c>
      <c r="AV235" s="327" t="str">
        <f t="shared" ref="AV235" si="274">IFERROR(IF($D234="□",($AN234/$AO$7),($AN234/$AO$9)),"")</f>
        <v/>
      </c>
    </row>
    <row r="236" spans="1:48" s="139" customFormat="1" ht="12" customHeight="1" x14ac:dyDescent="0.15">
      <c r="A236" s="497"/>
      <c r="B236" s="500"/>
      <c r="C236" s="515"/>
      <c r="D236" s="506"/>
      <c r="E236" s="364"/>
      <c r="F236" s="511"/>
      <c r="G236" s="512"/>
      <c r="H236" s="169" t="s">
        <v>224</v>
      </c>
      <c r="I236" s="168" t="str">
        <f>IFERROR(VLOOKUP(I234,'P1-1'!$B:$AP,31,FALSE),"")</f>
        <v/>
      </c>
      <c r="J236" s="168" t="str">
        <f>IFERROR(VLOOKUP(J234,'P1-1'!$B:$AP,31,FALSE),"")</f>
        <v/>
      </c>
      <c r="K236" s="168" t="str">
        <f>IFERROR(VLOOKUP(K234,'P1-1'!$B:$AP,31,FALSE),"")</f>
        <v/>
      </c>
      <c r="L236" s="168" t="str">
        <f>IFERROR(VLOOKUP(L234,'P1-1'!$B:$AP,31,FALSE),"")</f>
        <v/>
      </c>
      <c r="M236" s="168" t="str">
        <f>IFERROR(VLOOKUP(M234,'P1-1'!$B:$AP,31,FALSE),"")</f>
        <v/>
      </c>
      <c r="N236" s="168" t="str">
        <f>IFERROR(VLOOKUP(N234,'P1-1'!$B:$AP,31,FALSE),"")</f>
        <v/>
      </c>
      <c r="O236" s="168" t="str">
        <f>IFERROR(VLOOKUP(O234,'P1-1'!$B:$AP,31,FALSE),"")</f>
        <v/>
      </c>
      <c r="P236" s="168" t="str">
        <f>IFERROR(VLOOKUP(P234,'P1-1'!$B:$AP,31,FALSE),"")</f>
        <v/>
      </c>
      <c r="Q236" s="168" t="str">
        <f>IFERROR(VLOOKUP(Q234,'P1-1'!$B:$AP,31,FALSE),"")</f>
        <v/>
      </c>
      <c r="R236" s="168" t="str">
        <f>IFERROR(VLOOKUP(R234,'P1-1'!$B:$AP,31,FALSE),"")</f>
        <v/>
      </c>
      <c r="S236" s="168" t="str">
        <f>IFERROR(VLOOKUP(S234,'P1-1'!$B:$AP,31,FALSE),"")</f>
        <v/>
      </c>
      <c r="T236" s="168" t="str">
        <f>IFERROR(VLOOKUP(T234,'P1-1'!$B:$AP,31,FALSE),"")</f>
        <v/>
      </c>
      <c r="U236" s="168" t="str">
        <f>IFERROR(VLOOKUP(U234,'P1-1'!$B:$AP,31,FALSE),"")</f>
        <v/>
      </c>
      <c r="V236" s="168" t="str">
        <f>IFERROR(VLOOKUP(V234,'P1-1'!$B:$AP,31,FALSE),"")</f>
        <v/>
      </c>
      <c r="W236" s="168" t="str">
        <f>IFERROR(VLOOKUP(W234,'P1-1'!$B:$AP,31,FALSE),"")</f>
        <v/>
      </c>
      <c r="X236" s="168" t="str">
        <f>IFERROR(VLOOKUP(X234,'P1-1'!$B:$AP,31,FALSE),"")</f>
        <v/>
      </c>
      <c r="Y236" s="168" t="str">
        <f>IFERROR(VLOOKUP(Y234,'P1-1'!$B:$AP,31,FALSE),"")</f>
        <v/>
      </c>
      <c r="Z236" s="168" t="str">
        <f>IFERROR(VLOOKUP(Z234,'P1-1'!$B:$AP,31,FALSE),"")</f>
        <v/>
      </c>
      <c r="AA236" s="168" t="str">
        <f>IFERROR(VLOOKUP(AA234,'P1-1'!$B:$AP,31,FALSE),"")</f>
        <v/>
      </c>
      <c r="AB236" s="168" t="str">
        <f>IFERROR(VLOOKUP(AB234,'P1-1'!$B:$AP,31,FALSE),"")</f>
        <v/>
      </c>
      <c r="AC236" s="168" t="str">
        <f>IFERROR(VLOOKUP(AC234,'P1-1'!$B:$AP,31,FALSE),"")</f>
        <v/>
      </c>
      <c r="AD236" s="168" t="str">
        <f>IFERROR(VLOOKUP(AD234,'P1-1'!$B:$AP,31,FALSE),"")</f>
        <v/>
      </c>
      <c r="AE236" s="168" t="str">
        <f>IFERROR(VLOOKUP(AE234,'P1-1'!$B:$AP,31,FALSE),"")</f>
        <v/>
      </c>
      <c r="AF236" s="168" t="str">
        <f>IFERROR(VLOOKUP(AF234,'P1-1'!$B:$AP,31,FALSE),"")</f>
        <v/>
      </c>
      <c r="AG236" s="168" t="str">
        <f>IFERROR(VLOOKUP(AG234,'P1-1'!$B:$AP,31,FALSE),"")</f>
        <v/>
      </c>
      <c r="AH236" s="168" t="str">
        <f>IFERROR(VLOOKUP(AH234,'P1-1'!$B:$AP,31,FALSE),"")</f>
        <v/>
      </c>
      <c r="AI236" s="168" t="str">
        <f>IFERROR(VLOOKUP(AI234,'P1-1'!$B:$AP,31,FALSE),"")</f>
        <v/>
      </c>
      <c r="AJ236" s="168" t="str">
        <f>IFERROR(VLOOKUP(AJ234,'P1-1'!$B:$AP,31,FALSE),"")</f>
        <v/>
      </c>
      <c r="AK236" s="168" t="str">
        <f>IFERROR(VLOOKUP(AK234,'P1-1'!$B:$AP,31,FALSE),"")</f>
        <v/>
      </c>
      <c r="AL236" s="168" t="str">
        <f>IFERROR(VLOOKUP(AL234,'P1-1'!$B:$AP,31,FALSE),"")</f>
        <v/>
      </c>
      <c r="AM236" s="168" t="str">
        <f>IFERROR(VLOOKUP(AM234,'P1-1'!$B:$AP,31,FALSE),"")</f>
        <v/>
      </c>
      <c r="AN236" s="484"/>
      <c r="AO236" s="487"/>
      <c r="AP236" s="492"/>
      <c r="AQ236" s="493"/>
      <c r="AR236" s="487"/>
      <c r="AS236" s="487"/>
      <c r="AT236" s="494"/>
      <c r="AU236" s="328"/>
      <c r="AV236" s="328"/>
    </row>
    <row r="237" spans="1:48" s="137" customFormat="1" ht="12" customHeight="1" x14ac:dyDescent="0.15">
      <c r="A237" s="495">
        <v>72</v>
      </c>
      <c r="B237" s="498"/>
      <c r="C237" s="513"/>
      <c r="D237" s="504" t="s">
        <v>95</v>
      </c>
      <c r="E237" s="363"/>
      <c r="F237" s="507"/>
      <c r="G237" s="508"/>
      <c r="H237" s="166" t="s">
        <v>221</v>
      </c>
      <c r="I237" s="325"/>
      <c r="J237" s="325"/>
      <c r="K237" s="325"/>
      <c r="L237" s="325"/>
      <c r="M237" s="325"/>
      <c r="N237" s="325"/>
      <c r="O237" s="325"/>
      <c r="P237" s="325"/>
      <c r="Q237" s="325"/>
      <c r="R237" s="325"/>
      <c r="S237" s="325"/>
      <c r="T237" s="325"/>
      <c r="U237" s="325"/>
      <c r="V237" s="325"/>
      <c r="W237" s="325"/>
      <c r="X237" s="325"/>
      <c r="Y237" s="325"/>
      <c r="Z237" s="325"/>
      <c r="AA237" s="325"/>
      <c r="AB237" s="325"/>
      <c r="AC237" s="325"/>
      <c r="AD237" s="325"/>
      <c r="AE237" s="325"/>
      <c r="AF237" s="325"/>
      <c r="AG237" s="325"/>
      <c r="AH237" s="325"/>
      <c r="AI237" s="325"/>
      <c r="AJ237" s="325"/>
      <c r="AK237" s="325"/>
      <c r="AL237" s="325"/>
      <c r="AM237" s="325"/>
      <c r="AN237" s="482">
        <f t="shared" ref="AN237" si="275">IF(LEFT($AN$2,6)="共同生活援助",SUM(I238:AM238),SUM(I238:AM239))</f>
        <v>0</v>
      </c>
      <c r="AO237" s="485">
        <f>IF($AN$4="４週",AN237/4,AN237/(DAY(EOMONTH($I$22,0))/7))</f>
        <v>0</v>
      </c>
      <c r="AP237" s="488"/>
      <c r="AQ237" s="489"/>
      <c r="AR237" s="485" t="str">
        <f t="shared" ref="AR237" si="276">IF($AN$4="４週",AU238,AV238)</f>
        <v/>
      </c>
      <c r="AS237" s="485"/>
      <c r="AT237" s="494"/>
      <c r="AU237" s="326" t="s">
        <v>508</v>
      </c>
      <c r="AV237" s="326" t="s">
        <v>222</v>
      </c>
    </row>
    <row r="238" spans="1:48" s="137" customFormat="1" ht="12" customHeight="1" x14ac:dyDescent="0.15">
      <c r="A238" s="496"/>
      <c r="B238" s="499"/>
      <c r="C238" s="514"/>
      <c r="D238" s="505"/>
      <c r="E238" s="364"/>
      <c r="F238" s="509"/>
      <c r="G238" s="510"/>
      <c r="H238" s="167" t="s">
        <v>223</v>
      </c>
      <c r="I238" s="168" t="str">
        <f>IFERROR(VLOOKUP(I237,'P1-1'!$B:$AP,41,FALSE),"")</f>
        <v/>
      </c>
      <c r="J238" s="168" t="str">
        <f>IFERROR(VLOOKUP(J237,'P1-1'!$B:$AP,41,FALSE),"")</f>
        <v/>
      </c>
      <c r="K238" s="168" t="str">
        <f>IFERROR(VLOOKUP(K237,'P1-1'!$B:$AP,41,FALSE),"")</f>
        <v/>
      </c>
      <c r="L238" s="168" t="str">
        <f>IFERROR(VLOOKUP(L237,'P1-1'!$B:$AP,41,FALSE),"")</f>
        <v/>
      </c>
      <c r="M238" s="168" t="str">
        <f>IFERROR(VLOOKUP(M237,'P1-1'!$B:$AP,41,FALSE),"")</f>
        <v/>
      </c>
      <c r="N238" s="168" t="str">
        <f>IFERROR(VLOOKUP(N237,'P1-1'!$B:$AP,41,FALSE),"")</f>
        <v/>
      </c>
      <c r="O238" s="168" t="str">
        <f>IFERROR(VLOOKUP(O237,'P1-1'!$B:$AP,41,FALSE),"")</f>
        <v/>
      </c>
      <c r="P238" s="168" t="str">
        <f>IFERROR(VLOOKUP(P237,'P1-1'!$B:$AP,41,FALSE),"")</f>
        <v/>
      </c>
      <c r="Q238" s="168" t="str">
        <f>IFERROR(VLOOKUP(Q237,'P1-1'!$B:$AP,41,FALSE),"")</f>
        <v/>
      </c>
      <c r="R238" s="168" t="str">
        <f>IFERROR(VLOOKUP(R237,'P1-1'!$B:$AP,41,FALSE),"")</f>
        <v/>
      </c>
      <c r="S238" s="168" t="str">
        <f>IFERROR(VLOOKUP(S237,'P1-1'!$B:$AP,41,FALSE),"")</f>
        <v/>
      </c>
      <c r="T238" s="168" t="str">
        <f>IFERROR(VLOOKUP(T237,'P1-1'!$B:$AP,41,FALSE),"")</f>
        <v/>
      </c>
      <c r="U238" s="168" t="str">
        <f>IFERROR(VLOOKUP(U237,'P1-1'!$B:$AP,41,FALSE),"")</f>
        <v/>
      </c>
      <c r="V238" s="168" t="str">
        <f>IFERROR(VLOOKUP(V237,'P1-1'!$B:$AP,41,FALSE),"")</f>
        <v/>
      </c>
      <c r="W238" s="168" t="str">
        <f>IFERROR(VLOOKUP(W237,'P1-1'!$B:$AP,41,FALSE),"")</f>
        <v/>
      </c>
      <c r="X238" s="168" t="str">
        <f>IFERROR(VLOOKUP(X237,'P1-1'!$B:$AP,41,FALSE),"")</f>
        <v/>
      </c>
      <c r="Y238" s="168" t="str">
        <f>IFERROR(VLOOKUP(Y237,'P1-1'!$B:$AP,41,FALSE),"")</f>
        <v/>
      </c>
      <c r="Z238" s="168" t="str">
        <f>IFERROR(VLOOKUP(Z237,'P1-1'!$B:$AP,41,FALSE),"")</f>
        <v/>
      </c>
      <c r="AA238" s="168" t="str">
        <f>IFERROR(VLOOKUP(AA237,'P1-1'!$B:$AP,41,FALSE),"")</f>
        <v/>
      </c>
      <c r="AB238" s="168" t="str">
        <f>IFERROR(VLOOKUP(AB237,'P1-1'!$B:$AP,41,FALSE),"")</f>
        <v/>
      </c>
      <c r="AC238" s="168" t="str">
        <f>IFERROR(VLOOKUP(AC237,'P1-1'!$B:$AP,41,FALSE),"")</f>
        <v/>
      </c>
      <c r="AD238" s="168" t="str">
        <f>IFERROR(VLOOKUP(AD237,'P1-1'!$B:$AP,41,FALSE),"")</f>
        <v/>
      </c>
      <c r="AE238" s="168" t="str">
        <f>IFERROR(VLOOKUP(AE237,'P1-1'!$B:$AP,41,FALSE),"")</f>
        <v/>
      </c>
      <c r="AF238" s="168" t="str">
        <f>IFERROR(VLOOKUP(AF237,'P1-1'!$B:$AP,41,FALSE),"")</f>
        <v/>
      </c>
      <c r="AG238" s="168" t="str">
        <f>IFERROR(VLOOKUP(AG237,'P1-1'!$B:$AP,41,FALSE),"")</f>
        <v/>
      </c>
      <c r="AH238" s="168" t="str">
        <f>IFERROR(VLOOKUP(AH237,'P1-1'!$B:$AP,41,FALSE),"")</f>
        <v/>
      </c>
      <c r="AI238" s="168" t="str">
        <f>IFERROR(VLOOKUP(AI237,'P1-1'!$B:$AP,41,FALSE),"")</f>
        <v/>
      </c>
      <c r="AJ238" s="168" t="str">
        <f>IFERROR(VLOOKUP(AJ237,'P1-1'!$B:$AP,41,FALSE),"")</f>
        <v/>
      </c>
      <c r="AK238" s="168" t="str">
        <f>IFERROR(VLOOKUP(AK237,'P1-1'!$B:$AP,41,FALSE),"")</f>
        <v/>
      </c>
      <c r="AL238" s="168" t="str">
        <f>IFERROR(VLOOKUP(AL237,'P1-1'!$B:$AP,41,FALSE),"")</f>
        <v/>
      </c>
      <c r="AM238" s="168" t="str">
        <f>IFERROR(VLOOKUP(AM237,'P1-1'!$B:$AP,41,FALSE),"")</f>
        <v/>
      </c>
      <c r="AN238" s="483"/>
      <c r="AO238" s="486"/>
      <c r="AP238" s="490"/>
      <c r="AQ238" s="491"/>
      <c r="AR238" s="486"/>
      <c r="AS238" s="486"/>
      <c r="AT238" s="494"/>
      <c r="AU238" s="327" t="str">
        <f>IFERROR(IF($D237="□",($AO237/$AK$7),($AO237/$AK$9)),"")</f>
        <v/>
      </c>
      <c r="AV238" s="327" t="str">
        <f>IFERROR(IF($D237="□",($AN237/$AO$7),($AN237/$AO$9)),"")</f>
        <v/>
      </c>
    </row>
    <row r="239" spans="1:48" s="137" customFormat="1" ht="12" customHeight="1" x14ac:dyDescent="0.15">
      <c r="A239" s="497"/>
      <c r="B239" s="500"/>
      <c r="C239" s="515"/>
      <c r="D239" s="506"/>
      <c r="E239" s="364"/>
      <c r="F239" s="511"/>
      <c r="G239" s="512"/>
      <c r="H239" s="169" t="s">
        <v>224</v>
      </c>
      <c r="I239" s="168" t="str">
        <f>IFERROR(VLOOKUP(I237,'P1-1'!$B:$AP,31,FALSE),"")</f>
        <v/>
      </c>
      <c r="J239" s="168" t="str">
        <f>IFERROR(VLOOKUP(J237,'P1-1'!$B:$AP,31,FALSE),"")</f>
        <v/>
      </c>
      <c r="K239" s="168" t="str">
        <f>IFERROR(VLOOKUP(K237,'P1-1'!$B:$AP,31,FALSE),"")</f>
        <v/>
      </c>
      <c r="L239" s="168" t="str">
        <f>IFERROR(VLOOKUP(L237,'P1-1'!$B:$AP,31,FALSE),"")</f>
        <v/>
      </c>
      <c r="M239" s="168" t="str">
        <f>IFERROR(VLOOKUP(M237,'P1-1'!$B:$AP,31,FALSE),"")</f>
        <v/>
      </c>
      <c r="N239" s="168" t="str">
        <f>IFERROR(VLOOKUP(N237,'P1-1'!$B:$AP,31,FALSE),"")</f>
        <v/>
      </c>
      <c r="O239" s="168" t="str">
        <f>IFERROR(VLOOKUP(O237,'P1-1'!$B:$AP,31,FALSE),"")</f>
        <v/>
      </c>
      <c r="P239" s="168" t="str">
        <f>IFERROR(VLOOKUP(P237,'P1-1'!$B:$AP,31,FALSE),"")</f>
        <v/>
      </c>
      <c r="Q239" s="168" t="str">
        <f>IFERROR(VLOOKUP(Q237,'P1-1'!$B:$AP,31,FALSE),"")</f>
        <v/>
      </c>
      <c r="R239" s="168" t="str">
        <f>IFERROR(VLOOKUP(R237,'P1-1'!$B:$AP,31,FALSE),"")</f>
        <v/>
      </c>
      <c r="S239" s="168" t="str">
        <f>IFERROR(VLOOKUP(S237,'P1-1'!$B:$AP,31,FALSE),"")</f>
        <v/>
      </c>
      <c r="T239" s="168" t="str">
        <f>IFERROR(VLOOKUP(T237,'P1-1'!$B:$AP,31,FALSE),"")</f>
        <v/>
      </c>
      <c r="U239" s="168" t="str">
        <f>IFERROR(VLOOKUP(U237,'P1-1'!$B:$AP,31,FALSE),"")</f>
        <v/>
      </c>
      <c r="V239" s="168" t="str">
        <f>IFERROR(VLOOKUP(V237,'P1-1'!$B:$AP,31,FALSE),"")</f>
        <v/>
      </c>
      <c r="W239" s="168" t="str">
        <f>IFERROR(VLOOKUP(W237,'P1-1'!$B:$AP,31,FALSE),"")</f>
        <v/>
      </c>
      <c r="X239" s="168" t="str">
        <f>IFERROR(VLOOKUP(X237,'P1-1'!$B:$AP,31,FALSE),"")</f>
        <v/>
      </c>
      <c r="Y239" s="168" t="str">
        <f>IFERROR(VLOOKUP(Y237,'P1-1'!$B:$AP,31,FALSE),"")</f>
        <v/>
      </c>
      <c r="Z239" s="168" t="str">
        <f>IFERROR(VLOOKUP(Z237,'P1-1'!$B:$AP,31,FALSE),"")</f>
        <v/>
      </c>
      <c r="AA239" s="168" t="str">
        <f>IFERROR(VLOOKUP(AA237,'P1-1'!$B:$AP,31,FALSE),"")</f>
        <v/>
      </c>
      <c r="AB239" s="168" t="str">
        <f>IFERROR(VLOOKUP(AB237,'P1-1'!$B:$AP,31,FALSE),"")</f>
        <v/>
      </c>
      <c r="AC239" s="168" t="str">
        <f>IFERROR(VLOOKUP(AC237,'P1-1'!$B:$AP,31,FALSE),"")</f>
        <v/>
      </c>
      <c r="AD239" s="168" t="str">
        <f>IFERROR(VLOOKUP(AD237,'P1-1'!$B:$AP,31,FALSE),"")</f>
        <v/>
      </c>
      <c r="AE239" s="168" t="str">
        <f>IFERROR(VLOOKUP(AE237,'P1-1'!$B:$AP,31,FALSE),"")</f>
        <v/>
      </c>
      <c r="AF239" s="168" t="str">
        <f>IFERROR(VLOOKUP(AF237,'P1-1'!$B:$AP,31,FALSE),"")</f>
        <v/>
      </c>
      <c r="AG239" s="168" t="str">
        <f>IFERROR(VLOOKUP(AG237,'P1-1'!$B:$AP,31,FALSE),"")</f>
        <v/>
      </c>
      <c r="AH239" s="168" t="str">
        <f>IFERROR(VLOOKUP(AH237,'P1-1'!$B:$AP,31,FALSE),"")</f>
        <v/>
      </c>
      <c r="AI239" s="168" t="str">
        <f>IFERROR(VLOOKUP(AI237,'P1-1'!$B:$AP,31,FALSE),"")</f>
        <v/>
      </c>
      <c r="AJ239" s="168" t="str">
        <f>IFERROR(VLOOKUP(AJ237,'P1-1'!$B:$AP,31,FALSE),"")</f>
        <v/>
      </c>
      <c r="AK239" s="168" t="str">
        <f>IFERROR(VLOOKUP(AK237,'P1-1'!$B:$AP,31,FALSE),"")</f>
        <v/>
      </c>
      <c r="AL239" s="168" t="str">
        <f>IFERROR(VLOOKUP(AL237,'P1-1'!$B:$AP,31,FALSE),"")</f>
        <v/>
      </c>
      <c r="AM239" s="168" t="str">
        <f>IFERROR(VLOOKUP(AM237,'P1-1'!$B:$AP,31,FALSE),"")</f>
        <v/>
      </c>
      <c r="AN239" s="484"/>
      <c r="AO239" s="487"/>
      <c r="AP239" s="492"/>
      <c r="AQ239" s="493"/>
      <c r="AR239" s="487"/>
      <c r="AS239" s="487"/>
      <c r="AT239" s="494"/>
      <c r="AU239" s="328"/>
      <c r="AV239" s="328"/>
    </row>
    <row r="240" spans="1:48" s="139" customFormat="1" ht="12" customHeight="1" x14ac:dyDescent="0.15">
      <c r="A240" s="495">
        <v>73</v>
      </c>
      <c r="B240" s="498"/>
      <c r="C240" s="513"/>
      <c r="D240" s="504" t="s">
        <v>95</v>
      </c>
      <c r="E240" s="363"/>
      <c r="F240" s="507"/>
      <c r="G240" s="508"/>
      <c r="H240" s="166" t="s">
        <v>221</v>
      </c>
      <c r="I240" s="325"/>
      <c r="J240" s="325"/>
      <c r="K240" s="325"/>
      <c r="L240" s="325"/>
      <c r="M240" s="325"/>
      <c r="N240" s="325"/>
      <c r="O240" s="325"/>
      <c r="P240" s="325"/>
      <c r="Q240" s="325"/>
      <c r="R240" s="325"/>
      <c r="S240" s="325"/>
      <c r="T240" s="325"/>
      <c r="U240" s="325"/>
      <c r="V240" s="325"/>
      <c r="W240" s="325"/>
      <c r="X240" s="325"/>
      <c r="Y240" s="325"/>
      <c r="Z240" s="325"/>
      <c r="AA240" s="325"/>
      <c r="AB240" s="325"/>
      <c r="AC240" s="325"/>
      <c r="AD240" s="325"/>
      <c r="AE240" s="325"/>
      <c r="AF240" s="325"/>
      <c r="AG240" s="325"/>
      <c r="AH240" s="325"/>
      <c r="AI240" s="325"/>
      <c r="AJ240" s="325"/>
      <c r="AK240" s="325"/>
      <c r="AL240" s="325"/>
      <c r="AM240" s="325"/>
      <c r="AN240" s="482">
        <f t="shared" ref="AN240" si="277">IF(LEFT($AN$2,6)="共同生活援助",SUM(I241:AM241),SUM(I241:AM242))</f>
        <v>0</v>
      </c>
      <c r="AO240" s="485">
        <f>IF($AN$4="４週",AN240/4,AN240/(DAY(EOMONTH($I$22,0))/7))</f>
        <v>0</v>
      </c>
      <c r="AP240" s="488"/>
      <c r="AQ240" s="489"/>
      <c r="AR240" s="485" t="str">
        <f t="shared" ref="AR240" si="278">IF($AN$4="４週",AU241,AV241)</f>
        <v/>
      </c>
      <c r="AS240" s="485"/>
      <c r="AT240" s="494"/>
      <c r="AU240" s="326" t="s">
        <v>508</v>
      </c>
      <c r="AV240" s="326" t="s">
        <v>222</v>
      </c>
    </row>
    <row r="241" spans="1:48" s="139" customFormat="1" ht="12" customHeight="1" x14ac:dyDescent="0.15">
      <c r="A241" s="496"/>
      <c r="B241" s="499"/>
      <c r="C241" s="514"/>
      <c r="D241" s="505"/>
      <c r="E241" s="364"/>
      <c r="F241" s="509"/>
      <c r="G241" s="510"/>
      <c r="H241" s="167" t="s">
        <v>223</v>
      </c>
      <c r="I241" s="168" t="str">
        <f>IFERROR(VLOOKUP(I240,'P1-1'!$B:$AP,41,FALSE),"")</f>
        <v/>
      </c>
      <c r="J241" s="168" t="str">
        <f>IFERROR(VLOOKUP(J240,'P1-1'!$B:$AP,41,FALSE),"")</f>
        <v/>
      </c>
      <c r="K241" s="168" t="str">
        <f>IFERROR(VLOOKUP(K240,'P1-1'!$B:$AP,41,FALSE),"")</f>
        <v/>
      </c>
      <c r="L241" s="168" t="str">
        <f>IFERROR(VLOOKUP(L240,'P1-1'!$B:$AP,41,FALSE),"")</f>
        <v/>
      </c>
      <c r="M241" s="168" t="str">
        <f>IFERROR(VLOOKUP(M240,'P1-1'!$B:$AP,41,FALSE),"")</f>
        <v/>
      </c>
      <c r="N241" s="168" t="str">
        <f>IFERROR(VLOOKUP(N240,'P1-1'!$B:$AP,41,FALSE),"")</f>
        <v/>
      </c>
      <c r="O241" s="168" t="str">
        <f>IFERROR(VLOOKUP(O240,'P1-1'!$B:$AP,41,FALSE),"")</f>
        <v/>
      </c>
      <c r="P241" s="168" t="str">
        <f>IFERROR(VLOOKUP(P240,'P1-1'!$B:$AP,41,FALSE),"")</f>
        <v/>
      </c>
      <c r="Q241" s="168" t="str">
        <f>IFERROR(VLOOKUP(Q240,'P1-1'!$B:$AP,41,FALSE),"")</f>
        <v/>
      </c>
      <c r="R241" s="168" t="str">
        <f>IFERROR(VLOOKUP(R240,'P1-1'!$B:$AP,41,FALSE),"")</f>
        <v/>
      </c>
      <c r="S241" s="168" t="str">
        <f>IFERROR(VLOOKUP(S240,'P1-1'!$B:$AP,41,FALSE),"")</f>
        <v/>
      </c>
      <c r="T241" s="168" t="str">
        <f>IFERROR(VLOOKUP(T240,'P1-1'!$B:$AP,41,FALSE),"")</f>
        <v/>
      </c>
      <c r="U241" s="168" t="str">
        <f>IFERROR(VLOOKUP(U240,'P1-1'!$B:$AP,41,FALSE),"")</f>
        <v/>
      </c>
      <c r="V241" s="168" t="str">
        <f>IFERROR(VLOOKUP(V240,'P1-1'!$B:$AP,41,FALSE),"")</f>
        <v/>
      </c>
      <c r="W241" s="168" t="str">
        <f>IFERROR(VLOOKUP(W240,'P1-1'!$B:$AP,41,FALSE),"")</f>
        <v/>
      </c>
      <c r="X241" s="168" t="str">
        <f>IFERROR(VLOOKUP(X240,'P1-1'!$B:$AP,41,FALSE),"")</f>
        <v/>
      </c>
      <c r="Y241" s="168" t="str">
        <f>IFERROR(VLOOKUP(Y240,'P1-1'!$B:$AP,41,FALSE),"")</f>
        <v/>
      </c>
      <c r="Z241" s="168" t="str">
        <f>IFERROR(VLOOKUP(Z240,'P1-1'!$B:$AP,41,FALSE),"")</f>
        <v/>
      </c>
      <c r="AA241" s="168" t="str">
        <f>IFERROR(VLOOKUP(AA240,'P1-1'!$B:$AP,41,FALSE),"")</f>
        <v/>
      </c>
      <c r="AB241" s="168" t="str">
        <f>IFERROR(VLOOKUP(AB240,'P1-1'!$B:$AP,41,FALSE),"")</f>
        <v/>
      </c>
      <c r="AC241" s="168" t="str">
        <f>IFERROR(VLOOKUP(AC240,'P1-1'!$B:$AP,41,FALSE),"")</f>
        <v/>
      </c>
      <c r="AD241" s="168" t="str">
        <f>IFERROR(VLOOKUP(AD240,'P1-1'!$B:$AP,41,FALSE),"")</f>
        <v/>
      </c>
      <c r="AE241" s="168" t="str">
        <f>IFERROR(VLOOKUP(AE240,'P1-1'!$B:$AP,41,FALSE),"")</f>
        <v/>
      </c>
      <c r="AF241" s="168" t="str">
        <f>IFERROR(VLOOKUP(AF240,'P1-1'!$B:$AP,41,FALSE),"")</f>
        <v/>
      </c>
      <c r="AG241" s="168" t="str">
        <f>IFERROR(VLOOKUP(AG240,'P1-1'!$B:$AP,41,FALSE),"")</f>
        <v/>
      </c>
      <c r="AH241" s="168" t="str">
        <f>IFERROR(VLOOKUP(AH240,'P1-1'!$B:$AP,41,FALSE),"")</f>
        <v/>
      </c>
      <c r="AI241" s="168" t="str">
        <f>IFERROR(VLOOKUP(AI240,'P1-1'!$B:$AP,41,FALSE),"")</f>
        <v/>
      </c>
      <c r="AJ241" s="168" t="str">
        <f>IFERROR(VLOOKUP(AJ240,'P1-1'!$B:$AP,41,FALSE),"")</f>
        <v/>
      </c>
      <c r="AK241" s="168" t="str">
        <f>IFERROR(VLOOKUP(AK240,'P1-1'!$B:$AP,41,FALSE),"")</f>
        <v/>
      </c>
      <c r="AL241" s="168" t="str">
        <f>IFERROR(VLOOKUP(AL240,'P1-1'!$B:$AP,41,FALSE),"")</f>
        <v/>
      </c>
      <c r="AM241" s="168" t="str">
        <f>IFERROR(VLOOKUP(AM240,'P1-1'!$B:$AP,41,FALSE),"")</f>
        <v/>
      </c>
      <c r="AN241" s="483"/>
      <c r="AO241" s="486"/>
      <c r="AP241" s="490"/>
      <c r="AQ241" s="491"/>
      <c r="AR241" s="486"/>
      <c r="AS241" s="486"/>
      <c r="AT241" s="494"/>
      <c r="AU241" s="327" t="str">
        <f t="shared" ref="AU241" si="279">IFERROR(IF($D240="□",($AO240/$AK$7),($AO240/$AK$9)),"")</f>
        <v/>
      </c>
      <c r="AV241" s="327" t="str">
        <f t="shared" ref="AV241" si="280">IFERROR(IF($D240="□",($AN240/$AO$7),($AN240/$AO$9)),"")</f>
        <v/>
      </c>
    </row>
    <row r="242" spans="1:48" s="139" customFormat="1" ht="12" customHeight="1" x14ac:dyDescent="0.15">
      <c r="A242" s="497"/>
      <c r="B242" s="500"/>
      <c r="C242" s="515"/>
      <c r="D242" s="506"/>
      <c r="E242" s="364"/>
      <c r="F242" s="511"/>
      <c r="G242" s="512"/>
      <c r="H242" s="169" t="s">
        <v>224</v>
      </c>
      <c r="I242" s="168" t="str">
        <f>IFERROR(VLOOKUP(I240,'P1-1'!$B:$AP,31,FALSE),"")</f>
        <v/>
      </c>
      <c r="J242" s="168" t="str">
        <f>IFERROR(VLOOKUP(J240,'P1-1'!$B:$AP,31,FALSE),"")</f>
        <v/>
      </c>
      <c r="K242" s="168" t="str">
        <f>IFERROR(VLOOKUP(K240,'P1-1'!$B:$AP,31,FALSE),"")</f>
        <v/>
      </c>
      <c r="L242" s="168" t="str">
        <f>IFERROR(VLOOKUP(L240,'P1-1'!$B:$AP,31,FALSE),"")</f>
        <v/>
      </c>
      <c r="M242" s="168" t="str">
        <f>IFERROR(VLOOKUP(M240,'P1-1'!$B:$AP,31,FALSE),"")</f>
        <v/>
      </c>
      <c r="N242" s="168" t="str">
        <f>IFERROR(VLOOKUP(N240,'P1-1'!$B:$AP,31,FALSE),"")</f>
        <v/>
      </c>
      <c r="O242" s="168" t="str">
        <f>IFERROR(VLOOKUP(O240,'P1-1'!$B:$AP,31,FALSE),"")</f>
        <v/>
      </c>
      <c r="P242" s="168" t="str">
        <f>IFERROR(VLOOKUP(P240,'P1-1'!$B:$AP,31,FALSE),"")</f>
        <v/>
      </c>
      <c r="Q242" s="168" t="str">
        <f>IFERROR(VLOOKUP(Q240,'P1-1'!$B:$AP,31,FALSE),"")</f>
        <v/>
      </c>
      <c r="R242" s="168" t="str">
        <f>IFERROR(VLOOKUP(R240,'P1-1'!$B:$AP,31,FALSE),"")</f>
        <v/>
      </c>
      <c r="S242" s="168" t="str">
        <f>IFERROR(VLOOKUP(S240,'P1-1'!$B:$AP,31,FALSE),"")</f>
        <v/>
      </c>
      <c r="T242" s="168" t="str">
        <f>IFERROR(VLOOKUP(T240,'P1-1'!$B:$AP,31,FALSE),"")</f>
        <v/>
      </c>
      <c r="U242" s="168" t="str">
        <f>IFERROR(VLOOKUP(U240,'P1-1'!$B:$AP,31,FALSE),"")</f>
        <v/>
      </c>
      <c r="V242" s="168" t="str">
        <f>IFERROR(VLOOKUP(V240,'P1-1'!$B:$AP,31,FALSE),"")</f>
        <v/>
      </c>
      <c r="W242" s="168" t="str">
        <f>IFERROR(VLOOKUP(W240,'P1-1'!$B:$AP,31,FALSE),"")</f>
        <v/>
      </c>
      <c r="X242" s="168" t="str">
        <f>IFERROR(VLOOKUP(X240,'P1-1'!$B:$AP,31,FALSE),"")</f>
        <v/>
      </c>
      <c r="Y242" s="168" t="str">
        <f>IFERROR(VLOOKUP(Y240,'P1-1'!$B:$AP,31,FALSE),"")</f>
        <v/>
      </c>
      <c r="Z242" s="168" t="str">
        <f>IFERROR(VLOOKUP(Z240,'P1-1'!$B:$AP,31,FALSE),"")</f>
        <v/>
      </c>
      <c r="AA242" s="168" t="str">
        <f>IFERROR(VLOOKUP(AA240,'P1-1'!$B:$AP,31,FALSE),"")</f>
        <v/>
      </c>
      <c r="AB242" s="168" t="str">
        <f>IFERROR(VLOOKUP(AB240,'P1-1'!$B:$AP,31,FALSE),"")</f>
        <v/>
      </c>
      <c r="AC242" s="168" t="str">
        <f>IFERROR(VLOOKUP(AC240,'P1-1'!$B:$AP,31,FALSE),"")</f>
        <v/>
      </c>
      <c r="AD242" s="168" t="str">
        <f>IFERROR(VLOOKUP(AD240,'P1-1'!$B:$AP,31,FALSE),"")</f>
        <v/>
      </c>
      <c r="AE242" s="168" t="str">
        <f>IFERROR(VLOOKUP(AE240,'P1-1'!$B:$AP,31,FALSE),"")</f>
        <v/>
      </c>
      <c r="AF242" s="168" t="str">
        <f>IFERROR(VLOOKUP(AF240,'P1-1'!$B:$AP,31,FALSE),"")</f>
        <v/>
      </c>
      <c r="AG242" s="168" t="str">
        <f>IFERROR(VLOOKUP(AG240,'P1-1'!$B:$AP,31,FALSE),"")</f>
        <v/>
      </c>
      <c r="AH242" s="168" t="str">
        <f>IFERROR(VLOOKUP(AH240,'P1-1'!$B:$AP,31,FALSE),"")</f>
        <v/>
      </c>
      <c r="AI242" s="168" t="str">
        <f>IFERROR(VLOOKUP(AI240,'P1-1'!$B:$AP,31,FALSE),"")</f>
        <v/>
      </c>
      <c r="AJ242" s="168" t="str">
        <f>IFERROR(VLOOKUP(AJ240,'P1-1'!$B:$AP,31,FALSE),"")</f>
        <v/>
      </c>
      <c r="AK242" s="168" t="str">
        <f>IFERROR(VLOOKUP(AK240,'P1-1'!$B:$AP,31,FALSE),"")</f>
        <v/>
      </c>
      <c r="AL242" s="168" t="str">
        <f>IFERROR(VLOOKUP(AL240,'P1-1'!$B:$AP,31,FALSE),"")</f>
        <v/>
      </c>
      <c r="AM242" s="168" t="str">
        <f>IFERROR(VLOOKUP(AM240,'P1-1'!$B:$AP,31,FALSE),"")</f>
        <v/>
      </c>
      <c r="AN242" s="484"/>
      <c r="AO242" s="487"/>
      <c r="AP242" s="492"/>
      <c r="AQ242" s="493"/>
      <c r="AR242" s="487"/>
      <c r="AS242" s="487"/>
      <c r="AT242" s="494"/>
      <c r="AU242" s="328"/>
      <c r="AV242" s="328"/>
    </row>
    <row r="243" spans="1:48" s="139" customFormat="1" ht="12" customHeight="1" x14ac:dyDescent="0.15">
      <c r="A243" s="495">
        <v>74</v>
      </c>
      <c r="B243" s="498"/>
      <c r="C243" s="513"/>
      <c r="D243" s="504" t="s">
        <v>95</v>
      </c>
      <c r="E243" s="363"/>
      <c r="F243" s="507"/>
      <c r="G243" s="508"/>
      <c r="H243" s="166" t="s">
        <v>221</v>
      </c>
      <c r="I243" s="325"/>
      <c r="J243" s="325"/>
      <c r="K243" s="325"/>
      <c r="L243" s="325"/>
      <c r="M243" s="325"/>
      <c r="N243" s="325"/>
      <c r="O243" s="325"/>
      <c r="P243" s="325"/>
      <c r="Q243" s="325"/>
      <c r="R243" s="325"/>
      <c r="S243" s="325"/>
      <c r="T243" s="325"/>
      <c r="U243" s="325"/>
      <c r="V243" s="325"/>
      <c r="W243" s="325"/>
      <c r="X243" s="325"/>
      <c r="Y243" s="325"/>
      <c r="Z243" s="325"/>
      <c r="AA243" s="325"/>
      <c r="AB243" s="325"/>
      <c r="AC243" s="325"/>
      <c r="AD243" s="325"/>
      <c r="AE243" s="325"/>
      <c r="AF243" s="325"/>
      <c r="AG243" s="325"/>
      <c r="AH243" s="325"/>
      <c r="AI243" s="325"/>
      <c r="AJ243" s="325"/>
      <c r="AK243" s="325"/>
      <c r="AL243" s="325"/>
      <c r="AM243" s="325"/>
      <c r="AN243" s="482">
        <f t="shared" ref="AN243" si="281">IF(LEFT($AN$2,6)="共同生活援助",SUM(I244:AM244),SUM(I244:AM245))</f>
        <v>0</v>
      </c>
      <c r="AO243" s="485">
        <f>IF($AN$4="４週",AN243/4,AN243/(DAY(EOMONTH($I$22,0))/7))</f>
        <v>0</v>
      </c>
      <c r="AP243" s="488"/>
      <c r="AQ243" s="489"/>
      <c r="AR243" s="485" t="str">
        <f t="shared" ref="AR243" si="282">IF($AN$4="４週",AU244,AV244)</f>
        <v/>
      </c>
      <c r="AS243" s="485"/>
      <c r="AT243" s="494"/>
      <c r="AU243" s="326" t="s">
        <v>508</v>
      </c>
      <c r="AV243" s="326" t="s">
        <v>222</v>
      </c>
    </row>
    <row r="244" spans="1:48" s="139" customFormat="1" ht="12" customHeight="1" x14ac:dyDescent="0.15">
      <c r="A244" s="496"/>
      <c r="B244" s="499"/>
      <c r="C244" s="514"/>
      <c r="D244" s="505"/>
      <c r="E244" s="364"/>
      <c r="F244" s="509"/>
      <c r="G244" s="510"/>
      <c r="H244" s="167" t="s">
        <v>223</v>
      </c>
      <c r="I244" s="168" t="str">
        <f>IFERROR(VLOOKUP(I243,'P1-1'!$B:$AP,41,FALSE),"")</f>
        <v/>
      </c>
      <c r="J244" s="168" t="str">
        <f>IFERROR(VLOOKUP(J243,'P1-1'!$B:$AP,41,FALSE),"")</f>
        <v/>
      </c>
      <c r="K244" s="168" t="str">
        <f>IFERROR(VLOOKUP(K243,'P1-1'!$B:$AP,41,FALSE),"")</f>
        <v/>
      </c>
      <c r="L244" s="168" t="str">
        <f>IFERROR(VLOOKUP(L243,'P1-1'!$B:$AP,41,FALSE),"")</f>
        <v/>
      </c>
      <c r="M244" s="168" t="str">
        <f>IFERROR(VLOOKUP(M243,'P1-1'!$B:$AP,41,FALSE),"")</f>
        <v/>
      </c>
      <c r="N244" s="168" t="str">
        <f>IFERROR(VLOOKUP(N243,'P1-1'!$B:$AP,41,FALSE),"")</f>
        <v/>
      </c>
      <c r="O244" s="168" t="str">
        <f>IFERROR(VLOOKUP(O243,'P1-1'!$B:$AP,41,FALSE),"")</f>
        <v/>
      </c>
      <c r="P244" s="168" t="str">
        <f>IFERROR(VLOOKUP(P243,'P1-1'!$B:$AP,41,FALSE),"")</f>
        <v/>
      </c>
      <c r="Q244" s="168" t="str">
        <f>IFERROR(VLOOKUP(Q243,'P1-1'!$B:$AP,41,FALSE),"")</f>
        <v/>
      </c>
      <c r="R244" s="168" t="str">
        <f>IFERROR(VLOOKUP(R243,'P1-1'!$B:$AP,41,FALSE),"")</f>
        <v/>
      </c>
      <c r="S244" s="168" t="str">
        <f>IFERROR(VLOOKUP(S243,'P1-1'!$B:$AP,41,FALSE),"")</f>
        <v/>
      </c>
      <c r="T244" s="168" t="str">
        <f>IFERROR(VLOOKUP(T243,'P1-1'!$B:$AP,41,FALSE),"")</f>
        <v/>
      </c>
      <c r="U244" s="168" t="str">
        <f>IFERROR(VLOOKUP(U243,'P1-1'!$B:$AP,41,FALSE),"")</f>
        <v/>
      </c>
      <c r="V244" s="168" t="str">
        <f>IFERROR(VLOOKUP(V243,'P1-1'!$B:$AP,41,FALSE),"")</f>
        <v/>
      </c>
      <c r="W244" s="168" t="str">
        <f>IFERROR(VLOOKUP(W243,'P1-1'!$B:$AP,41,FALSE),"")</f>
        <v/>
      </c>
      <c r="X244" s="168" t="str">
        <f>IFERROR(VLOOKUP(X243,'P1-1'!$B:$AP,41,FALSE),"")</f>
        <v/>
      </c>
      <c r="Y244" s="168" t="str">
        <f>IFERROR(VLOOKUP(Y243,'P1-1'!$B:$AP,41,FALSE),"")</f>
        <v/>
      </c>
      <c r="Z244" s="168" t="str">
        <f>IFERROR(VLOOKUP(Z243,'P1-1'!$B:$AP,41,FALSE),"")</f>
        <v/>
      </c>
      <c r="AA244" s="168" t="str">
        <f>IFERROR(VLOOKUP(AA243,'P1-1'!$B:$AP,41,FALSE),"")</f>
        <v/>
      </c>
      <c r="AB244" s="168" t="str">
        <f>IFERROR(VLOOKUP(AB243,'P1-1'!$B:$AP,41,FALSE),"")</f>
        <v/>
      </c>
      <c r="AC244" s="168" t="str">
        <f>IFERROR(VLOOKUP(AC243,'P1-1'!$B:$AP,41,FALSE),"")</f>
        <v/>
      </c>
      <c r="AD244" s="168" t="str">
        <f>IFERROR(VLOOKUP(AD243,'P1-1'!$B:$AP,41,FALSE),"")</f>
        <v/>
      </c>
      <c r="AE244" s="168" t="str">
        <f>IFERROR(VLOOKUP(AE243,'P1-1'!$B:$AP,41,FALSE),"")</f>
        <v/>
      </c>
      <c r="AF244" s="168" t="str">
        <f>IFERROR(VLOOKUP(AF243,'P1-1'!$B:$AP,41,FALSE),"")</f>
        <v/>
      </c>
      <c r="AG244" s="168" t="str">
        <f>IFERROR(VLOOKUP(AG243,'P1-1'!$B:$AP,41,FALSE),"")</f>
        <v/>
      </c>
      <c r="AH244" s="168" t="str">
        <f>IFERROR(VLOOKUP(AH243,'P1-1'!$B:$AP,41,FALSE),"")</f>
        <v/>
      </c>
      <c r="AI244" s="168" t="str">
        <f>IFERROR(VLOOKUP(AI243,'P1-1'!$B:$AP,41,FALSE),"")</f>
        <v/>
      </c>
      <c r="AJ244" s="168" t="str">
        <f>IFERROR(VLOOKUP(AJ243,'P1-1'!$B:$AP,41,FALSE),"")</f>
        <v/>
      </c>
      <c r="AK244" s="168" t="str">
        <f>IFERROR(VLOOKUP(AK243,'P1-1'!$B:$AP,41,FALSE),"")</f>
        <v/>
      </c>
      <c r="AL244" s="168" t="str">
        <f>IFERROR(VLOOKUP(AL243,'P1-1'!$B:$AP,41,FALSE),"")</f>
        <v/>
      </c>
      <c r="AM244" s="168" t="str">
        <f>IFERROR(VLOOKUP(AM243,'P1-1'!$B:$AP,41,FALSE),"")</f>
        <v/>
      </c>
      <c r="AN244" s="483"/>
      <c r="AO244" s="486"/>
      <c r="AP244" s="490"/>
      <c r="AQ244" s="491"/>
      <c r="AR244" s="486"/>
      <c r="AS244" s="486"/>
      <c r="AT244" s="494"/>
      <c r="AU244" s="327" t="str">
        <f t="shared" ref="AU244" si="283">IFERROR(IF($D243="□",($AO243/$AK$7),($AO243/$AK$9)),"")</f>
        <v/>
      </c>
      <c r="AV244" s="327" t="str">
        <f t="shared" ref="AV244" si="284">IFERROR(IF($D243="□",($AN243/$AO$7),($AN243/$AO$9)),"")</f>
        <v/>
      </c>
    </row>
    <row r="245" spans="1:48" s="139" customFormat="1" ht="12" customHeight="1" x14ac:dyDescent="0.15">
      <c r="A245" s="497"/>
      <c r="B245" s="500"/>
      <c r="C245" s="515"/>
      <c r="D245" s="506"/>
      <c r="E245" s="364"/>
      <c r="F245" s="511"/>
      <c r="G245" s="512"/>
      <c r="H245" s="169" t="s">
        <v>224</v>
      </c>
      <c r="I245" s="168" t="str">
        <f>IFERROR(VLOOKUP(I243,'P1-1'!$B:$AP,31,FALSE),"")</f>
        <v/>
      </c>
      <c r="J245" s="168" t="str">
        <f>IFERROR(VLOOKUP(J243,'P1-1'!$B:$AP,31,FALSE),"")</f>
        <v/>
      </c>
      <c r="K245" s="168" t="str">
        <f>IFERROR(VLOOKUP(K243,'P1-1'!$B:$AP,31,FALSE),"")</f>
        <v/>
      </c>
      <c r="L245" s="168" t="str">
        <f>IFERROR(VLOOKUP(L243,'P1-1'!$B:$AP,31,FALSE),"")</f>
        <v/>
      </c>
      <c r="M245" s="168" t="str">
        <f>IFERROR(VLOOKUP(M243,'P1-1'!$B:$AP,31,FALSE),"")</f>
        <v/>
      </c>
      <c r="N245" s="168" t="str">
        <f>IFERROR(VLOOKUP(N243,'P1-1'!$B:$AP,31,FALSE),"")</f>
        <v/>
      </c>
      <c r="O245" s="168" t="str">
        <f>IFERROR(VLOOKUP(O243,'P1-1'!$B:$AP,31,FALSE),"")</f>
        <v/>
      </c>
      <c r="P245" s="168" t="str">
        <f>IFERROR(VLOOKUP(P243,'P1-1'!$B:$AP,31,FALSE),"")</f>
        <v/>
      </c>
      <c r="Q245" s="168" t="str">
        <f>IFERROR(VLOOKUP(Q243,'P1-1'!$B:$AP,31,FALSE),"")</f>
        <v/>
      </c>
      <c r="R245" s="168" t="str">
        <f>IFERROR(VLOOKUP(R243,'P1-1'!$B:$AP,31,FALSE),"")</f>
        <v/>
      </c>
      <c r="S245" s="168" t="str">
        <f>IFERROR(VLOOKUP(S243,'P1-1'!$B:$AP,31,FALSE),"")</f>
        <v/>
      </c>
      <c r="T245" s="168" t="str">
        <f>IFERROR(VLOOKUP(T243,'P1-1'!$B:$AP,31,FALSE),"")</f>
        <v/>
      </c>
      <c r="U245" s="168" t="str">
        <f>IFERROR(VLOOKUP(U243,'P1-1'!$B:$AP,31,FALSE),"")</f>
        <v/>
      </c>
      <c r="V245" s="168" t="str">
        <f>IFERROR(VLOOKUP(V243,'P1-1'!$B:$AP,31,FALSE),"")</f>
        <v/>
      </c>
      <c r="W245" s="168" t="str">
        <f>IFERROR(VLOOKUP(W243,'P1-1'!$B:$AP,31,FALSE),"")</f>
        <v/>
      </c>
      <c r="X245" s="168" t="str">
        <f>IFERROR(VLOOKUP(X243,'P1-1'!$B:$AP,31,FALSE),"")</f>
        <v/>
      </c>
      <c r="Y245" s="168" t="str">
        <f>IFERROR(VLOOKUP(Y243,'P1-1'!$B:$AP,31,FALSE),"")</f>
        <v/>
      </c>
      <c r="Z245" s="168" t="str">
        <f>IFERROR(VLOOKUP(Z243,'P1-1'!$B:$AP,31,FALSE),"")</f>
        <v/>
      </c>
      <c r="AA245" s="168" t="str">
        <f>IFERROR(VLOOKUP(AA243,'P1-1'!$B:$AP,31,FALSE),"")</f>
        <v/>
      </c>
      <c r="AB245" s="168" t="str">
        <f>IFERROR(VLOOKUP(AB243,'P1-1'!$B:$AP,31,FALSE),"")</f>
        <v/>
      </c>
      <c r="AC245" s="168" t="str">
        <f>IFERROR(VLOOKUP(AC243,'P1-1'!$B:$AP,31,FALSE),"")</f>
        <v/>
      </c>
      <c r="AD245" s="168" t="str">
        <f>IFERROR(VLOOKUP(AD243,'P1-1'!$B:$AP,31,FALSE),"")</f>
        <v/>
      </c>
      <c r="AE245" s="168" t="str">
        <f>IFERROR(VLOOKUP(AE243,'P1-1'!$B:$AP,31,FALSE),"")</f>
        <v/>
      </c>
      <c r="AF245" s="168" t="str">
        <f>IFERROR(VLOOKUP(AF243,'P1-1'!$B:$AP,31,FALSE),"")</f>
        <v/>
      </c>
      <c r="AG245" s="168" t="str">
        <f>IFERROR(VLOOKUP(AG243,'P1-1'!$B:$AP,31,FALSE),"")</f>
        <v/>
      </c>
      <c r="AH245" s="168" t="str">
        <f>IFERROR(VLOOKUP(AH243,'P1-1'!$B:$AP,31,FALSE),"")</f>
        <v/>
      </c>
      <c r="AI245" s="168" t="str">
        <f>IFERROR(VLOOKUP(AI243,'P1-1'!$B:$AP,31,FALSE),"")</f>
        <v/>
      </c>
      <c r="AJ245" s="168" t="str">
        <f>IFERROR(VLOOKUP(AJ243,'P1-1'!$B:$AP,31,FALSE),"")</f>
        <v/>
      </c>
      <c r="AK245" s="168" t="str">
        <f>IFERROR(VLOOKUP(AK243,'P1-1'!$B:$AP,31,FALSE),"")</f>
        <v/>
      </c>
      <c r="AL245" s="168" t="str">
        <f>IFERROR(VLOOKUP(AL243,'P1-1'!$B:$AP,31,FALSE),"")</f>
        <v/>
      </c>
      <c r="AM245" s="168" t="str">
        <f>IFERROR(VLOOKUP(AM243,'P1-1'!$B:$AP,31,FALSE),"")</f>
        <v/>
      </c>
      <c r="AN245" s="484"/>
      <c r="AO245" s="487"/>
      <c r="AP245" s="492"/>
      <c r="AQ245" s="493"/>
      <c r="AR245" s="487"/>
      <c r="AS245" s="487"/>
      <c r="AT245" s="494"/>
      <c r="AU245" s="328"/>
      <c r="AV245" s="328"/>
    </row>
    <row r="246" spans="1:48" s="139" customFormat="1" ht="12" customHeight="1" x14ac:dyDescent="0.15">
      <c r="A246" s="495">
        <v>75</v>
      </c>
      <c r="B246" s="498"/>
      <c r="C246" s="513"/>
      <c r="D246" s="504" t="s">
        <v>95</v>
      </c>
      <c r="E246" s="363"/>
      <c r="F246" s="507"/>
      <c r="G246" s="508"/>
      <c r="H246" s="166" t="s">
        <v>221</v>
      </c>
      <c r="I246" s="325"/>
      <c r="J246" s="325"/>
      <c r="K246" s="325"/>
      <c r="L246" s="325"/>
      <c r="M246" s="325"/>
      <c r="N246" s="325"/>
      <c r="O246" s="325"/>
      <c r="P246" s="325"/>
      <c r="Q246" s="325"/>
      <c r="R246" s="325"/>
      <c r="S246" s="325"/>
      <c r="T246" s="325"/>
      <c r="U246" s="325"/>
      <c r="V246" s="325"/>
      <c r="W246" s="325"/>
      <c r="X246" s="325"/>
      <c r="Y246" s="325"/>
      <c r="Z246" s="325"/>
      <c r="AA246" s="325"/>
      <c r="AB246" s="325"/>
      <c r="AC246" s="325"/>
      <c r="AD246" s="325"/>
      <c r="AE246" s="325"/>
      <c r="AF246" s="325"/>
      <c r="AG246" s="325"/>
      <c r="AH246" s="325"/>
      <c r="AI246" s="325"/>
      <c r="AJ246" s="325"/>
      <c r="AK246" s="325"/>
      <c r="AL246" s="325"/>
      <c r="AM246" s="325"/>
      <c r="AN246" s="482">
        <f t="shared" ref="AN246" si="285">IF(LEFT($AN$2,6)="共同生活援助",SUM(I247:AM247),SUM(I247:AM248))</f>
        <v>0</v>
      </c>
      <c r="AO246" s="485">
        <f>IF($AN$4="４週",AN246/4,AN246/(DAY(EOMONTH($I$22,0))/7))</f>
        <v>0</v>
      </c>
      <c r="AP246" s="488"/>
      <c r="AQ246" s="489"/>
      <c r="AR246" s="485" t="str">
        <f t="shared" ref="AR246" si="286">IF($AN$4="４週",AU247,AV247)</f>
        <v/>
      </c>
      <c r="AS246" s="485"/>
      <c r="AT246" s="494"/>
      <c r="AU246" s="326" t="s">
        <v>508</v>
      </c>
      <c r="AV246" s="326" t="s">
        <v>222</v>
      </c>
    </row>
    <row r="247" spans="1:48" s="139" customFormat="1" ht="12" customHeight="1" x14ac:dyDescent="0.15">
      <c r="A247" s="496"/>
      <c r="B247" s="499"/>
      <c r="C247" s="514"/>
      <c r="D247" s="505"/>
      <c r="E247" s="364"/>
      <c r="F247" s="509"/>
      <c r="G247" s="510"/>
      <c r="H247" s="167" t="s">
        <v>223</v>
      </c>
      <c r="I247" s="168" t="str">
        <f>IFERROR(VLOOKUP(I246,'P1-1'!$B:$AP,41,FALSE),"")</f>
        <v/>
      </c>
      <c r="J247" s="170" t="str">
        <f>IFERROR(VLOOKUP(J246,'P1-1'!$B:$AP,41,FALSE),"")</f>
        <v/>
      </c>
      <c r="K247" s="168" t="str">
        <f>IFERROR(VLOOKUP(K246,'P1-1'!$B:$AP,41,FALSE),"")</f>
        <v/>
      </c>
      <c r="L247" s="168" t="str">
        <f>IFERROR(VLOOKUP(L246,'P1-1'!$B:$AP,41,FALSE),"")</f>
        <v/>
      </c>
      <c r="M247" s="168" t="str">
        <f>IFERROR(VLOOKUP(M246,'P1-1'!$B:$AP,41,FALSE),"")</f>
        <v/>
      </c>
      <c r="N247" s="168" t="str">
        <f>IFERROR(VLOOKUP(N246,'P1-1'!$B:$AP,41,FALSE),"")</f>
        <v/>
      </c>
      <c r="O247" s="168" t="str">
        <f>IFERROR(VLOOKUP(O246,'P1-1'!$B:$AP,41,FALSE),"")</f>
        <v/>
      </c>
      <c r="P247" s="168" t="str">
        <f>IFERROR(VLOOKUP(P246,'P1-1'!$B:$AP,41,FALSE),"")</f>
        <v/>
      </c>
      <c r="Q247" s="168" t="str">
        <f>IFERROR(VLOOKUP(Q246,'P1-1'!$B:$AP,41,FALSE),"")</f>
        <v/>
      </c>
      <c r="R247" s="168" t="str">
        <f>IFERROR(VLOOKUP(R246,'P1-1'!$B:$AP,41,FALSE),"")</f>
        <v/>
      </c>
      <c r="S247" s="168" t="str">
        <f>IFERROR(VLOOKUP(S246,'P1-1'!$B:$AP,41,FALSE),"")</f>
        <v/>
      </c>
      <c r="T247" s="168" t="str">
        <f>IFERROR(VLOOKUP(T246,'P1-1'!$B:$AP,41,FALSE),"")</f>
        <v/>
      </c>
      <c r="U247" s="168" t="str">
        <f>IFERROR(VLOOKUP(U246,'P1-1'!$B:$AP,41,FALSE),"")</f>
        <v/>
      </c>
      <c r="V247" s="168" t="str">
        <f>IFERROR(VLOOKUP(V246,'P1-1'!$B:$AP,41,FALSE),"")</f>
        <v/>
      </c>
      <c r="W247" s="168" t="str">
        <f>IFERROR(VLOOKUP(W246,'P1-1'!$B:$AP,41,FALSE),"")</f>
        <v/>
      </c>
      <c r="X247" s="168" t="str">
        <f>IFERROR(VLOOKUP(X246,'P1-1'!$B:$AP,41,FALSE),"")</f>
        <v/>
      </c>
      <c r="Y247" s="168" t="str">
        <f>IFERROR(VLOOKUP(Y246,'P1-1'!$B:$AP,41,FALSE),"")</f>
        <v/>
      </c>
      <c r="Z247" s="168" t="str">
        <f>IFERROR(VLOOKUP(Z246,'P1-1'!$B:$AP,41,FALSE),"")</f>
        <v/>
      </c>
      <c r="AA247" s="168" t="str">
        <f>IFERROR(VLOOKUP(AA246,'P1-1'!$B:$AP,41,FALSE),"")</f>
        <v/>
      </c>
      <c r="AB247" s="168" t="str">
        <f>IFERROR(VLOOKUP(AB246,'P1-1'!$B:$AP,41,FALSE),"")</f>
        <v/>
      </c>
      <c r="AC247" s="168" t="str">
        <f>IFERROR(VLOOKUP(AC246,'P1-1'!$B:$AP,41,FALSE),"")</f>
        <v/>
      </c>
      <c r="AD247" s="168" t="str">
        <f>IFERROR(VLOOKUP(AD246,'P1-1'!$B:$AP,41,FALSE),"")</f>
        <v/>
      </c>
      <c r="AE247" s="168" t="str">
        <f>IFERROR(VLOOKUP(AE246,'P1-1'!$B:$AP,41,FALSE),"")</f>
        <v/>
      </c>
      <c r="AF247" s="168" t="str">
        <f>IFERROR(VLOOKUP(AF246,'P1-1'!$B:$AP,41,FALSE),"")</f>
        <v/>
      </c>
      <c r="AG247" s="168" t="str">
        <f>IFERROR(VLOOKUP(AG246,'P1-1'!$B:$AP,41,FALSE),"")</f>
        <v/>
      </c>
      <c r="AH247" s="168" t="str">
        <f>IFERROR(VLOOKUP(AH246,'P1-1'!$B:$AP,41,FALSE),"")</f>
        <v/>
      </c>
      <c r="AI247" s="168" t="str">
        <f>IFERROR(VLOOKUP(AI246,'P1-1'!$B:$AP,41,FALSE),"")</f>
        <v/>
      </c>
      <c r="AJ247" s="168" t="str">
        <f>IFERROR(VLOOKUP(AJ246,'P1-1'!$B:$AP,41,FALSE),"")</f>
        <v/>
      </c>
      <c r="AK247" s="168" t="str">
        <f>IFERROR(VLOOKUP(AK246,'P1-1'!$B:$AP,41,FALSE),"")</f>
        <v/>
      </c>
      <c r="AL247" s="168" t="str">
        <f>IFERROR(VLOOKUP(AL246,'P1-1'!$B:$AP,41,FALSE),"")</f>
        <v/>
      </c>
      <c r="AM247" s="168" t="str">
        <f>IFERROR(VLOOKUP(AM246,'P1-1'!$B:$AP,41,FALSE),"")</f>
        <v/>
      </c>
      <c r="AN247" s="483"/>
      <c r="AO247" s="486"/>
      <c r="AP247" s="490"/>
      <c r="AQ247" s="491"/>
      <c r="AR247" s="486"/>
      <c r="AS247" s="486"/>
      <c r="AT247" s="494"/>
      <c r="AU247" s="327" t="str">
        <f t="shared" ref="AU247" si="287">IFERROR(IF($D246="□",($AO246/$AK$7),($AO246/$AK$9)),"")</f>
        <v/>
      </c>
      <c r="AV247" s="327" t="str">
        <f t="shared" ref="AV247" si="288">IFERROR(IF($D246="□",($AN246/$AO$7),($AN246/$AO$9)),"")</f>
        <v/>
      </c>
    </row>
    <row r="248" spans="1:48" s="139" customFormat="1" ht="12" customHeight="1" x14ac:dyDescent="0.15">
      <c r="A248" s="497"/>
      <c r="B248" s="500"/>
      <c r="C248" s="515"/>
      <c r="D248" s="506"/>
      <c r="E248" s="364"/>
      <c r="F248" s="511"/>
      <c r="G248" s="512"/>
      <c r="H248" s="169" t="s">
        <v>224</v>
      </c>
      <c r="I248" s="168" t="str">
        <f>IFERROR(VLOOKUP(I246,'P1-1'!$B:$AP,31,FALSE),"")</f>
        <v/>
      </c>
      <c r="J248" s="168" t="str">
        <f>IFERROR(VLOOKUP(J246,'P1-1'!$B:$AP,31,FALSE),"")</f>
        <v/>
      </c>
      <c r="K248" s="168" t="str">
        <f>IFERROR(VLOOKUP(K246,'P1-1'!$B:$AP,31,FALSE),"")</f>
        <v/>
      </c>
      <c r="L248" s="168" t="str">
        <f>IFERROR(VLOOKUP(L246,'P1-1'!$B:$AP,31,FALSE),"")</f>
        <v/>
      </c>
      <c r="M248" s="168" t="str">
        <f>IFERROR(VLOOKUP(M246,'P1-1'!$B:$AP,31,FALSE),"")</f>
        <v/>
      </c>
      <c r="N248" s="168" t="str">
        <f>IFERROR(VLOOKUP(N246,'P1-1'!$B:$AP,31,FALSE),"")</f>
        <v/>
      </c>
      <c r="O248" s="168" t="str">
        <f>IFERROR(VLOOKUP(O246,'P1-1'!$B:$AP,31,FALSE),"")</f>
        <v/>
      </c>
      <c r="P248" s="168" t="str">
        <f>IFERROR(VLOOKUP(P246,'P1-1'!$B:$AP,31,FALSE),"")</f>
        <v/>
      </c>
      <c r="Q248" s="168" t="str">
        <f>IFERROR(VLOOKUP(Q246,'P1-1'!$B:$AP,31,FALSE),"")</f>
        <v/>
      </c>
      <c r="R248" s="168" t="str">
        <f>IFERROR(VLOOKUP(R246,'P1-1'!$B:$AP,31,FALSE),"")</f>
        <v/>
      </c>
      <c r="S248" s="168" t="str">
        <f>IFERROR(VLOOKUP(S246,'P1-1'!$B:$AP,31,FALSE),"")</f>
        <v/>
      </c>
      <c r="T248" s="168" t="str">
        <f>IFERROR(VLOOKUP(T246,'P1-1'!$B:$AP,31,FALSE),"")</f>
        <v/>
      </c>
      <c r="U248" s="168" t="str">
        <f>IFERROR(VLOOKUP(U246,'P1-1'!$B:$AP,31,FALSE),"")</f>
        <v/>
      </c>
      <c r="V248" s="168" t="str">
        <f>IFERROR(VLOOKUP(V246,'P1-1'!$B:$AP,31,FALSE),"")</f>
        <v/>
      </c>
      <c r="W248" s="168" t="str">
        <f>IFERROR(VLOOKUP(W246,'P1-1'!$B:$AP,31,FALSE),"")</f>
        <v/>
      </c>
      <c r="X248" s="168" t="str">
        <f>IFERROR(VLOOKUP(X246,'P1-1'!$B:$AP,31,FALSE),"")</f>
        <v/>
      </c>
      <c r="Y248" s="168" t="str">
        <f>IFERROR(VLOOKUP(Y246,'P1-1'!$B:$AP,31,FALSE),"")</f>
        <v/>
      </c>
      <c r="Z248" s="168" t="str">
        <f>IFERROR(VLOOKUP(Z246,'P1-1'!$B:$AP,31,FALSE),"")</f>
        <v/>
      </c>
      <c r="AA248" s="168" t="str">
        <f>IFERROR(VLOOKUP(AA246,'P1-1'!$B:$AP,31,FALSE),"")</f>
        <v/>
      </c>
      <c r="AB248" s="168" t="str">
        <f>IFERROR(VLOOKUP(AB246,'P1-1'!$B:$AP,31,FALSE),"")</f>
        <v/>
      </c>
      <c r="AC248" s="168" t="str">
        <f>IFERROR(VLOOKUP(AC246,'P1-1'!$B:$AP,31,FALSE),"")</f>
        <v/>
      </c>
      <c r="AD248" s="168" t="str">
        <f>IFERROR(VLOOKUP(AD246,'P1-1'!$B:$AP,31,FALSE),"")</f>
        <v/>
      </c>
      <c r="AE248" s="168" t="str">
        <f>IFERROR(VLOOKUP(AE246,'P1-1'!$B:$AP,31,FALSE),"")</f>
        <v/>
      </c>
      <c r="AF248" s="168" t="str">
        <f>IFERROR(VLOOKUP(AF246,'P1-1'!$B:$AP,31,FALSE),"")</f>
        <v/>
      </c>
      <c r="AG248" s="168" t="str">
        <f>IFERROR(VLOOKUP(AG246,'P1-1'!$B:$AP,31,FALSE),"")</f>
        <v/>
      </c>
      <c r="AH248" s="168" t="str">
        <f>IFERROR(VLOOKUP(AH246,'P1-1'!$B:$AP,31,FALSE),"")</f>
        <v/>
      </c>
      <c r="AI248" s="168" t="str">
        <f>IFERROR(VLOOKUP(AI246,'P1-1'!$B:$AP,31,FALSE),"")</f>
        <v/>
      </c>
      <c r="AJ248" s="168" t="str">
        <f>IFERROR(VLOOKUP(AJ246,'P1-1'!$B:$AP,31,FALSE),"")</f>
        <v/>
      </c>
      <c r="AK248" s="168" t="str">
        <f>IFERROR(VLOOKUP(AK246,'P1-1'!$B:$AP,31,FALSE),"")</f>
        <v/>
      </c>
      <c r="AL248" s="168" t="str">
        <f>IFERROR(VLOOKUP(AL246,'P1-1'!$B:$AP,31,FALSE),"")</f>
        <v/>
      </c>
      <c r="AM248" s="168" t="str">
        <f>IFERROR(VLOOKUP(AM246,'P1-1'!$B:$AP,31,FALSE),"")</f>
        <v/>
      </c>
      <c r="AN248" s="484"/>
      <c r="AO248" s="487"/>
      <c r="AP248" s="492"/>
      <c r="AQ248" s="493"/>
      <c r="AR248" s="487"/>
      <c r="AS248" s="487"/>
      <c r="AT248" s="494"/>
      <c r="AU248" s="328"/>
      <c r="AV248" s="328"/>
    </row>
    <row r="249" spans="1:48" s="139" customFormat="1" ht="12" customHeight="1" x14ac:dyDescent="0.15">
      <c r="A249" s="495">
        <v>76</v>
      </c>
      <c r="B249" s="498"/>
      <c r="C249" s="513"/>
      <c r="D249" s="504" t="s">
        <v>95</v>
      </c>
      <c r="E249" s="363"/>
      <c r="F249" s="507"/>
      <c r="G249" s="508"/>
      <c r="H249" s="166" t="s">
        <v>221</v>
      </c>
      <c r="I249" s="325"/>
      <c r="J249" s="325"/>
      <c r="K249" s="325"/>
      <c r="L249" s="325"/>
      <c r="M249" s="325"/>
      <c r="N249" s="325"/>
      <c r="O249" s="325"/>
      <c r="P249" s="325"/>
      <c r="Q249" s="325"/>
      <c r="R249" s="325"/>
      <c r="S249" s="325"/>
      <c r="T249" s="325"/>
      <c r="U249" s="325"/>
      <c r="V249" s="325"/>
      <c r="W249" s="325"/>
      <c r="X249" s="325"/>
      <c r="Y249" s="325"/>
      <c r="Z249" s="325"/>
      <c r="AA249" s="325"/>
      <c r="AB249" s="325"/>
      <c r="AC249" s="325"/>
      <c r="AD249" s="325"/>
      <c r="AE249" s="325"/>
      <c r="AF249" s="325"/>
      <c r="AG249" s="325"/>
      <c r="AH249" s="325"/>
      <c r="AI249" s="325"/>
      <c r="AJ249" s="325"/>
      <c r="AK249" s="325"/>
      <c r="AL249" s="325"/>
      <c r="AM249" s="325"/>
      <c r="AN249" s="482">
        <f t="shared" ref="AN249" si="289">IF(LEFT($AN$2,6)="共同生活援助",SUM(I250:AM250),SUM(I250:AM251))</f>
        <v>0</v>
      </c>
      <c r="AO249" s="485">
        <f>IF($AN$4="４週",AN249/4,AN249/(DAY(EOMONTH($I$22,0))/7))</f>
        <v>0</v>
      </c>
      <c r="AP249" s="488"/>
      <c r="AQ249" s="489"/>
      <c r="AR249" s="485" t="str">
        <f t="shared" ref="AR249" si="290">IF($AN$4="４週",AU250,AV250)</f>
        <v/>
      </c>
      <c r="AS249" s="485"/>
      <c r="AT249" s="494"/>
      <c r="AU249" s="326" t="s">
        <v>508</v>
      </c>
      <c r="AV249" s="326" t="s">
        <v>222</v>
      </c>
    </row>
    <row r="250" spans="1:48" s="139" customFormat="1" ht="12" customHeight="1" x14ac:dyDescent="0.15">
      <c r="A250" s="496"/>
      <c r="B250" s="499"/>
      <c r="C250" s="514"/>
      <c r="D250" s="505"/>
      <c r="E250" s="364"/>
      <c r="F250" s="509"/>
      <c r="G250" s="510"/>
      <c r="H250" s="167" t="s">
        <v>223</v>
      </c>
      <c r="I250" s="168" t="str">
        <f>IFERROR(VLOOKUP(I249,'P1-1'!$B:$AP,41,FALSE),"")</f>
        <v/>
      </c>
      <c r="J250" s="168" t="str">
        <f>IFERROR(VLOOKUP(J249,'P1-1'!$B:$AP,41,FALSE),"")</f>
        <v/>
      </c>
      <c r="K250" s="168" t="str">
        <f>IFERROR(VLOOKUP(K249,'P1-1'!$B:$AP,41,FALSE),"")</f>
        <v/>
      </c>
      <c r="L250" s="168" t="str">
        <f>IFERROR(VLOOKUP(L249,'P1-1'!$B:$AP,41,FALSE),"")</f>
        <v/>
      </c>
      <c r="M250" s="168" t="str">
        <f>IFERROR(VLOOKUP(M249,'P1-1'!$B:$AP,41,FALSE),"")</f>
        <v/>
      </c>
      <c r="N250" s="168" t="str">
        <f>IFERROR(VLOOKUP(N249,'P1-1'!$B:$AP,41,FALSE),"")</f>
        <v/>
      </c>
      <c r="O250" s="168" t="str">
        <f>IFERROR(VLOOKUP(O249,'P1-1'!$B:$AP,41,FALSE),"")</f>
        <v/>
      </c>
      <c r="P250" s="168" t="str">
        <f>IFERROR(VLOOKUP(P249,'P1-1'!$B:$AP,41,FALSE),"")</f>
        <v/>
      </c>
      <c r="Q250" s="168" t="str">
        <f>IFERROR(VLOOKUP(Q249,'P1-1'!$B:$AP,41,FALSE),"")</f>
        <v/>
      </c>
      <c r="R250" s="168" t="str">
        <f>IFERROR(VLOOKUP(R249,'P1-1'!$B:$AP,41,FALSE),"")</f>
        <v/>
      </c>
      <c r="S250" s="168" t="str">
        <f>IFERROR(VLOOKUP(S249,'P1-1'!$B:$AP,41,FALSE),"")</f>
        <v/>
      </c>
      <c r="T250" s="168" t="str">
        <f>IFERROR(VLOOKUP(T249,'P1-1'!$B:$AP,41,FALSE),"")</f>
        <v/>
      </c>
      <c r="U250" s="168" t="str">
        <f>IFERROR(VLOOKUP(U249,'P1-1'!$B:$AP,41,FALSE),"")</f>
        <v/>
      </c>
      <c r="V250" s="168" t="str">
        <f>IFERROR(VLOOKUP(V249,'P1-1'!$B:$AP,41,FALSE),"")</f>
        <v/>
      </c>
      <c r="W250" s="168" t="str">
        <f>IFERROR(VLOOKUP(W249,'P1-1'!$B:$AP,41,FALSE),"")</f>
        <v/>
      </c>
      <c r="X250" s="168" t="str">
        <f>IFERROR(VLOOKUP(X249,'P1-1'!$B:$AP,41,FALSE),"")</f>
        <v/>
      </c>
      <c r="Y250" s="168" t="str">
        <f>IFERROR(VLOOKUP(Y249,'P1-1'!$B:$AP,41,FALSE),"")</f>
        <v/>
      </c>
      <c r="Z250" s="168" t="str">
        <f>IFERROR(VLOOKUP(Z249,'P1-1'!$B:$AP,41,FALSE),"")</f>
        <v/>
      </c>
      <c r="AA250" s="168" t="str">
        <f>IFERROR(VLOOKUP(AA249,'P1-1'!$B:$AP,41,FALSE),"")</f>
        <v/>
      </c>
      <c r="AB250" s="168" t="str">
        <f>IFERROR(VLOOKUP(AB249,'P1-1'!$B:$AP,41,FALSE),"")</f>
        <v/>
      </c>
      <c r="AC250" s="168" t="str">
        <f>IFERROR(VLOOKUP(AC249,'P1-1'!$B:$AP,41,FALSE),"")</f>
        <v/>
      </c>
      <c r="AD250" s="168" t="str">
        <f>IFERROR(VLOOKUP(AD249,'P1-1'!$B:$AP,41,FALSE),"")</f>
        <v/>
      </c>
      <c r="AE250" s="168" t="str">
        <f>IFERROR(VLOOKUP(AE249,'P1-1'!$B:$AP,41,FALSE),"")</f>
        <v/>
      </c>
      <c r="AF250" s="168" t="str">
        <f>IFERROR(VLOOKUP(AF249,'P1-1'!$B:$AP,41,FALSE),"")</f>
        <v/>
      </c>
      <c r="AG250" s="168" t="str">
        <f>IFERROR(VLOOKUP(AG249,'P1-1'!$B:$AP,41,FALSE),"")</f>
        <v/>
      </c>
      <c r="AH250" s="168" t="str">
        <f>IFERROR(VLOOKUP(AH249,'P1-1'!$B:$AP,41,FALSE),"")</f>
        <v/>
      </c>
      <c r="AI250" s="168" t="str">
        <f>IFERROR(VLOOKUP(AI249,'P1-1'!$B:$AP,41,FALSE),"")</f>
        <v/>
      </c>
      <c r="AJ250" s="168" t="str">
        <f>IFERROR(VLOOKUP(AJ249,'P1-1'!$B:$AP,41,FALSE),"")</f>
        <v/>
      </c>
      <c r="AK250" s="168" t="str">
        <f>IFERROR(VLOOKUP(AK249,'P1-1'!$B:$AP,41,FALSE),"")</f>
        <v/>
      </c>
      <c r="AL250" s="168" t="str">
        <f>IFERROR(VLOOKUP(AL249,'P1-1'!$B:$AP,41,FALSE),"")</f>
        <v/>
      </c>
      <c r="AM250" s="168" t="str">
        <f>IFERROR(VLOOKUP(AM249,'P1-1'!$B:$AP,41,FALSE),"")</f>
        <v/>
      </c>
      <c r="AN250" s="483"/>
      <c r="AO250" s="486"/>
      <c r="AP250" s="490"/>
      <c r="AQ250" s="491"/>
      <c r="AR250" s="486"/>
      <c r="AS250" s="486"/>
      <c r="AT250" s="494"/>
      <c r="AU250" s="327" t="str">
        <f t="shared" ref="AU250" si="291">IFERROR(IF($D249="□",($AO249/$AK$7),($AO249/$AK$9)),"")</f>
        <v/>
      </c>
      <c r="AV250" s="327" t="str">
        <f t="shared" ref="AV250" si="292">IFERROR(IF($D249="□",($AN249/$AO$7),($AN249/$AO$9)),"")</f>
        <v/>
      </c>
    </row>
    <row r="251" spans="1:48" s="139" customFormat="1" ht="12" customHeight="1" x14ac:dyDescent="0.15">
      <c r="A251" s="497"/>
      <c r="B251" s="500"/>
      <c r="C251" s="515"/>
      <c r="D251" s="506"/>
      <c r="E251" s="364"/>
      <c r="F251" s="511"/>
      <c r="G251" s="512"/>
      <c r="H251" s="169" t="s">
        <v>224</v>
      </c>
      <c r="I251" s="168" t="str">
        <f>IFERROR(VLOOKUP(I249,'P1-1'!$B:$AP,31,FALSE),"")</f>
        <v/>
      </c>
      <c r="J251" s="168" t="str">
        <f>IFERROR(VLOOKUP(J249,'P1-1'!$B:$AP,31,FALSE),"")</f>
        <v/>
      </c>
      <c r="K251" s="168" t="str">
        <f>IFERROR(VLOOKUP(K249,'P1-1'!$B:$AP,31,FALSE),"")</f>
        <v/>
      </c>
      <c r="L251" s="168" t="str">
        <f>IFERROR(VLOOKUP(L249,'P1-1'!$B:$AP,31,FALSE),"")</f>
        <v/>
      </c>
      <c r="M251" s="168" t="str">
        <f>IFERROR(VLOOKUP(M249,'P1-1'!$B:$AP,31,FALSE),"")</f>
        <v/>
      </c>
      <c r="N251" s="168" t="str">
        <f>IFERROR(VLOOKUP(N249,'P1-1'!$B:$AP,31,FALSE),"")</f>
        <v/>
      </c>
      <c r="O251" s="168" t="str">
        <f>IFERROR(VLOOKUP(O249,'P1-1'!$B:$AP,31,FALSE),"")</f>
        <v/>
      </c>
      <c r="P251" s="168" t="str">
        <f>IFERROR(VLOOKUP(P249,'P1-1'!$B:$AP,31,FALSE),"")</f>
        <v/>
      </c>
      <c r="Q251" s="168" t="str">
        <f>IFERROR(VLOOKUP(Q249,'P1-1'!$B:$AP,31,FALSE),"")</f>
        <v/>
      </c>
      <c r="R251" s="168" t="str">
        <f>IFERROR(VLOOKUP(R249,'P1-1'!$B:$AP,31,FALSE),"")</f>
        <v/>
      </c>
      <c r="S251" s="168" t="str">
        <f>IFERROR(VLOOKUP(S249,'P1-1'!$B:$AP,31,FALSE),"")</f>
        <v/>
      </c>
      <c r="T251" s="168" t="str">
        <f>IFERROR(VLOOKUP(T249,'P1-1'!$B:$AP,31,FALSE),"")</f>
        <v/>
      </c>
      <c r="U251" s="168" t="str">
        <f>IFERROR(VLOOKUP(U249,'P1-1'!$B:$AP,31,FALSE),"")</f>
        <v/>
      </c>
      <c r="V251" s="168" t="str">
        <f>IFERROR(VLOOKUP(V249,'P1-1'!$B:$AP,31,FALSE),"")</f>
        <v/>
      </c>
      <c r="W251" s="168" t="str">
        <f>IFERROR(VLOOKUP(W249,'P1-1'!$B:$AP,31,FALSE),"")</f>
        <v/>
      </c>
      <c r="X251" s="168" t="str">
        <f>IFERROR(VLOOKUP(X249,'P1-1'!$B:$AP,31,FALSE),"")</f>
        <v/>
      </c>
      <c r="Y251" s="168" t="str">
        <f>IFERROR(VLOOKUP(Y249,'P1-1'!$B:$AP,31,FALSE),"")</f>
        <v/>
      </c>
      <c r="Z251" s="168" t="str">
        <f>IFERROR(VLOOKUP(Z249,'P1-1'!$B:$AP,31,FALSE),"")</f>
        <v/>
      </c>
      <c r="AA251" s="168" t="str">
        <f>IFERROR(VLOOKUP(AA249,'P1-1'!$B:$AP,31,FALSE),"")</f>
        <v/>
      </c>
      <c r="AB251" s="168" t="str">
        <f>IFERROR(VLOOKUP(AB249,'P1-1'!$B:$AP,31,FALSE),"")</f>
        <v/>
      </c>
      <c r="AC251" s="168" t="str">
        <f>IFERROR(VLOOKUP(AC249,'P1-1'!$B:$AP,31,FALSE),"")</f>
        <v/>
      </c>
      <c r="AD251" s="168" t="str">
        <f>IFERROR(VLOOKUP(AD249,'P1-1'!$B:$AP,31,FALSE),"")</f>
        <v/>
      </c>
      <c r="AE251" s="168" t="str">
        <f>IFERROR(VLOOKUP(AE249,'P1-1'!$B:$AP,31,FALSE),"")</f>
        <v/>
      </c>
      <c r="AF251" s="168" t="str">
        <f>IFERROR(VLOOKUP(AF249,'P1-1'!$B:$AP,31,FALSE),"")</f>
        <v/>
      </c>
      <c r="AG251" s="168" t="str">
        <f>IFERROR(VLOOKUP(AG249,'P1-1'!$B:$AP,31,FALSE),"")</f>
        <v/>
      </c>
      <c r="AH251" s="168" t="str">
        <f>IFERROR(VLOOKUP(AH249,'P1-1'!$B:$AP,31,FALSE),"")</f>
        <v/>
      </c>
      <c r="AI251" s="168" t="str">
        <f>IFERROR(VLOOKUP(AI249,'P1-1'!$B:$AP,31,FALSE),"")</f>
        <v/>
      </c>
      <c r="AJ251" s="168" t="str">
        <f>IFERROR(VLOOKUP(AJ249,'P1-1'!$B:$AP,31,FALSE),"")</f>
        <v/>
      </c>
      <c r="AK251" s="168" t="str">
        <f>IFERROR(VLOOKUP(AK249,'P1-1'!$B:$AP,31,FALSE),"")</f>
        <v/>
      </c>
      <c r="AL251" s="168" t="str">
        <f>IFERROR(VLOOKUP(AL249,'P1-1'!$B:$AP,31,FALSE),"")</f>
        <v/>
      </c>
      <c r="AM251" s="168" t="str">
        <f>IFERROR(VLOOKUP(AM249,'P1-1'!$B:$AP,31,FALSE),"")</f>
        <v/>
      </c>
      <c r="AN251" s="484"/>
      <c r="AO251" s="487"/>
      <c r="AP251" s="492"/>
      <c r="AQ251" s="493"/>
      <c r="AR251" s="487"/>
      <c r="AS251" s="487"/>
      <c r="AT251" s="494"/>
      <c r="AU251" s="328"/>
      <c r="AV251" s="328"/>
    </row>
    <row r="252" spans="1:48" s="139" customFormat="1" ht="12" customHeight="1" x14ac:dyDescent="0.15">
      <c r="A252" s="495">
        <v>77</v>
      </c>
      <c r="B252" s="498"/>
      <c r="C252" s="513"/>
      <c r="D252" s="504" t="s">
        <v>95</v>
      </c>
      <c r="E252" s="363"/>
      <c r="F252" s="507"/>
      <c r="G252" s="508"/>
      <c r="H252" s="166" t="s">
        <v>221</v>
      </c>
      <c r="I252" s="325"/>
      <c r="J252" s="325"/>
      <c r="K252" s="325"/>
      <c r="L252" s="325"/>
      <c r="M252" s="325"/>
      <c r="N252" s="325"/>
      <c r="O252" s="325"/>
      <c r="P252" s="325"/>
      <c r="Q252" s="325"/>
      <c r="R252" s="325"/>
      <c r="S252" s="325"/>
      <c r="T252" s="325"/>
      <c r="U252" s="325"/>
      <c r="V252" s="325"/>
      <c r="W252" s="325"/>
      <c r="X252" s="325"/>
      <c r="Y252" s="325"/>
      <c r="Z252" s="325"/>
      <c r="AA252" s="325"/>
      <c r="AB252" s="325"/>
      <c r="AC252" s="325"/>
      <c r="AD252" s="325"/>
      <c r="AE252" s="325"/>
      <c r="AF252" s="325"/>
      <c r="AG252" s="325"/>
      <c r="AH252" s="325"/>
      <c r="AI252" s="325"/>
      <c r="AJ252" s="325"/>
      <c r="AK252" s="325"/>
      <c r="AL252" s="325"/>
      <c r="AM252" s="325"/>
      <c r="AN252" s="482">
        <f t="shared" ref="AN252" si="293">IF(LEFT($AN$2,6)="共同生活援助",SUM(I253:AM253),SUM(I253:AM254))</f>
        <v>0</v>
      </c>
      <c r="AO252" s="485">
        <f>IF($AN$4="４週",AN252/4,AN252/(DAY(EOMONTH($I$22,0))/7))</f>
        <v>0</v>
      </c>
      <c r="AP252" s="488"/>
      <c r="AQ252" s="489"/>
      <c r="AR252" s="485" t="str">
        <f t="shared" ref="AR252" si="294">IF($AN$4="４週",AU253,AV253)</f>
        <v/>
      </c>
      <c r="AS252" s="485"/>
      <c r="AT252" s="494"/>
      <c r="AU252" s="326" t="s">
        <v>508</v>
      </c>
      <c r="AV252" s="326" t="s">
        <v>222</v>
      </c>
    </row>
    <row r="253" spans="1:48" s="139" customFormat="1" ht="12" customHeight="1" x14ac:dyDescent="0.15">
      <c r="A253" s="496"/>
      <c r="B253" s="499"/>
      <c r="C253" s="514"/>
      <c r="D253" s="505"/>
      <c r="E253" s="364"/>
      <c r="F253" s="509"/>
      <c r="G253" s="510"/>
      <c r="H253" s="167" t="s">
        <v>223</v>
      </c>
      <c r="I253" s="168" t="str">
        <f>IFERROR(VLOOKUP(I252,'P1-1'!$B:$AP,41,FALSE),"")</f>
        <v/>
      </c>
      <c r="J253" s="168" t="str">
        <f>IFERROR(VLOOKUP(J252,'P1-1'!$B:$AP,41,FALSE),"")</f>
        <v/>
      </c>
      <c r="K253" s="168" t="str">
        <f>IFERROR(VLOOKUP(K252,'P1-1'!$B:$AP,41,FALSE),"")</f>
        <v/>
      </c>
      <c r="L253" s="168" t="str">
        <f>IFERROR(VLOOKUP(L252,'P1-1'!$B:$AP,41,FALSE),"")</f>
        <v/>
      </c>
      <c r="M253" s="168" t="str">
        <f>IFERROR(VLOOKUP(M252,'P1-1'!$B:$AP,41,FALSE),"")</f>
        <v/>
      </c>
      <c r="N253" s="168" t="str">
        <f>IFERROR(VLOOKUP(N252,'P1-1'!$B:$AP,41,FALSE),"")</f>
        <v/>
      </c>
      <c r="O253" s="168" t="str">
        <f>IFERROR(VLOOKUP(O252,'P1-1'!$B:$AP,41,FALSE),"")</f>
        <v/>
      </c>
      <c r="P253" s="168" t="str">
        <f>IFERROR(VLOOKUP(P252,'P1-1'!$B:$AP,41,FALSE),"")</f>
        <v/>
      </c>
      <c r="Q253" s="168" t="str">
        <f>IFERROR(VLOOKUP(Q252,'P1-1'!$B:$AP,41,FALSE),"")</f>
        <v/>
      </c>
      <c r="R253" s="168" t="str">
        <f>IFERROR(VLOOKUP(R252,'P1-1'!$B:$AP,41,FALSE),"")</f>
        <v/>
      </c>
      <c r="S253" s="168" t="str">
        <f>IFERROR(VLOOKUP(S252,'P1-1'!$B:$AP,41,FALSE),"")</f>
        <v/>
      </c>
      <c r="T253" s="168" t="str">
        <f>IFERROR(VLOOKUP(T252,'P1-1'!$B:$AP,41,FALSE),"")</f>
        <v/>
      </c>
      <c r="U253" s="168" t="str">
        <f>IFERROR(VLOOKUP(U252,'P1-1'!$B:$AP,41,FALSE),"")</f>
        <v/>
      </c>
      <c r="V253" s="168" t="str">
        <f>IFERROR(VLOOKUP(V252,'P1-1'!$B:$AP,41,FALSE),"")</f>
        <v/>
      </c>
      <c r="W253" s="168" t="str">
        <f>IFERROR(VLOOKUP(W252,'P1-1'!$B:$AP,41,FALSE),"")</f>
        <v/>
      </c>
      <c r="X253" s="168" t="str">
        <f>IFERROR(VLOOKUP(X252,'P1-1'!$B:$AP,41,FALSE),"")</f>
        <v/>
      </c>
      <c r="Y253" s="168" t="str">
        <f>IFERROR(VLOOKUP(Y252,'P1-1'!$B:$AP,41,FALSE),"")</f>
        <v/>
      </c>
      <c r="Z253" s="168" t="str">
        <f>IFERROR(VLOOKUP(Z252,'P1-1'!$B:$AP,41,FALSE),"")</f>
        <v/>
      </c>
      <c r="AA253" s="168" t="str">
        <f>IFERROR(VLOOKUP(AA252,'P1-1'!$B:$AP,41,FALSE),"")</f>
        <v/>
      </c>
      <c r="AB253" s="168" t="str">
        <f>IFERROR(VLOOKUP(AB252,'P1-1'!$B:$AP,41,FALSE),"")</f>
        <v/>
      </c>
      <c r="AC253" s="168" t="str">
        <f>IFERROR(VLOOKUP(AC252,'P1-1'!$B:$AP,41,FALSE),"")</f>
        <v/>
      </c>
      <c r="AD253" s="168" t="str">
        <f>IFERROR(VLOOKUP(AD252,'P1-1'!$B:$AP,41,FALSE),"")</f>
        <v/>
      </c>
      <c r="AE253" s="168" t="str">
        <f>IFERROR(VLOOKUP(AE252,'P1-1'!$B:$AP,41,FALSE),"")</f>
        <v/>
      </c>
      <c r="AF253" s="168" t="str">
        <f>IFERROR(VLOOKUP(AF252,'P1-1'!$B:$AP,41,FALSE),"")</f>
        <v/>
      </c>
      <c r="AG253" s="168" t="str">
        <f>IFERROR(VLOOKUP(AG252,'P1-1'!$B:$AP,41,FALSE),"")</f>
        <v/>
      </c>
      <c r="AH253" s="168" t="str">
        <f>IFERROR(VLOOKUP(AH252,'P1-1'!$B:$AP,41,FALSE),"")</f>
        <v/>
      </c>
      <c r="AI253" s="168" t="str">
        <f>IFERROR(VLOOKUP(AI252,'P1-1'!$B:$AP,41,FALSE),"")</f>
        <v/>
      </c>
      <c r="AJ253" s="168" t="str">
        <f>IFERROR(VLOOKUP(AJ252,'P1-1'!$B:$AP,41,FALSE),"")</f>
        <v/>
      </c>
      <c r="AK253" s="168" t="str">
        <f>IFERROR(VLOOKUP(AK252,'P1-1'!$B:$AP,41,FALSE),"")</f>
        <v/>
      </c>
      <c r="AL253" s="168" t="str">
        <f>IFERROR(VLOOKUP(AL252,'P1-1'!$B:$AP,41,FALSE),"")</f>
        <v/>
      </c>
      <c r="AM253" s="168" t="str">
        <f>IFERROR(VLOOKUP(AM252,'P1-1'!$B:$AP,41,FALSE),"")</f>
        <v/>
      </c>
      <c r="AN253" s="483"/>
      <c r="AO253" s="486"/>
      <c r="AP253" s="490"/>
      <c r="AQ253" s="491"/>
      <c r="AR253" s="486"/>
      <c r="AS253" s="486"/>
      <c r="AT253" s="494"/>
      <c r="AU253" s="327" t="str">
        <f t="shared" ref="AU253" si="295">IFERROR(IF($D252="□",($AO252/$AK$7),($AO252/$AK$9)),"")</f>
        <v/>
      </c>
      <c r="AV253" s="327" t="str">
        <f t="shared" ref="AV253" si="296">IFERROR(IF($D252="□",($AN252/$AO$7),($AN252/$AO$9)),"")</f>
        <v/>
      </c>
    </row>
    <row r="254" spans="1:48" s="139" customFormat="1" ht="12" customHeight="1" x14ac:dyDescent="0.15">
      <c r="A254" s="497"/>
      <c r="B254" s="500"/>
      <c r="C254" s="515"/>
      <c r="D254" s="506"/>
      <c r="E254" s="364"/>
      <c r="F254" s="511"/>
      <c r="G254" s="512"/>
      <c r="H254" s="169" t="s">
        <v>224</v>
      </c>
      <c r="I254" s="168" t="str">
        <f>IFERROR(VLOOKUP(I252,'P1-1'!$B:$AP,31,FALSE),"")</f>
        <v/>
      </c>
      <c r="J254" s="168" t="str">
        <f>IFERROR(VLOOKUP(J252,'P1-1'!$B:$AP,31,FALSE),"")</f>
        <v/>
      </c>
      <c r="K254" s="168" t="str">
        <f>IFERROR(VLOOKUP(K252,'P1-1'!$B:$AP,31,FALSE),"")</f>
        <v/>
      </c>
      <c r="L254" s="168" t="str">
        <f>IFERROR(VLOOKUP(L252,'P1-1'!$B:$AP,31,FALSE),"")</f>
        <v/>
      </c>
      <c r="M254" s="168" t="str">
        <f>IFERROR(VLOOKUP(M252,'P1-1'!$B:$AP,31,FALSE),"")</f>
        <v/>
      </c>
      <c r="N254" s="168" t="str">
        <f>IFERROR(VLOOKUP(N252,'P1-1'!$B:$AP,31,FALSE),"")</f>
        <v/>
      </c>
      <c r="O254" s="168" t="str">
        <f>IFERROR(VLOOKUP(O252,'P1-1'!$B:$AP,31,FALSE),"")</f>
        <v/>
      </c>
      <c r="P254" s="168" t="str">
        <f>IFERROR(VLOOKUP(P252,'P1-1'!$B:$AP,31,FALSE),"")</f>
        <v/>
      </c>
      <c r="Q254" s="168" t="str">
        <f>IFERROR(VLOOKUP(Q252,'P1-1'!$B:$AP,31,FALSE),"")</f>
        <v/>
      </c>
      <c r="R254" s="168" t="str">
        <f>IFERROR(VLOOKUP(R252,'P1-1'!$B:$AP,31,FALSE),"")</f>
        <v/>
      </c>
      <c r="S254" s="168" t="str">
        <f>IFERROR(VLOOKUP(S252,'P1-1'!$B:$AP,31,FALSE),"")</f>
        <v/>
      </c>
      <c r="T254" s="168" t="str">
        <f>IFERROR(VLOOKUP(T252,'P1-1'!$B:$AP,31,FALSE),"")</f>
        <v/>
      </c>
      <c r="U254" s="168" t="str">
        <f>IFERROR(VLOOKUP(U252,'P1-1'!$B:$AP,31,FALSE),"")</f>
        <v/>
      </c>
      <c r="V254" s="168" t="str">
        <f>IFERROR(VLOOKUP(V252,'P1-1'!$B:$AP,31,FALSE),"")</f>
        <v/>
      </c>
      <c r="W254" s="168" t="str">
        <f>IFERROR(VLOOKUP(W252,'P1-1'!$B:$AP,31,FALSE),"")</f>
        <v/>
      </c>
      <c r="X254" s="168" t="str">
        <f>IFERROR(VLOOKUP(X252,'P1-1'!$B:$AP,31,FALSE),"")</f>
        <v/>
      </c>
      <c r="Y254" s="168" t="str">
        <f>IFERROR(VLOOKUP(Y252,'P1-1'!$B:$AP,31,FALSE),"")</f>
        <v/>
      </c>
      <c r="Z254" s="168" t="str">
        <f>IFERROR(VLOOKUP(Z252,'P1-1'!$B:$AP,31,FALSE),"")</f>
        <v/>
      </c>
      <c r="AA254" s="168" t="str">
        <f>IFERROR(VLOOKUP(AA252,'P1-1'!$B:$AP,31,FALSE),"")</f>
        <v/>
      </c>
      <c r="AB254" s="168" t="str">
        <f>IFERROR(VLOOKUP(AB252,'P1-1'!$B:$AP,31,FALSE),"")</f>
        <v/>
      </c>
      <c r="AC254" s="168" t="str">
        <f>IFERROR(VLOOKUP(AC252,'P1-1'!$B:$AP,31,FALSE),"")</f>
        <v/>
      </c>
      <c r="AD254" s="168" t="str">
        <f>IFERROR(VLOOKUP(AD252,'P1-1'!$B:$AP,31,FALSE),"")</f>
        <v/>
      </c>
      <c r="AE254" s="168" t="str">
        <f>IFERROR(VLOOKUP(AE252,'P1-1'!$B:$AP,31,FALSE),"")</f>
        <v/>
      </c>
      <c r="AF254" s="168" t="str">
        <f>IFERROR(VLOOKUP(AF252,'P1-1'!$B:$AP,31,FALSE),"")</f>
        <v/>
      </c>
      <c r="AG254" s="168" t="str">
        <f>IFERROR(VLOOKUP(AG252,'P1-1'!$B:$AP,31,FALSE),"")</f>
        <v/>
      </c>
      <c r="AH254" s="168" t="str">
        <f>IFERROR(VLOOKUP(AH252,'P1-1'!$B:$AP,31,FALSE),"")</f>
        <v/>
      </c>
      <c r="AI254" s="168" t="str">
        <f>IFERROR(VLOOKUP(AI252,'P1-1'!$B:$AP,31,FALSE),"")</f>
        <v/>
      </c>
      <c r="AJ254" s="168" t="str">
        <f>IFERROR(VLOOKUP(AJ252,'P1-1'!$B:$AP,31,FALSE),"")</f>
        <v/>
      </c>
      <c r="AK254" s="168" t="str">
        <f>IFERROR(VLOOKUP(AK252,'P1-1'!$B:$AP,31,FALSE),"")</f>
        <v/>
      </c>
      <c r="AL254" s="168" t="str">
        <f>IFERROR(VLOOKUP(AL252,'P1-1'!$B:$AP,31,FALSE),"")</f>
        <v/>
      </c>
      <c r="AM254" s="168" t="str">
        <f>IFERROR(VLOOKUP(AM252,'P1-1'!$B:$AP,31,FALSE),"")</f>
        <v/>
      </c>
      <c r="AN254" s="484"/>
      <c r="AO254" s="487"/>
      <c r="AP254" s="492"/>
      <c r="AQ254" s="493"/>
      <c r="AR254" s="487"/>
      <c r="AS254" s="487"/>
      <c r="AT254" s="494"/>
      <c r="AU254" s="328"/>
      <c r="AV254" s="328"/>
    </row>
    <row r="255" spans="1:48" s="139" customFormat="1" ht="12" customHeight="1" x14ac:dyDescent="0.15">
      <c r="A255" s="495">
        <v>78</v>
      </c>
      <c r="B255" s="498"/>
      <c r="C255" s="513"/>
      <c r="D255" s="504" t="s">
        <v>95</v>
      </c>
      <c r="E255" s="363"/>
      <c r="F255" s="507"/>
      <c r="G255" s="508"/>
      <c r="H255" s="166" t="s">
        <v>221</v>
      </c>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5"/>
      <c r="AJ255" s="325"/>
      <c r="AK255" s="325"/>
      <c r="AL255" s="325"/>
      <c r="AM255" s="325"/>
      <c r="AN255" s="482">
        <f t="shared" ref="AN255" si="297">IF(LEFT($AN$2,6)="共同生活援助",SUM(I256:AM256),SUM(I256:AM257))</f>
        <v>0</v>
      </c>
      <c r="AO255" s="485">
        <f>IF($AN$4="４週",AN255/4,AN255/(DAY(EOMONTH($I$22,0))/7))</f>
        <v>0</v>
      </c>
      <c r="AP255" s="488"/>
      <c r="AQ255" s="489"/>
      <c r="AR255" s="485" t="str">
        <f t="shared" ref="AR255" si="298">IF($AN$4="４週",AU256,AV256)</f>
        <v/>
      </c>
      <c r="AS255" s="485"/>
      <c r="AT255" s="494"/>
      <c r="AU255" s="326" t="s">
        <v>508</v>
      </c>
      <c r="AV255" s="326" t="s">
        <v>222</v>
      </c>
    </row>
    <row r="256" spans="1:48" s="139" customFormat="1" ht="12" customHeight="1" x14ac:dyDescent="0.15">
      <c r="A256" s="496"/>
      <c r="B256" s="499"/>
      <c r="C256" s="514"/>
      <c r="D256" s="505"/>
      <c r="E256" s="364"/>
      <c r="F256" s="509"/>
      <c r="G256" s="510"/>
      <c r="H256" s="167" t="s">
        <v>223</v>
      </c>
      <c r="I256" s="168" t="str">
        <f>IFERROR(VLOOKUP(I255,'P1-1'!$B:$AP,41,FALSE),"")</f>
        <v/>
      </c>
      <c r="J256" s="168" t="str">
        <f>IFERROR(VLOOKUP(J255,'P1-1'!$B:$AP,41,FALSE),"")</f>
        <v/>
      </c>
      <c r="K256" s="168" t="str">
        <f>IFERROR(VLOOKUP(K255,'P1-1'!$B:$AP,41,FALSE),"")</f>
        <v/>
      </c>
      <c r="L256" s="168" t="str">
        <f>IFERROR(VLOOKUP(L255,'P1-1'!$B:$AP,41,FALSE),"")</f>
        <v/>
      </c>
      <c r="M256" s="168" t="str">
        <f>IFERROR(VLOOKUP(M255,'P1-1'!$B:$AP,41,FALSE),"")</f>
        <v/>
      </c>
      <c r="N256" s="168" t="str">
        <f>IFERROR(VLOOKUP(N255,'P1-1'!$B:$AP,41,FALSE),"")</f>
        <v/>
      </c>
      <c r="O256" s="168" t="str">
        <f>IFERROR(VLOOKUP(O255,'P1-1'!$B:$AP,41,FALSE),"")</f>
        <v/>
      </c>
      <c r="P256" s="168" t="str">
        <f>IFERROR(VLOOKUP(P255,'P1-1'!$B:$AP,41,FALSE),"")</f>
        <v/>
      </c>
      <c r="Q256" s="168" t="str">
        <f>IFERROR(VLOOKUP(Q255,'P1-1'!$B:$AP,41,FALSE),"")</f>
        <v/>
      </c>
      <c r="R256" s="168" t="str">
        <f>IFERROR(VLOOKUP(R255,'P1-1'!$B:$AP,41,FALSE),"")</f>
        <v/>
      </c>
      <c r="S256" s="168" t="str">
        <f>IFERROR(VLOOKUP(S255,'P1-1'!$B:$AP,41,FALSE),"")</f>
        <v/>
      </c>
      <c r="T256" s="168" t="str">
        <f>IFERROR(VLOOKUP(T255,'P1-1'!$B:$AP,41,FALSE),"")</f>
        <v/>
      </c>
      <c r="U256" s="168" t="str">
        <f>IFERROR(VLOOKUP(U255,'P1-1'!$B:$AP,41,FALSE),"")</f>
        <v/>
      </c>
      <c r="V256" s="168" t="str">
        <f>IFERROR(VLOOKUP(V255,'P1-1'!$B:$AP,41,FALSE),"")</f>
        <v/>
      </c>
      <c r="W256" s="168" t="str">
        <f>IFERROR(VLOOKUP(W255,'P1-1'!$B:$AP,41,FALSE),"")</f>
        <v/>
      </c>
      <c r="X256" s="168" t="str">
        <f>IFERROR(VLOOKUP(X255,'P1-1'!$B:$AP,41,FALSE),"")</f>
        <v/>
      </c>
      <c r="Y256" s="168" t="str">
        <f>IFERROR(VLOOKUP(Y255,'P1-1'!$B:$AP,41,FALSE),"")</f>
        <v/>
      </c>
      <c r="Z256" s="168" t="str">
        <f>IFERROR(VLOOKUP(Z255,'P1-1'!$B:$AP,41,FALSE),"")</f>
        <v/>
      </c>
      <c r="AA256" s="168" t="str">
        <f>IFERROR(VLOOKUP(AA255,'P1-1'!$B:$AP,41,FALSE),"")</f>
        <v/>
      </c>
      <c r="AB256" s="168" t="str">
        <f>IFERROR(VLOOKUP(AB255,'P1-1'!$B:$AP,41,FALSE),"")</f>
        <v/>
      </c>
      <c r="AC256" s="168" t="str">
        <f>IFERROR(VLOOKUP(AC255,'P1-1'!$B:$AP,41,FALSE),"")</f>
        <v/>
      </c>
      <c r="AD256" s="168" t="str">
        <f>IFERROR(VLOOKUP(AD255,'P1-1'!$B:$AP,41,FALSE),"")</f>
        <v/>
      </c>
      <c r="AE256" s="168" t="str">
        <f>IFERROR(VLOOKUP(AE255,'P1-1'!$B:$AP,41,FALSE),"")</f>
        <v/>
      </c>
      <c r="AF256" s="168" t="str">
        <f>IFERROR(VLOOKUP(AF255,'P1-1'!$B:$AP,41,FALSE),"")</f>
        <v/>
      </c>
      <c r="AG256" s="168" t="str">
        <f>IFERROR(VLOOKUP(AG255,'P1-1'!$B:$AP,41,FALSE),"")</f>
        <v/>
      </c>
      <c r="AH256" s="168" t="str">
        <f>IFERROR(VLOOKUP(AH255,'P1-1'!$B:$AP,41,FALSE),"")</f>
        <v/>
      </c>
      <c r="AI256" s="168" t="str">
        <f>IFERROR(VLOOKUP(AI255,'P1-1'!$B:$AP,41,FALSE),"")</f>
        <v/>
      </c>
      <c r="AJ256" s="168" t="str">
        <f>IFERROR(VLOOKUP(AJ255,'P1-1'!$B:$AP,41,FALSE),"")</f>
        <v/>
      </c>
      <c r="AK256" s="168" t="str">
        <f>IFERROR(VLOOKUP(AK255,'P1-1'!$B:$AP,41,FALSE),"")</f>
        <v/>
      </c>
      <c r="AL256" s="168" t="str">
        <f>IFERROR(VLOOKUP(AL255,'P1-1'!$B:$AP,41,FALSE),"")</f>
        <v/>
      </c>
      <c r="AM256" s="168" t="str">
        <f>IFERROR(VLOOKUP(AM255,'P1-1'!$B:$AP,41,FALSE),"")</f>
        <v/>
      </c>
      <c r="AN256" s="483"/>
      <c r="AO256" s="486"/>
      <c r="AP256" s="490"/>
      <c r="AQ256" s="491"/>
      <c r="AR256" s="486"/>
      <c r="AS256" s="486"/>
      <c r="AT256" s="494"/>
      <c r="AU256" s="327" t="str">
        <f t="shared" ref="AU256" si="299">IFERROR(IF($D255="□",($AO255/$AK$7),($AO255/$AK$9)),"")</f>
        <v/>
      </c>
      <c r="AV256" s="327" t="str">
        <f t="shared" ref="AV256" si="300">IFERROR(IF($D255="□",($AN255/$AO$7),($AN255/$AO$9)),"")</f>
        <v/>
      </c>
    </row>
    <row r="257" spans="1:48" s="139" customFormat="1" ht="12" customHeight="1" x14ac:dyDescent="0.15">
      <c r="A257" s="497"/>
      <c r="B257" s="500"/>
      <c r="C257" s="515"/>
      <c r="D257" s="506"/>
      <c r="E257" s="364"/>
      <c r="F257" s="511"/>
      <c r="G257" s="512"/>
      <c r="H257" s="169" t="s">
        <v>224</v>
      </c>
      <c r="I257" s="168" t="str">
        <f>IFERROR(VLOOKUP(I255,'P1-1'!$B:$AP,31,FALSE),"")</f>
        <v/>
      </c>
      <c r="J257" s="168" t="str">
        <f>IFERROR(VLOOKUP(J255,'P1-1'!$B:$AP,31,FALSE),"")</f>
        <v/>
      </c>
      <c r="K257" s="168" t="str">
        <f>IFERROR(VLOOKUP(K255,'P1-1'!$B:$AP,31,FALSE),"")</f>
        <v/>
      </c>
      <c r="L257" s="168" t="str">
        <f>IFERROR(VLOOKUP(L255,'P1-1'!$B:$AP,31,FALSE),"")</f>
        <v/>
      </c>
      <c r="M257" s="168" t="str">
        <f>IFERROR(VLOOKUP(M255,'P1-1'!$B:$AP,31,FALSE),"")</f>
        <v/>
      </c>
      <c r="N257" s="168" t="str">
        <f>IFERROR(VLOOKUP(N255,'P1-1'!$B:$AP,31,FALSE),"")</f>
        <v/>
      </c>
      <c r="O257" s="168" t="str">
        <f>IFERROR(VLOOKUP(O255,'P1-1'!$B:$AP,31,FALSE),"")</f>
        <v/>
      </c>
      <c r="P257" s="168" t="str">
        <f>IFERROR(VLOOKUP(P255,'P1-1'!$B:$AP,31,FALSE),"")</f>
        <v/>
      </c>
      <c r="Q257" s="168" t="str">
        <f>IFERROR(VLOOKUP(Q255,'P1-1'!$B:$AP,31,FALSE),"")</f>
        <v/>
      </c>
      <c r="R257" s="168" t="str">
        <f>IFERROR(VLOOKUP(R255,'P1-1'!$B:$AP,31,FALSE),"")</f>
        <v/>
      </c>
      <c r="S257" s="168" t="str">
        <f>IFERROR(VLOOKUP(S255,'P1-1'!$B:$AP,31,FALSE),"")</f>
        <v/>
      </c>
      <c r="T257" s="168" t="str">
        <f>IFERROR(VLOOKUP(T255,'P1-1'!$B:$AP,31,FALSE),"")</f>
        <v/>
      </c>
      <c r="U257" s="168" t="str">
        <f>IFERROR(VLOOKUP(U255,'P1-1'!$B:$AP,31,FALSE),"")</f>
        <v/>
      </c>
      <c r="V257" s="168" t="str">
        <f>IFERROR(VLOOKUP(V255,'P1-1'!$B:$AP,31,FALSE),"")</f>
        <v/>
      </c>
      <c r="W257" s="168" t="str">
        <f>IFERROR(VLOOKUP(W255,'P1-1'!$B:$AP,31,FALSE),"")</f>
        <v/>
      </c>
      <c r="X257" s="168" t="str">
        <f>IFERROR(VLOOKUP(X255,'P1-1'!$B:$AP,31,FALSE),"")</f>
        <v/>
      </c>
      <c r="Y257" s="168" t="str">
        <f>IFERROR(VLOOKUP(Y255,'P1-1'!$B:$AP,31,FALSE),"")</f>
        <v/>
      </c>
      <c r="Z257" s="168" t="str">
        <f>IFERROR(VLOOKUP(Z255,'P1-1'!$B:$AP,31,FALSE),"")</f>
        <v/>
      </c>
      <c r="AA257" s="168" t="str">
        <f>IFERROR(VLOOKUP(AA255,'P1-1'!$B:$AP,31,FALSE),"")</f>
        <v/>
      </c>
      <c r="AB257" s="168" t="str">
        <f>IFERROR(VLOOKUP(AB255,'P1-1'!$B:$AP,31,FALSE),"")</f>
        <v/>
      </c>
      <c r="AC257" s="168" t="str">
        <f>IFERROR(VLOOKUP(AC255,'P1-1'!$B:$AP,31,FALSE),"")</f>
        <v/>
      </c>
      <c r="AD257" s="168" t="str">
        <f>IFERROR(VLOOKUP(AD255,'P1-1'!$B:$AP,31,FALSE),"")</f>
        <v/>
      </c>
      <c r="AE257" s="168" t="str">
        <f>IFERROR(VLOOKUP(AE255,'P1-1'!$B:$AP,31,FALSE),"")</f>
        <v/>
      </c>
      <c r="AF257" s="168" t="str">
        <f>IFERROR(VLOOKUP(AF255,'P1-1'!$B:$AP,31,FALSE),"")</f>
        <v/>
      </c>
      <c r="AG257" s="168" t="str">
        <f>IFERROR(VLOOKUP(AG255,'P1-1'!$B:$AP,31,FALSE),"")</f>
        <v/>
      </c>
      <c r="AH257" s="168" t="str">
        <f>IFERROR(VLOOKUP(AH255,'P1-1'!$B:$AP,31,FALSE),"")</f>
        <v/>
      </c>
      <c r="AI257" s="168" t="str">
        <f>IFERROR(VLOOKUP(AI255,'P1-1'!$B:$AP,31,FALSE),"")</f>
        <v/>
      </c>
      <c r="AJ257" s="168" t="str">
        <f>IFERROR(VLOOKUP(AJ255,'P1-1'!$B:$AP,31,FALSE),"")</f>
        <v/>
      </c>
      <c r="AK257" s="168" t="str">
        <f>IFERROR(VLOOKUP(AK255,'P1-1'!$B:$AP,31,FALSE),"")</f>
        <v/>
      </c>
      <c r="AL257" s="168" t="str">
        <f>IFERROR(VLOOKUP(AL255,'P1-1'!$B:$AP,31,FALSE),"")</f>
        <v/>
      </c>
      <c r="AM257" s="168" t="str">
        <f>IFERROR(VLOOKUP(AM255,'P1-1'!$B:$AP,31,FALSE),"")</f>
        <v/>
      </c>
      <c r="AN257" s="484"/>
      <c r="AO257" s="487"/>
      <c r="AP257" s="492"/>
      <c r="AQ257" s="493"/>
      <c r="AR257" s="487"/>
      <c r="AS257" s="487"/>
      <c r="AT257" s="494"/>
      <c r="AU257" s="328"/>
      <c r="AV257" s="328"/>
    </row>
    <row r="258" spans="1:48" s="139" customFormat="1" ht="12" customHeight="1" x14ac:dyDescent="0.15">
      <c r="A258" s="495">
        <v>79</v>
      </c>
      <c r="B258" s="498"/>
      <c r="C258" s="513"/>
      <c r="D258" s="504" t="s">
        <v>95</v>
      </c>
      <c r="E258" s="363"/>
      <c r="F258" s="507"/>
      <c r="G258" s="508"/>
      <c r="H258" s="166" t="s">
        <v>221</v>
      </c>
      <c r="I258" s="325"/>
      <c r="J258" s="325"/>
      <c r="K258" s="325"/>
      <c r="L258" s="325"/>
      <c r="M258" s="325"/>
      <c r="N258" s="325"/>
      <c r="O258" s="325"/>
      <c r="P258" s="325"/>
      <c r="Q258" s="325"/>
      <c r="R258" s="325"/>
      <c r="S258" s="325"/>
      <c r="T258" s="325"/>
      <c r="U258" s="325"/>
      <c r="V258" s="325"/>
      <c r="W258" s="325"/>
      <c r="X258" s="325"/>
      <c r="Y258" s="325"/>
      <c r="Z258" s="325"/>
      <c r="AA258" s="325"/>
      <c r="AB258" s="325"/>
      <c r="AC258" s="325"/>
      <c r="AD258" s="325"/>
      <c r="AE258" s="325"/>
      <c r="AF258" s="325"/>
      <c r="AG258" s="325"/>
      <c r="AH258" s="325"/>
      <c r="AI258" s="325"/>
      <c r="AJ258" s="325"/>
      <c r="AK258" s="325"/>
      <c r="AL258" s="325"/>
      <c r="AM258" s="325"/>
      <c r="AN258" s="482">
        <f t="shared" ref="AN258" si="301">IF(LEFT($AN$2,6)="共同生活援助",SUM(I259:AM259),SUM(I259:AM260))</f>
        <v>0</v>
      </c>
      <c r="AO258" s="485">
        <f>IF($AN$4="４週",AN258/4,AN258/(DAY(EOMONTH($I$22,0))/7))</f>
        <v>0</v>
      </c>
      <c r="AP258" s="488"/>
      <c r="AQ258" s="489"/>
      <c r="AR258" s="485" t="str">
        <f t="shared" ref="AR258" si="302">IF($AN$4="４週",AU259,AV259)</f>
        <v/>
      </c>
      <c r="AS258" s="485"/>
      <c r="AT258" s="494"/>
      <c r="AU258" s="326" t="s">
        <v>508</v>
      </c>
      <c r="AV258" s="326" t="s">
        <v>222</v>
      </c>
    </row>
    <row r="259" spans="1:48" s="139" customFormat="1" ht="12" customHeight="1" x14ac:dyDescent="0.15">
      <c r="A259" s="496"/>
      <c r="B259" s="499"/>
      <c r="C259" s="514"/>
      <c r="D259" s="505"/>
      <c r="E259" s="364"/>
      <c r="F259" s="509"/>
      <c r="G259" s="510"/>
      <c r="H259" s="167" t="s">
        <v>223</v>
      </c>
      <c r="I259" s="168" t="str">
        <f>IFERROR(VLOOKUP(I258,'P1-1'!$B:$AP,41,FALSE),"")</f>
        <v/>
      </c>
      <c r="J259" s="168" t="str">
        <f>IFERROR(VLOOKUP(J258,'P1-1'!$B:$AP,41,FALSE),"")</f>
        <v/>
      </c>
      <c r="K259" s="168" t="str">
        <f>IFERROR(VLOOKUP(K258,'P1-1'!$B:$AP,41,FALSE),"")</f>
        <v/>
      </c>
      <c r="L259" s="168" t="str">
        <f>IFERROR(VLOOKUP(L258,'P1-1'!$B:$AP,41,FALSE),"")</f>
        <v/>
      </c>
      <c r="M259" s="168" t="str">
        <f>IFERROR(VLOOKUP(M258,'P1-1'!$B:$AP,41,FALSE),"")</f>
        <v/>
      </c>
      <c r="N259" s="168" t="str">
        <f>IFERROR(VLOOKUP(N258,'P1-1'!$B:$AP,41,FALSE),"")</f>
        <v/>
      </c>
      <c r="O259" s="168" t="str">
        <f>IFERROR(VLOOKUP(O258,'P1-1'!$B:$AP,41,FALSE),"")</f>
        <v/>
      </c>
      <c r="P259" s="168" t="str">
        <f>IFERROR(VLOOKUP(P258,'P1-1'!$B:$AP,41,FALSE),"")</f>
        <v/>
      </c>
      <c r="Q259" s="168" t="str">
        <f>IFERROR(VLOOKUP(Q258,'P1-1'!$B:$AP,41,FALSE),"")</f>
        <v/>
      </c>
      <c r="R259" s="168" t="str">
        <f>IFERROR(VLOOKUP(R258,'P1-1'!$B:$AP,41,FALSE),"")</f>
        <v/>
      </c>
      <c r="S259" s="168" t="str">
        <f>IFERROR(VLOOKUP(S258,'P1-1'!$B:$AP,41,FALSE),"")</f>
        <v/>
      </c>
      <c r="T259" s="168" t="str">
        <f>IFERROR(VLOOKUP(T258,'P1-1'!$B:$AP,41,FALSE),"")</f>
        <v/>
      </c>
      <c r="U259" s="168" t="str">
        <f>IFERROR(VLOOKUP(U258,'P1-1'!$B:$AP,41,FALSE),"")</f>
        <v/>
      </c>
      <c r="V259" s="168" t="str">
        <f>IFERROR(VLOOKUP(V258,'P1-1'!$B:$AP,41,FALSE),"")</f>
        <v/>
      </c>
      <c r="W259" s="168" t="str">
        <f>IFERROR(VLOOKUP(W258,'P1-1'!$B:$AP,41,FALSE),"")</f>
        <v/>
      </c>
      <c r="X259" s="168" t="str">
        <f>IFERROR(VLOOKUP(X258,'P1-1'!$B:$AP,41,FALSE),"")</f>
        <v/>
      </c>
      <c r="Y259" s="168" t="str">
        <f>IFERROR(VLOOKUP(Y258,'P1-1'!$B:$AP,41,FALSE),"")</f>
        <v/>
      </c>
      <c r="Z259" s="168" t="str">
        <f>IFERROR(VLOOKUP(Z258,'P1-1'!$B:$AP,41,FALSE),"")</f>
        <v/>
      </c>
      <c r="AA259" s="168" t="str">
        <f>IFERROR(VLOOKUP(AA258,'P1-1'!$B:$AP,41,FALSE),"")</f>
        <v/>
      </c>
      <c r="AB259" s="168" t="str">
        <f>IFERROR(VLOOKUP(AB258,'P1-1'!$B:$AP,41,FALSE),"")</f>
        <v/>
      </c>
      <c r="AC259" s="168" t="str">
        <f>IFERROR(VLOOKUP(AC258,'P1-1'!$B:$AP,41,FALSE),"")</f>
        <v/>
      </c>
      <c r="AD259" s="168" t="str">
        <f>IFERROR(VLOOKUP(AD258,'P1-1'!$B:$AP,41,FALSE),"")</f>
        <v/>
      </c>
      <c r="AE259" s="168" t="str">
        <f>IFERROR(VLOOKUP(AE258,'P1-1'!$B:$AP,41,FALSE),"")</f>
        <v/>
      </c>
      <c r="AF259" s="168" t="str">
        <f>IFERROR(VLOOKUP(AF258,'P1-1'!$B:$AP,41,FALSE),"")</f>
        <v/>
      </c>
      <c r="AG259" s="168" t="str">
        <f>IFERROR(VLOOKUP(AG258,'P1-1'!$B:$AP,41,FALSE),"")</f>
        <v/>
      </c>
      <c r="AH259" s="168" t="str">
        <f>IFERROR(VLOOKUP(AH258,'P1-1'!$B:$AP,41,FALSE),"")</f>
        <v/>
      </c>
      <c r="AI259" s="168" t="str">
        <f>IFERROR(VLOOKUP(AI258,'P1-1'!$B:$AP,41,FALSE),"")</f>
        <v/>
      </c>
      <c r="AJ259" s="168" t="str">
        <f>IFERROR(VLOOKUP(AJ258,'P1-1'!$B:$AP,41,FALSE),"")</f>
        <v/>
      </c>
      <c r="AK259" s="168" t="str">
        <f>IFERROR(VLOOKUP(AK258,'P1-1'!$B:$AP,41,FALSE),"")</f>
        <v/>
      </c>
      <c r="AL259" s="168" t="str">
        <f>IFERROR(VLOOKUP(AL258,'P1-1'!$B:$AP,41,FALSE),"")</f>
        <v/>
      </c>
      <c r="AM259" s="168" t="str">
        <f>IFERROR(VLOOKUP(AM258,'P1-1'!$B:$AP,41,FALSE),"")</f>
        <v/>
      </c>
      <c r="AN259" s="483"/>
      <c r="AO259" s="486"/>
      <c r="AP259" s="490"/>
      <c r="AQ259" s="491"/>
      <c r="AR259" s="486"/>
      <c r="AS259" s="486"/>
      <c r="AT259" s="494"/>
      <c r="AU259" s="327" t="str">
        <f t="shared" ref="AU259" si="303">IFERROR(IF($D258="□",($AO258/$AK$7),($AO258/$AK$9)),"")</f>
        <v/>
      </c>
      <c r="AV259" s="327" t="str">
        <f t="shared" ref="AV259" si="304">IFERROR(IF($D258="□",($AN258/$AO$7),($AN258/$AO$9)),"")</f>
        <v/>
      </c>
    </row>
    <row r="260" spans="1:48" s="139" customFormat="1" ht="12" customHeight="1" x14ac:dyDescent="0.15">
      <c r="A260" s="497"/>
      <c r="B260" s="500"/>
      <c r="C260" s="515"/>
      <c r="D260" s="506"/>
      <c r="E260" s="364"/>
      <c r="F260" s="511"/>
      <c r="G260" s="512"/>
      <c r="H260" s="169" t="s">
        <v>224</v>
      </c>
      <c r="I260" s="168" t="str">
        <f>IFERROR(VLOOKUP(I258,'P1-1'!$B:$AP,31,FALSE),"")</f>
        <v/>
      </c>
      <c r="J260" s="168" t="str">
        <f>IFERROR(VLOOKUP(J258,'P1-1'!$B:$AP,31,FALSE),"")</f>
        <v/>
      </c>
      <c r="K260" s="168" t="str">
        <f>IFERROR(VLOOKUP(K258,'P1-1'!$B:$AP,31,FALSE),"")</f>
        <v/>
      </c>
      <c r="L260" s="168" t="str">
        <f>IFERROR(VLOOKUP(L258,'P1-1'!$B:$AP,31,FALSE),"")</f>
        <v/>
      </c>
      <c r="M260" s="168" t="str">
        <f>IFERROR(VLOOKUP(M258,'P1-1'!$B:$AP,31,FALSE),"")</f>
        <v/>
      </c>
      <c r="N260" s="168" t="str">
        <f>IFERROR(VLOOKUP(N258,'P1-1'!$B:$AP,31,FALSE),"")</f>
        <v/>
      </c>
      <c r="O260" s="168" t="str">
        <f>IFERROR(VLOOKUP(O258,'P1-1'!$B:$AP,31,FALSE),"")</f>
        <v/>
      </c>
      <c r="P260" s="168" t="str">
        <f>IFERROR(VLOOKUP(P258,'P1-1'!$B:$AP,31,FALSE),"")</f>
        <v/>
      </c>
      <c r="Q260" s="168" t="str">
        <f>IFERROR(VLOOKUP(Q258,'P1-1'!$B:$AP,31,FALSE),"")</f>
        <v/>
      </c>
      <c r="R260" s="168" t="str">
        <f>IFERROR(VLOOKUP(R258,'P1-1'!$B:$AP,31,FALSE),"")</f>
        <v/>
      </c>
      <c r="S260" s="168" t="str">
        <f>IFERROR(VLOOKUP(S258,'P1-1'!$B:$AP,31,FALSE),"")</f>
        <v/>
      </c>
      <c r="T260" s="168" t="str">
        <f>IFERROR(VLOOKUP(T258,'P1-1'!$B:$AP,31,FALSE),"")</f>
        <v/>
      </c>
      <c r="U260" s="168" t="str">
        <f>IFERROR(VLOOKUP(U258,'P1-1'!$B:$AP,31,FALSE),"")</f>
        <v/>
      </c>
      <c r="V260" s="168" t="str">
        <f>IFERROR(VLOOKUP(V258,'P1-1'!$B:$AP,31,FALSE),"")</f>
        <v/>
      </c>
      <c r="W260" s="168" t="str">
        <f>IFERROR(VLOOKUP(W258,'P1-1'!$B:$AP,31,FALSE),"")</f>
        <v/>
      </c>
      <c r="X260" s="168" t="str">
        <f>IFERROR(VLOOKUP(X258,'P1-1'!$B:$AP,31,FALSE),"")</f>
        <v/>
      </c>
      <c r="Y260" s="168" t="str">
        <f>IFERROR(VLOOKUP(Y258,'P1-1'!$B:$AP,31,FALSE),"")</f>
        <v/>
      </c>
      <c r="Z260" s="168" t="str">
        <f>IFERROR(VLOOKUP(Z258,'P1-1'!$B:$AP,31,FALSE),"")</f>
        <v/>
      </c>
      <c r="AA260" s="168" t="str">
        <f>IFERROR(VLOOKUP(AA258,'P1-1'!$B:$AP,31,FALSE),"")</f>
        <v/>
      </c>
      <c r="AB260" s="168" t="str">
        <f>IFERROR(VLOOKUP(AB258,'P1-1'!$B:$AP,31,FALSE),"")</f>
        <v/>
      </c>
      <c r="AC260" s="168" t="str">
        <f>IFERROR(VLOOKUP(AC258,'P1-1'!$B:$AP,31,FALSE),"")</f>
        <v/>
      </c>
      <c r="AD260" s="168" t="str">
        <f>IFERROR(VLOOKUP(AD258,'P1-1'!$B:$AP,31,FALSE),"")</f>
        <v/>
      </c>
      <c r="AE260" s="168" t="str">
        <f>IFERROR(VLOOKUP(AE258,'P1-1'!$B:$AP,31,FALSE),"")</f>
        <v/>
      </c>
      <c r="AF260" s="168" t="str">
        <f>IFERROR(VLOOKUP(AF258,'P1-1'!$B:$AP,31,FALSE),"")</f>
        <v/>
      </c>
      <c r="AG260" s="168" t="str">
        <f>IFERROR(VLOOKUP(AG258,'P1-1'!$B:$AP,31,FALSE),"")</f>
        <v/>
      </c>
      <c r="AH260" s="168" t="str">
        <f>IFERROR(VLOOKUP(AH258,'P1-1'!$B:$AP,31,FALSE),"")</f>
        <v/>
      </c>
      <c r="AI260" s="168" t="str">
        <f>IFERROR(VLOOKUP(AI258,'P1-1'!$B:$AP,31,FALSE),"")</f>
        <v/>
      </c>
      <c r="AJ260" s="168" t="str">
        <f>IFERROR(VLOOKUP(AJ258,'P1-1'!$B:$AP,31,FALSE),"")</f>
        <v/>
      </c>
      <c r="AK260" s="168" t="str">
        <f>IFERROR(VLOOKUP(AK258,'P1-1'!$B:$AP,31,FALSE),"")</f>
        <v/>
      </c>
      <c r="AL260" s="168" t="str">
        <f>IFERROR(VLOOKUP(AL258,'P1-1'!$B:$AP,31,FALSE),"")</f>
        <v/>
      </c>
      <c r="AM260" s="168" t="str">
        <f>IFERROR(VLOOKUP(AM258,'P1-1'!$B:$AP,31,FALSE),"")</f>
        <v/>
      </c>
      <c r="AN260" s="484"/>
      <c r="AO260" s="487"/>
      <c r="AP260" s="492"/>
      <c r="AQ260" s="493"/>
      <c r="AR260" s="487"/>
      <c r="AS260" s="487"/>
      <c r="AT260" s="494"/>
      <c r="AU260" s="328"/>
      <c r="AV260" s="328"/>
    </row>
    <row r="261" spans="1:48" s="139" customFormat="1" ht="12" customHeight="1" x14ac:dyDescent="0.15">
      <c r="A261" s="495">
        <v>80</v>
      </c>
      <c r="B261" s="498"/>
      <c r="C261" s="513"/>
      <c r="D261" s="504" t="s">
        <v>95</v>
      </c>
      <c r="E261" s="363"/>
      <c r="F261" s="507"/>
      <c r="G261" s="508"/>
      <c r="H261" s="166" t="s">
        <v>221</v>
      </c>
      <c r="I261" s="325"/>
      <c r="J261" s="325"/>
      <c r="K261" s="325"/>
      <c r="L261" s="325"/>
      <c r="M261" s="325"/>
      <c r="N261" s="325"/>
      <c r="O261" s="325"/>
      <c r="P261" s="325"/>
      <c r="Q261" s="325"/>
      <c r="R261" s="325"/>
      <c r="S261" s="325"/>
      <c r="T261" s="325"/>
      <c r="U261" s="325"/>
      <c r="V261" s="325"/>
      <c r="W261" s="325"/>
      <c r="X261" s="325"/>
      <c r="Y261" s="325"/>
      <c r="Z261" s="325"/>
      <c r="AA261" s="325"/>
      <c r="AB261" s="325"/>
      <c r="AC261" s="325"/>
      <c r="AD261" s="325"/>
      <c r="AE261" s="325"/>
      <c r="AF261" s="325"/>
      <c r="AG261" s="325"/>
      <c r="AH261" s="325"/>
      <c r="AI261" s="325"/>
      <c r="AJ261" s="325"/>
      <c r="AK261" s="325"/>
      <c r="AL261" s="325"/>
      <c r="AM261" s="325"/>
      <c r="AN261" s="482">
        <f t="shared" ref="AN261" si="305">IF(LEFT($AN$2,6)="共同生活援助",SUM(I262:AM262),SUM(I262:AM263))</f>
        <v>0</v>
      </c>
      <c r="AO261" s="485">
        <f>IF($AN$4="４週",AN261/4,AN261/(DAY(EOMONTH($I$22,0))/7))</f>
        <v>0</v>
      </c>
      <c r="AP261" s="488"/>
      <c r="AQ261" s="489"/>
      <c r="AR261" s="485" t="str">
        <f t="shared" ref="AR261" si="306">IF($AN$4="４週",AU262,AV262)</f>
        <v/>
      </c>
      <c r="AS261" s="485"/>
      <c r="AT261" s="494"/>
      <c r="AU261" s="326" t="s">
        <v>508</v>
      </c>
      <c r="AV261" s="326" t="s">
        <v>222</v>
      </c>
    </row>
    <row r="262" spans="1:48" s="139" customFormat="1" ht="12" customHeight="1" x14ac:dyDescent="0.15">
      <c r="A262" s="496"/>
      <c r="B262" s="499"/>
      <c r="C262" s="514"/>
      <c r="D262" s="505"/>
      <c r="E262" s="364"/>
      <c r="F262" s="509"/>
      <c r="G262" s="510"/>
      <c r="H262" s="167" t="s">
        <v>223</v>
      </c>
      <c r="I262" s="168" t="str">
        <f>IFERROR(VLOOKUP(I261,'P1-1'!$B:$AP,41,FALSE),"")</f>
        <v/>
      </c>
      <c r="J262" s="168" t="str">
        <f>IFERROR(VLOOKUP(J261,'P1-1'!$B:$AP,41,FALSE),"")</f>
        <v/>
      </c>
      <c r="K262" s="168" t="str">
        <f>IFERROR(VLOOKUP(K261,'P1-1'!$B:$AP,41,FALSE),"")</f>
        <v/>
      </c>
      <c r="L262" s="168" t="str">
        <f>IFERROR(VLOOKUP(L261,'P1-1'!$B:$AP,41,FALSE),"")</f>
        <v/>
      </c>
      <c r="M262" s="168" t="str">
        <f>IFERROR(VLOOKUP(M261,'P1-1'!$B:$AP,41,FALSE),"")</f>
        <v/>
      </c>
      <c r="N262" s="168" t="str">
        <f>IFERROR(VLOOKUP(N261,'P1-1'!$B:$AP,41,FALSE),"")</f>
        <v/>
      </c>
      <c r="O262" s="168" t="str">
        <f>IFERROR(VLOOKUP(O261,'P1-1'!$B:$AP,41,FALSE),"")</f>
        <v/>
      </c>
      <c r="P262" s="168" t="str">
        <f>IFERROR(VLOOKUP(P261,'P1-1'!$B:$AP,41,FALSE),"")</f>
        <v/>
      </c>
      <c r="Q262" s="168" t="str">
        <f>IFERROR(VLOOKUP(Q261,'P1-1'!$B:$AP,41,FALSE),"")</f>
        <v/>
      </c>
      <c r="R262" s="168" t="str">
        <f>IFERROR(VLOOKUP(R261,'P1-1'!$B:$AP,41,FALSE),"")</f>
        <v/>
      </c>
      <c r="S262" s="168" t="str">
        <f>IFERROR(VLOOKUP(S261,'P1-1'!$B:$AP,41,FALSE),"")</f>
        <v/>
      </c>
      <c r="T262" s="168" t="str">
        <f>IFERROR(VLOOKUP(T261,'P1-1'!$B:$AP,41,FALSE),"")</f>
        <v/>
      </c>
      <c r="U262" s="168" t="str">
        <f>IFERROR(VLOOKUP(U261,'P1-1'!$B:$AP,41,FALSE),"")</f>
        <v/>
      </c>
      <c r="V262" s="168" t="str">
        <f>IFERROR(VLOOKUP(V261,'P1-1'!$B:$AP,41,FALSE),"")</f>
        <v/>
      </c>
      <c r="W262" s="168" t="str">
        <f>IFERROR(VLOOKUP(W261,'P1-1'!$B:$AP,41,FALSE),"")</f>
        <v/>
      </c>
      <c r="X262" s="168" t="str">
        <f>IFERROR(VLOOKUP(X261,'P1-1'!$B:$AP,41,FALSE),"")</f>
        <v/>
      </c>
      <c r="Y262" s="168" t="str">
        <f>IFERROR(VLOOKUP(Y261,'P1-1'!$B:$AP,41,FALSE),"")</f>
        <v/>
      </c>
      <c r="Z262" s="168" t="str">
        <f>IFERROR(VLOOKUP(Z261,'P1-1'!$B:$AP,41,FALSE),"")</f>
        <v/>
      </c>
      <c r="AA262" s="168" t="str">
        <f>IFERROR(VLOOKUP(AA261,'P1-1'!$B:$AP,41,FALSE),"")</f>
        <v/>
      </c>
      <c r="AB262" s="168" t="str">
        <f>IFERROR(VLOOKUP(AB261,'P1-1'!$B:$AP,41,FALSE),"")</f>
        <v/>
      </c>
      <c r="AC262" s="168" t="str">
        <f>IFERROR(VLOOKUP(AC261,'P1-1'!$B:$AP,41,FALSE),"")</f>
        <v/>
      </c>
      <c r="AD262" s="168" t="str">
        <f>IFERROR(VLOOKUP(AD261,'P1-1'!$B:$AP,41,FALSE),"")</f>
        <v/>
      </c>
      <c r="AE262" s="168" t="str">
        <f>IFERROR(VLOOKUP(AE261,'P1-1'!$B:$AP,41,FALSE),"")</f>
        <v/>
      </c>
      <c r="AF262" s="168" t="str">
        <f>IFERROR(VLOOKUP(AF261,'P1-1'!$B:$AP,41,FALSE),"")</f>
        <v/>
      </c>
      <c r="AG262" s="168" t="str">
        <f>IFERROR(VLOOKUP(AG261,'P1-1'!$B:$AP,41,FALSE),"")</f>
        <v/>
      </c>
      <c r="AH262" s="168" t="str">
        <f>IFERROR(VLOOKUP(AH261,'P1-1'!$B:$AP,41,FALSE),"")</f>
        <v/>
      </c>
      <c r="AI262" s="168" t="str">
        <f>IFERROR(VLOOKUP(AI261,'P1-1'!$B:$AP,41,FALSE),"")</f>
        <v/>
      </c>
      <c r="AJ262" s="168" t="str">
        <f>IFERROR(VLOOKUP(AJ261,'P1-1'!$B:$AP,41,FALSE),"")</f>
        <v/>
      </c>
      <c r="AK262" s="168" t="str">
        <f>IFERROR(VLOOKUP(AK261,'P1-1'!$B:$AP,41,FALSE),"")</f>
        <v/>
      </c>
      <c r="AL262" s="168" t="str">
        <f>IFERROR(VLOOKUP(AL261,'P1-1'!$B:$AP,41,FALSE),"")</f>
        <v/>
      </c>
      <c r="AM262" s="168" t="str">
        <f>IFERROR(VLOOKUP(AM261,'P1-1'!$B:$AP,41,FALSE),"")</f>
        <v/>
      </c>
      <c r="AN262" s="483"/>
      <c r="AO262" s="486"/>
      <c r="AP262" s="490"/>
      <c r="AQ262" s="491"/>
      <c r="AR262" s="486"/>
      <c r="AS262" s="486"/>
      <c r="AT262" s="494"/>
      <c r="AU262" s="327" t="str">
        <f t="shared" ref="AU262" si="307">IFERROR(IF($D261="□",($AO261/$AK$7),($AO261/$AK$9)),"")</f>
        <v/>
      </c>
      <c r="AV262" s="327" t="str">
        <f t="shared" ref="AV262" si="308">IFERROR(IF($D261="□",($AN261/$AO$7),($AN261/$AO$9)),"")</f>
        <v/>
      </c>
    </row>
    <row r="263" spans="1:48" s="139" customFormat="1" ht="12" customHeight="1" x14ac:dyDescent="0.15">
      <c r="A263" s="497"/>
      <c r="B263" s="500"/>
      <c r="C263" s="515"/>
      <c r="D263" s="506"/>
      <c r="E263" s="364"/>
      <c r="F263" s="511"/>
      <c r="G263" s="512"/>
      <c r="H263" s="169" t="s">
        <v>224</v>
      </c>
      <c r="I263" s="168" t="str">
        <f>IFERROR(VLOOKUP(I261,'P1-1'!$B:$AP,31,FALSE),"")</f>
        <v/>
      </c>
      <c r="J263" s="168" t="str">
        <f>IFERROR(VLOOKUP(J261,'P1-1'!$B:$AP,31,FALSE),"")</f>
        <v/>
      </c>
      <c r="K263" s="168" t="str">
        <f>IFERROR(VLOOKUP(K261,'P1-1'!$B:$AP,31,FALSE),"")</f>
        <v/>
      </c>
      <c r="L263" s="168" t="str">
        <f>IFERROR(VLOOKUP(L261,'P1-1'!$B:$AP,31,FALSE),"")</f>
        <v/>
      </c>
      <c r="M263" s="168" t="str">
        <f>IFERROR(VLOOKUP(M261,'P1-1'!$B:$AP,31,FALSE),"")</f>
        <v/>
      </c>
      <c r="N263" s="168" t="str">
        <f>IFERROR(VLOOKUP(N261,'P1-1'!$B:$AP,31,FALSE),"")</f>
        <v/>
      </c>
      <c r="O263" s="168" t="str">
        <f>IFERROR(VLOOKUP(O261,'P1-1'!$B:$AP,31,FALSE),"")</f>
        <v/>
      </c>
      <c r="P263" s="168" t="str">
        <f>IFERROR(VLOOKUP(P261,'P1-1'!$B:$AP,31,FALSE),"")</f>
        <v/>
      </c>
      <c r="Q263" s="168" t="str">
        <f>IFERROR(VLOOKUP(Q261,'P1-1'!$B:$AP,31,FALSE),"")</f>
        <v/>
      </c>
      <c r="R263" s="168" t="str">
        <f>IFERROR(VLOOKUP(R261,'P1-1'!$B:$AP,31,FALSE),"")</f>
        <v/>
      </c>
      <c r="S263" s="168" t="str">
        <f>IFERROR(VLOOKUP(S261,'P1-1'!$B:$AP,31,FALSE),"")</f>
        <v/>
      </c>
      <c r="T263" s="168" t="str">
        <f>IFERROR(VLOOKUP(T261,'P1-1'!$B:$AP,31,FALSE),"")</f>
        <v/>
      </c>
      <c r="U263" s="168" t="str">
        <f>IFERROR(VLOOKUP(U261,'P1-1'!$B:$AP,31,FALSE),"")</f>
        <v/>
      </c>
      <c r="V263" s="168" t="str">
        <f>IFERROR(VLOOKUP(V261,'P1-1'!$B:$AP,31,FALSE),"")</f>
        <v/>
      </c>
      <c r="W263" s="168" t="str">
        <f>IFERROR(VLOOKUP(W261,'P1-1'!$B:$AP,31,FALSE),"")</f>
        <v/>
      </c>
      <c r="X263" s="168" t="str">
        <f>IFERROR(VLOOKUP(X261,'P1-1'!$B:$AP,31,FALSE),"")</f>
        <v/>
      </c>
      <c r="Y263" s="168" t="str">
        <f>IFERROR(VLOOKUP(Y261,'P1-1'!$B:$AP,31,FALSE),"")</f>
        <v/>
      </c>
      <c r="Z263" s="168" t="str">
        <f>IFERROR(VLOOKUP(Z261,'P1-1'!$B:$AP,31,FALSE),"")</f>
        <v/>
      </c>
      <c r="AA263" s="168" t="str">
        <f>IFERROR(VLOOKUP(AA261,'P1-1'!$B:$AP,31,FALSE),"")</f>
        <v/>
      </c>
      <c r="AB263" s="168" t="str">
        <f>IFERROR(VLOOKUP(AB261,'P1-1'!$B:$AP,31,FALSE),"")</f>
        <v/>
      </c>
      <c r="AC263" s="168" t="str">
        <f>IFERROR(VLOOKUP(AC261,'P1-1'!$B:$AP,31,FALSE),"")</f>
        <v/>
      </c>
      <c r="AD263" s="168" t="str">
        <f>IFERROR(VLOOKUP(AD261,'P1-1'!$B:$AP,31,FALSE),"")</f>
        <v/>
      </c>
      <c r="AE263" s="168" t="str">
        <f>IFERROR(VLOOKUP(AE261,'P1-1'!$B:$AP,31,FALSE),"")</f>
        <v/>
      </c>
      <c r="AF263" s="168" t="str">
        <f>IFERROR(VLOOKUP(AF261,'P1-1'!$B:$AP,31,FALSE),"")</f>
        <v/>
      </c>
      <c r="AG263" s="168" t="str">
        <f>IFERROR(VLOOKUP(AG261,'P1-1'!$B:$AP,31,FALSE),"")</f>
        <v/>
      </c>
      <c r="AH263" s="168" t="str">
        <f>IFERROR(VLOOKUP(AH261,'P1-1'!$B:$AP,31,FALSE),"")</f>
        <v/>
      </c>
      <c r="AI263" s="168" t="str">
        <f>IFERROR(VLOOKUP(AI261,'P1-1'!$B:$AP,31,FALSE),"")</f>
        <v/>
      </c>
      <c r="AJ263" s="168" t="str">
        <f>IFERROR(VLOOKUP(AJ261,'P1-1'!$B:$AP,31,FALSE),"")</f>
        <v/>
      </c>
      <c r="AK263" s="168" t="str">
        <f>IFERROR(VLOOKUP(AK261,'P1-1'!$B:$AP,31,FALSE),"")</f>
        <v/>
      </c>
      <c r="AL263" s="168" t="str">
        <f>IFERROR(VLOOKUP(AL261,'P1-1'!$B:$AP,31,FALSE),"")</f>
        <v/>
      </c>
      <c r="AM263" s="168" t="str">
        <f>IFERROR(VLOOKUP(AM261,'P1-1'!$B:$AP,31,FALSE),"")</f>
        <v/>
      </c>
      <c r="AN263" s="484"/>
      <c r="AO263" s="487"/>
      <c r="AP263" s="492"/>
      <c r="AQ263" s="493"/>
      <c r="AR263" s="487"/>
      <c r="AS263" s="487"/>
      <c r="AT263" s="494"/>
      <c r="AU263" s="328"/>
      <c r="AV263" s="328"/>
    </row>
    <row r="264" spans="1:48" s="139" customFormat="1" ht="12" customHeight="1" x14ac:dyDescent="0.15">
      <c r="A264" s="495">
        <v>81</v>
      </c>
      <c r="B264" s="498"/>
      <c r="C264" s="513"/>
      <c r="D264" s="504" t="s">
        <v>95</v>
      </c>
      <c r="E264" s="363"/>
      <c r="F264" s="507"/>
      <c r="G264" s="508"/>
      <c r="H264" s="166" t="s">
        <v>221</v>
      </c>
      <c r="I264" s="325"/>
      <c r="J264" s="325"/>
      <c r="K264" s="325"/>
      <c r="L264" s="325"/>
      <c r="M264" s="325"/>
      <c r="N264" s="325"/>
      <c r="O264" s="325"/>
      <c r="P264" s="325"/>
      <c r="Q264" s="325"/>
      <c r="R264" s="325"/>
      <c r="S264" s="325"/>
      <c r="T264" s="325"/>
      <c r="U264" s="325"/>
      <c r="V264" s="325"/>
      <c r="W264" s="325"/>
      <c r="X264" s="325"/>
      <c r="Y264" s="325"/>
      <c r="Z264" s="325"/>
      <c r="AA264" s="325"/>
      <c r="AB264" s="325"/>
      <c r="AC264" s="325"/>
      <c r="AD264" s="325"/>
      <c r="AE264" s="325"/>
      <c r="AF264" s="325"/>
      <c r="AG264" s="325"/>
      <c r="AH264" s="325"/>
      <c r="AI264" s="325"/>
      <c r="AJ264" s="325"/>
      <c r="AK264" s="325"/>
      <c r="AL264" s="325"/>
      <c r="AM264" s="325"/>
      <c r="AN264" s="482">
        <f t="shared" ref="AN264" si="309">IF(LEFT($AN$2,6)="共同生活援助",SUM(I265:AM265),SUM(I265:AM266))</f>
        <v>0</v>
      </c>
      <c r="AO264" s="485">
        <f>IF($AN$4="４週",AN264/4,AN264/(DAY(EOMONTH($I$22,0))/7))</f>
        <v>0</v>
      </c>
      <c r="AP264" s="488"/>
      <c r="AQ264" s="489"/>
      <c r="AR264" s="485" t="str">
        <f t="shared" ref="AR264" si="310">IF($AN$4="４週",AU265,AV265)</f>
        <v/>
      </c>
      <c r="AS264" s="485"/>
      <c r="AT264" s="494"/>
      <c r="AU264" s="326" t="s">
        <v>508</v>
      </c>
      <c r="AV264" s="326" t="s">
        <v>222</v>
      </c>
    </row>
    <row r="265" spans="1:48" s="139" customFormat="1" ht="12" customHeight="1" x14ac:dyDescent="0.15">
      <c r="A265" s="496"/>
      <c r="B265" s="499"/>
      <c r="C265" s="514"/>
      <c r="D265" s="505"/>
      <c r="E265" s="364"/>
      <c r="F265" s="509"/>
      <c r="G265" s="510"/>
      <c r="H265" s="167" t="s">
        <v>223</v>
      </c>
      <c r="I265" s="168" t="str">
        <f>IFERROR(VLOOKUP(I264,'P1-1'!$B:$AP,41,FALSE),"")</f>
        <v/>
      </c>
      <c r="J265" s="168" t="str">
        <f>IFERROR(VLOOKUP(J264,'P1-1'!$B:$AP,41,FALSE),"")</f>
        <v/>
      </c>
      <c r="K265" s="168" t="str">
        <f>IFERROR(VLOOKUP(K264,'P1-1'!$B:$AP,41,FALSE),"")</f>
        <v/>
      </c>
      <c r="L265" s="168" t="str">
        <f>IFERROR(VLOOKUP(L264,'P1-1'!$B:$AP,41,FALSE),"")</f>
        <v/>
      </c>
      <c r="M265" s="168" t="str">
        <f>IFERROR(VLOOKUP(M264,'P1-1'!$B:$AP,41,FALSE),"")</f>
        <v/>
      </c>
      <c r="N265" s="168" t="str">
        <f>IFERROR(VLOOKUP(N264,'P1-1'!$B:$AP,41,FALSE),"")</f>
        <v/>
      </c>
      <c r="O265" s="168" t="str">
        <f>IFERROR(VLOOKUP(O264,'P1-1'!$B:$AP,41,FALSE),"")</f>
        <v/>
      </c>
      <c r="P265" s="168" t="str">
        <f>IFERROR(VLOOKUP(P264,'P1-1'!$B:$AP,41,FALSE),"")</f>
        <v/>
      </c>
      <c r="Q265" s="168" t="str">
        <f>IFERROR(VLOOKUP(Q264,'P1-1'!$B:$AP,41,FALSE),"")</f>
        <v/>
      </c>
      <c r="R265" s="168" t="str">
        <f>IFERROR(VLOOKUP(R264,'P1-1'!$B:$AP,41,FALSE),"")</f>
        <v/>
      </c>
      <c r="S265" s="168" t="str">
        <f>IFERROR(VLOOKUP(S264,'P1-1'!$B:$AP,41,FALSE),"")</f>
        <v/>
      </c>
      <c r="T265" s="168" t="str">
        <f>IFERROR(VLOOKUP(T264,'P1-1'!$B:$AP,41,FALSE),"")</f>
        <v/>
      </c>
      <c r="U265" s="168" t="str">
        <f>IFERROR(VLOOKUP(U264,'P1-1'!$B:$AP,41,FALSE),"")</f>
        <v/>
      </c>
      <c r="V265" s="168" t="str">
        <f>IFERROR(VLOOKUP(V264,'P1-1'!$B:$AP,41,FALSE),"")</f>
        <v/>
      </c>
      <c r="W265" s="168" t="str">
        <f>IFERROR(VLOOKUP(W264,'P1-1'!$B:$AP,41,FALSE),"")</f>
        <v/>
      </c>
      <c r="X265" s="168" t="str">
        <f>IFERROR(VLOOKUP(X264,'P1-1'!$B:$AP,41,FALSE),"")</f>
        <v/>
      </c>
      <c r="Y265" s="168" t="str">
        <f>IFERROR(VLOOKUP(Y264,'P1-1'!$B:$AP,41,FALSE),"")</f>
        <v/>
      </c>
      <c r="Z265" s="168" t="str">
        <f>IFERROR(VLOOKUP(Z264,'P1-1'!$B:$AP,41,FALSE),"")</f>
        <v/>
      </c>
      <c r="AA265" s="168" t="str">
        <f>IFERROR(VLOOKUP(AA264,'P1-1'!$B:$AP,41,FALSE),"")</f>
        <v/>
      </c>
      <c r="AB265" s="168" t="str">
        <f>IFERROR(VLOOKUP(AB264,'P1-1'!$B:$AP,41,FALSE),"")</f>
        <v/>
      </c>
      <c r="AC265" s="168" t="str">
        <f>IFERROR(VLOOKUP(AC264,'P1-1'!$B:$AP,41,FALSE),"")</f>
        <v/>
      </c>
      <c r="AD265" s="168" t="str">
        <f>IFERROR(VLOOKUP(AD264,'P1-1'!$B:$AP,41,FALSE),"")</f>
        <v/>
      </c>
      <c r="AE265" s="168" t="str">
        <f>IFERROR(VLOOKUP(AE264,'P1-1'!$B:$AP,41,FALSE),"")</f>
        <v/>
      </c>
      <c r="AF265" s="168" t="str">
        <f>IFERROR(VLOOKUP(AF264,'P1-1'!$B:$AP,41,FALSE),"")</f>
        <v/>
      </c>
      <c r="AG265" s="168" t="str">
        <f>IFERROR(VLOOKUP(AG264,'P1-1'!$B:$AP,41,FALSE),"")</f>
        <v/>
      </c>
      <c r="AH265" s="168" t="str">
        <f>IFERROR(VLOOKUP(AH264,'P1-1'!$B:$AP,41,FALSE),"")</f>
        <v/>
      </c>
      <c r="AI265" s="168" t="str">
        <f>IFERROR(VLOOKUP(AI264,'P1-1'!$B:$AP,41,FALSE),"")</f>
        <v/>
      </c>
      <c r="AJ265" s="168" t="str">
        <f>IFERROR(VLOOKUP(AJ264,'P1-1'!$B:$AP,41,FALSE),"")</f>
        <v/>
      </c>
      <c r="AK265" s="168" t="str">
        <f>IFERROR(VLOOKUP(AK264,'P1-1'!$B:$AP,41,FALSE),"")</f>
        <v/>
      </c>
      <c r="AL265" s="168" t="str">
        <f>IFERROR(VLOOKUP(AL264,'P1-1'!$B:$AP,41,FALSE),"")</f>
        <v/>
      </c>
      <c r="AM265" s="168" t="str">
        <f>IFERROR(VLOOKUP(AM264,'P1-1'!$B:$AP,41,FALSE),"")</f>
        <v/>
      </c>
      <c r="AN265" s="483"/>
      <c r="AO265" s="486"/>
      <c r="AP265" s="490"/>
      <c r="AQ265" s="491"/>
      <c r="AR265" s="486"/>
      <c r="AS265" s="486"/>
      <c r="AT265" s="494"/>
      <c r="AU265" s="327" t="str">
        <f t="shared" ref="AU265" si="311">IFERROR(IF($D264="□",($AO264/$AK$7),($AO264/$AK$9)),"")</f>
        <v/>
      </c>
      <c r="AV265" s="327" t="str">
        <f t="shared" ref="AV265" si="312">IFERROR(IF($D264="□",($AN264/$AO$7),($AN264/$AO$9)),"")</f>
        <v/>
      </c>
    </row>
    <row r="266" spans="1:48" s="139" customFormat="1" ht="12" customHeight="1" x14ac:dyDescent="0.15">
      <c r="A266" s="497"/>
      <c r="B266" s="500"/>
      <c r="C266" s="515"/>
      <c r="D266" s="506"/>
      <c r="E266" s="364"/>
      <c r="F266" s="511"/>
      <c r="G266" s="512"/>
      <c r="H266" s="169" t="s">
        <v>224</v>
      </c>
      <c r="I266" s="168" t="str">
        <f>IFERROR(VLOOKUP(I264,'P1-1'!$B:$AP,31,FALSE),"")</f>
        <v/>
      </c>
      <c r="J266" s="168" t="str">
        <f>IFERROR(VLOOKUP(J264,'P1-1'!$B:$AP,31,FALSE),"")</f>
        <v/>
      </c>
      <c r="K266" s="168" t="str">
        <f>IFERROR(VLOOKUP(K264,'P1-1'!$B:$AP,31,FALSE),"")</f>
        <v/>
      </c>
      <c r="L266" s="168" t="str">
        <f>IFERROR(VLOOKUP(L264,'P1-1'!$B:$AP,31,FALSE),"")</f>
        <v/>
      </c>
      <c r="M266" s="168" t="str">
        <f>IFERROR(VLOOKUP(M264,'P1-1'!$B:$AP,31,FALSE),"")</f>
        <v/>
      </c>
      <c r="N266" s="168" t="str">
        <f>IFERROR(VLOOKUP(N264,'P1-1'!$B:$AP,31,FALSE),"")</f>
        <v/>
      </c>
      <c r="O266" s="168" t="str">
        <f>IFERROR(VLOOKUP(O264,'P1-1'!$B:$AP,31,FALSE),"")</f>
        <v/>
      </c>
      <c r="P266" s="168" t="str">
        <f>IFERROR(VLOOKUP(P264,'P1-1'!$B:$AP,31,FALSE),"")</f>
        <v/>
      </c>
      <c r="Q266" s="168" t="str">
        <f>IFERROR(VLOOKUP(Q264,'P1-1'!$B:$AP,31,FALSE),"")</f>
        <v/>
      </c>
      <c r="R266" s="168" t="str">
        <f>IFERROR(VLOOKUP(R264,'P1-1'!$B:$AP,31,FALSE),"")</f>
        <v/>
      </c>
      <c r="S266" s="168" t="str">
        <f>IFERROR(VLOOKUP(S264,'P1-1'!$B:$AP,31,FALSE),"")</f>
        <v/>
      </c>
      <c r="T266" s="168" t="str">
        <f>IFERROR(VLOOKUP(T264,'P1-1'!$B:$AP,31,FALSE),"")</f>
        <v/>
      </c>
      <c r="U266" s="168" t="str">
        <f>IFERROR(VLOOKUP(U264,'P1-1'!$B:$AP,31,FALSE),"")</f>
        <v/>
      </c>
      <c r="V266" s="168" t="str">
        <f>IFERROR(VLOOKUP(V264,'P1-1'!$B:$AP,31,FALSE),"")</f>
        <v/>
      </c>
      <c r="W266" s="168" t="str">
        <f>IFERROR(VLOOKUP(W264,'P1-1'!$B:$AP,31,FALSE),"")</f>
        <v/>
      </c>
      <c r="X266" s="168" t="str">
        <f>IFERROR(VLOOKUP(X264,'P1-1'!$B:$AP,31,FALSE),"")</f>
        <v/>
      </c>
      <c r="Y266" s="168" t="str">
        <f>IFERROR(VLOOKUP(Y264,'P1-1'!$B:$AP,31,FALSE),"")</f>
        <v/>
      </c>
      <c r="Z266" s="168" t="str">
        <f>IFERROR(VLOOKUP(Z264,'P1-1'!$B:$AP,31,FALSE),"")</f>
        <v/>
      </c>
      <c r="AA266" s="168" t="str">
        <f>IFERROR(VLOOKUP(AA264,'P1-1'!$B:$AP,31,FALSE),"")</f>
        <v/>
      </c>
      <c r="AB266" s="168" t="str">
        <f>IFERROR(VLOOKUP(AB264,'P1-1'!$B:$AP,31,FALSE),"")</f>
        <v/>
      </c>
      <c r="AC266" s="168" t="str">
        <f>IFERROR(VLOOKUP(AC264,'P1-1'!$B:$AP,31,FALSE),"")</f>
        <v/>
      </c>
      <c r="AD266" s="168" t="str">
        <f>IFERROR(VLOOKUP(AD264,'P1-1'!$B:$AP,31,FALSE),"")</f>
        <v/>
      </c>
      <c r="AE266" s="168" t="str">
        <f>IFERROR(VLOOKUP(AE264,'P1-1'!$B:$AP,31,FALSE),"")</f>
        <v/>
      </c>
      <c r="AF266" s="168" t="str">
        <f>IFERROR(VLOOKUP(AF264,'P1-1'!$B:$AP,31,FALSE),"")</f>
        <v/>
      </c>
      <c r="AG266" s="168" t="str">
        <f>IFERROR(VLOOKUP(AG264,'P1-1'!$B:$AP,31,FALSE),"")</f>
        <v/>
      </c>
      <c r="AH266" s="168" t="str">
        <f>IFERROR(VLOOKUP(AH264,'P1-1'!$B:$AP,31,FALSE),"")</f>
        <v/>
      </c>
      <c r="AI266" s="168" t="str">
        <f>IFERROR(VLOOKUP(AI264,'P1-1'!$B:$AP,31,FALSE),"")</f>
        <v/>
      </c>
      <c r="AJ266" s="168" t="str">
        <f>IFERROR(VLOOKUP(AJ264,'P1-1'!$B:$AP,31,FALSE),"")</f>
        <v/>
      </c>
      <c r="AK266" s="168" t="str">
        <f>IFERROR(VLOOKUP(AK264,'P1-1'!$B:$AP,31,FALSE),"")</f>
        <v/>
      </c>
      <c r="AL266" s="168" t="str">
        <f>IFERROR(VLOOKUP(AL264,'P1-1'!$B:$AP,31,FALSE),"")</f>
        <v/>
      </c>
      <c r="AM266" s="168" t="str">
        <f>IFERROR(VLOOKUP(AM264,'P1-1'!$B:$AP,31,FALSE),"")</f>
        <v/>
      </c>
      <c r="AN266" s="484"/>
      <c r="AO266" s="487"/>
      <c r="AP266" s="492"/>
      <c r="AQ266" s="493"/>
      <c r="AR266" s="487"/>
      <c r="AS266" s="487"/>
      <c r="AT266" s="494"/>
      <c r="AU266" s="328"/>
      <c r="AV266" s="328"/>
    </row>
    <row r="267" spans="1:48" s="139" customFormat="1" ht="12" customHeight="1" x14ac:dyDescent="0.15">
      <c r="A267" s="495">
        <v>82</v>
      </c>
      <c r="B267" s="498"/>
      <c r="C267" s="513"/>
      <c r="D267" s="504" t="s">
        <v>95</v>
      </c>
      <c r="E267" s="363"/>
      <c r="F267" s="507"/>
      <c r="G267" s="508"/>
      <c r="H267" s="166" t="s">
        <v>221</v>
      </c>
      <c r="I267" s="325"/>
      <c r="J267" s="325"/>
      <c r="K267" s="325"/>
      <c r="L267" s="325"/>
      <c r="M267" s="325"/>
      <c r="N267" s="325"/>
      <c r="O267" s="325"/>
      <c r="P267" s="325"/>
      <c r="Q267" s="325"/>
      <c r="R267" s="325"/>
      <c r="S267" s="325"/>
      <c r="T267" s="325"/>
      <c r="U267" s="325"/>
      <c r="V267" s="325"/>
      <c r="W267" s="325"/>
      <c r="X267" s="325"/>
      <c r="Y267" s="325"/>
      <c r="Z267" s="325"/>
      <c r="AA267" s="325"/>
      <c r="AB267" s="325"/>
      <c r="AC267" s="325"/>
      <c r="AD267" s="325"/>
      <c r="AE267" s="325"/>
      <c r="AF267" s="325"/>
      <c r="AG267" s="325"/>
      <c r="AH267" s="325"/>
      <c r="AI267" s="325"/>
      <c r="AJ267" s="325"/>
      <c r="AK267" s="325"/>
      <c r="AL267" s="325"/>
      <c r="AM267" s="325"/>
      <c r="AN267" s="482">
        <f t="shared" ref="AN267" si="313">IF(LEFT($AN$2,6)="共同生活援助",SUM(I268:AM268),SUM(I268:AM269))</f>
        <v>0</v>
      </c>
      <c r="AO267" s="485">
        <f>IF($AN$4="４週",AN267/4,AN267/(DAY(EOMONTH($I$22,0))/7))</f>
        <v>0</v>
      </c>
      <c r="AP267" s="488"/>
      <c r="AQ267" s="489"/>
      <c r="AR267" s="485" t="str">
        <f t="shared" ref="AR267" si="314">IF($AN$4="４週",AU268,AV268)</f>
        <v/>
      </c>
      <c r="AS267" s="485"/>
      <c r="AT267" s="494"/>
      <c r="AU267" s="326" t="s">
        <v>508</v>
      </c>
      <c r="AV267" s="326" t="s">
        <v>222</v>
      </c>
    </row>
    <row r="268" spans="1:48" s="139" customFormat="1" ht="12" customHeight="1" x14ac:dyDescent="0.15">
      <c r="A268" s="496"/>
      <c r="B268" s="499"/>
      <c r="C268" s="514"/>
      <c r="D268" s="505"/>
      <c r="E268" s="364"/>
      <c r="F268" s="509"/>
      <c r="G268" s="510"/>
      <c r="H268" s="167" t="s">
        <v>223</v>
      </c>
      <c r="I268" s="168" t="str">
        <f>IFERROR(VLOOKUP(I267,'P1-1'!$B:$AP,41,FALSE),"")</f>
        <v/>
      </c>
      <c r="J268" s="168" t="str">
        <f>IFERROR(VLOOKUP(J267,'P1-1'!$B:$AP,41,FALSE),"")</f>
        <v/>
      </c>
      <c r="K268" s="168" t="str">
        <f>IFERROR(VLOOKUP(K267,'P1-1'!$B:$AP,41,FALSE),"")</f>
        <v/>
      </c>
      <c r="L268" s="168" t="str">
        <f>IFERROR(VLOOKUP(L267,'P1-1'!$B:$AP,41,FALSE),"")</f>
        <v/>
      </c>
      <c r="M268" s="168" t="str">
        <f>IFERROR(VLOOKUP(M267,'P1-1'!$B:$AP,41,FALSE),"")</f>
        <v/>
      </c>
      <c r="N268" s="168" t="str">
        <f>IFERROR(VLOOKUP(N267,'P1-1'!$B:$AP,41,FALSE),"")</f>
        <v/>
      </c>
      <c r="O268" s="168" t="str">
        <f>IFERROR(VLOOKUP(O267,'P1-1'!$B:$AP,41,FALSE),"")</f>
        <v/>
      </c>
      <c r="P268" s="168" t="str">
        <f>IFERROR(VLOOKUP(P267,'P1-1'!$B:$AP,41,FALSE),"")</f>
        <v/>
      </c>
      <c r="Q268" s="168" t="str">
        <f>IFERROR(VLOOKUP(Q267,'P1-1'!$B:$AP,41,FALSE),"")</f>
        <v/>
      </c>
      <c r="R268" s="168" t="str">
        <f>IFERROR(VLOOKUP(R267,'P1-1'!$B:$AP,41,FALSE),"")</f>
        <v/>
      </c>
      <c r="S268" s="168" t="str">
        <f>IFERROR(VLOOKUP(S267,'P1-1'!$B:$AP,41,FALSE),"")</f>
        <v/>
      </c>
      <c r="T268" s="168" t="str">
        <f>IFERROR(VLOOKUP(T267,'P1-1'!$B:$AP,41,FALSE),"")</f>
        <v/>
      </c>
      <c r="U268" s="168" t="str">
        <f>IFERROR(VLOOKUP(U267,'P1-1'!$B:$AP,41,FALSE),"")</f>
        <v/>
      </c>
      <c r="V268" s="168" t="str">
        <f>IFERROR(VLOOKUP(V267,'P1-1'!$B:$AP,41,FALSE),"")</f>
        <v/>
      </c>
      <c r="W268" s="168" t="str">
        <f>IFERROR(VLOOKUP(W267,'P1-1'!$B:$AP,41,FALSE),"")</f>
        <v/>
      </c>
      <c r="X268" s="168" t="str">
        <f>IFERROR(VLOOKUP(X267,'P1-1'!$B:$AP,41,FALSE),"")</f>
        <v/>
      </c>
      <c r="Y268" s="168" t="str">
        <f>IFERROR(VLOOKUP(Y267,'P1-1'!$B:$AP,41,FALSE),"")</f>
        <v/>
      </c>
      <c r="Z268" s="168" t="str">
        <f>IFERROR(VLOOKUP(Z267,'P1-1'!$B:$AP,41,FALSE),"")</f>
        <v/>
      </c>
      <c r="AA268" s="168" t="str">
        <f>IFERROR(VLOOKUP(AA267,'P1-1'!$B:$AP,41,FALSE),"")</f>
        <v/>
      </c>
      <c r="AB268" s="168" t="str">
        <f>IFERROR(VLOOKUP(AB267,'P1-1'!$B:$AP,41,FALSE),"")</f>
        <v/>
      </c>
      <c r="AC268" s="168" t="str">
        <f>IFERROR(VLOOKUP(AC267,'P1-1'!$B:$AP,41,FALSE),"")</f>
        <v/>
      </c>
      <c r="AD268" s="168" t="str">
        <f>IFERROR(VLOOKUP(AD267,'P1-1'!$B:$AP,41,FALSE),"")</f>
        <v/>
      </c>
      <c r="AE268" s="168" t="str">
        <f>IFERROR(VLOOKUP(AE267,'P1-1'!$B:$AP,41,FALSE),"")</f>
        <v/>
      </c>
      <c r="AF268" s="168" t="str">
        <f>IFERROR(VLOOKUP(AF267,'P1-1'!$B:$AP,41,FALSE),"")</f>
        <v/>
      </c>
      <c r="AG268" s="168" t="str">
        <f>IFERROR(VLOOKUP(AG267,'P1-1'!$B:$AP,41,FALSE),"")</f>
        <v/>
      </c>
      <c r="AH268" s="168" t="str">
        <f>IFERROR(VLOOKUP(AH267,'P1-1'!$B:$AP,41,FALSE),"")</f>
        <v/>
      </c>
      <c r="AI268" s="168" t="str">
        <f>IFERROR(VLOOKUP(AI267,'P1-1'!$B:$AP,41,FALSE),"")</f>
        <v/>
      </c>
      <c r="AJ268" s="168" t="str">
        <f>IFERROR(VLOOKUP(AJ267,'P1-1'!$B:$AP,41,FALSE),"")</f>
        <v/>
      </c>
      <c r="AK268" s="168" t="str">
        <f>IFERROR(VLOOKUP(AK267,'P1-1'!$B:$AP,41,FALSE),"")</f>
        <v/>
      </c>
      <c r="AL268" s="168" t="str">
        <f>IFERROR(VLOOKUP(AL267,'P1-1'!$B:$AP,41,FALSE),"")</f>
        <v/>
      </c>
      <c r="AM268" s="168" t="str">
        <f>IFERROR(VLOOKUP(AM267,'P1-1'!$B:$AP,41,FALSE),"")</f>
        <v/>
      </c>
      <c r="AN268" s="483"/>
      <c r="AO268" s="486"/>
      <c r="AP268" s="490"/>
      <c r="AQ268" s="491"/>
      <c r="AR268" s="486"/>
      <c r="AS268" s="486"/>
      <c r="AT268" s="494"/>
      <c r="AU268" s="327" t="str">
        <f t="shared" ref="AU268" si="315">IFERROR(IF($D267="□",($AO267/$AK$7),($AO267/$AK$9)),"")</f>
        <v/>
      </c>
      <c r="AV268" s="327" t="str">
        <f t="shared" ref="AV268" si="316">IFERROR(IF($D267="□",($AN267/$AO$7),($AN267/$AO$9)),"")</f>
        <v/>
      </c>
    </row>
    <row r="269" spans="1:48" s="139" customFormat="1" ht="12" customHeight="1" x14ac:dyDescent="0.15">
      <c r="A269" s="497"/>
      <c r="B269" s="500"/>
      <c r="C269" s="515"/>
      <c r="D269" s="506"/>
      <c r="E269" s="364"/>
      <c r="F269" s="511"/>
      <c r="G269" s="512"/>
      <c r="H269" s="169" t="s">
        <v>224</v>
      </c>
      <c r="I269" s="168" t="str">
        <f>IFERROR(VLOOKUP(I267,'P1-1'!$B:$AP,31,FALSE),"")</f>
        <v/>
      </c>
      <c r="J269" s="168" t="str">
        <f>IFERROR(VLOOKUP(J267,'P1-1'!$B:$AP,31,FALSE),"")</f>
        <v/>
      </c>
      <c r="K269" s="168" t="str">
        <f>IFERROR(VLOOKUP(K267,'P1-1'!$B:$AP,31,FALSE),"")</f>
        <v/>
      </c>
      <c r="L269" s="168" t="str">
        <f>IFERROR(VLOOKUP(L267,'P1-1'!$B:$AP,31,FALSE),"")</f>
        <v/>
      </c>
      <c r="M269" s="168" t="str">
        <f>IFERROR(VLOOKUP(M267,'P1-1'!$B:$AP,31,FALSE),"")</f>
        <v/>
      </c>
      <c r="N269" s="168" t="str">
        <f>IFERROR(VLOOKUP(N267,'P1-1'!$B:$AP,31,FALSE),"")</f>
        <v/>
      </c>
      <c r="O269" s="168" t="str">
        <f>IFERROR(VLOOKUP(O267,'P1-1'!$B:$AP,31,FALSE),"")</f>
        <v/>
      </c>
      <c r="P269" s="168" t="str">
        <f>IFERROR(VLOOKUP(P267,'P1-1'!$B:$AP,31,FALSE),"")</f>
        <v/>
      </c>
      <c r="Q269" s="168" t="str">
        <f>IFERROR(VLOOKUP(Q267,'P1-1'!$B:$AP,31,FALSE),"")</f>
        <v/>
      </c>
      <c r="R269" s="168" t="str">
        <f>IFERROR(VLOOKUP(R267,'P1-1'!$B:$AP,31,FALSE),"")</f>
        <v/>
      </c>
      <c r="S269" s="168" t="str">
        <f>IFERROR(VLOOKUP(S267,'P1-1'!$B:$AP,31,FALSE),"")</f>
        <v/>
      </c>
      <c r="T269" s="168" t="str">
        <f>IFERROR(VLOOKUP(T267,'P1-1'!$B:$AP,31,FALSE),"")</f>
        <v/>
      </c>
      <c r="U269" s="168" t="str">
        <f>IFERROR(VLOOKUP(U267,'P1-1'!$B:$AP,31,FALSE),"")</f>
        <v/>
      </c>
      <c r="V269" s="168" t="str">
        <f>IFERROR(VLOOKUP(V267,'P1-1'!$B:$AP,31,FALSE),"")</f>
        <v/>
      </c>
      <c r="W269" s="168" t="str">
        <f>IFERROR(VLOOKUP(W267,'P1-1'!$B:$AP,31,FALSE),"")</f>
        <v/>
      </c>
      <c r="X269" s="168" t="str">
        <f>IFERROR(VLOOKUP(X267,'P1-1'!$B:$AP,31,FALSE),"")</f>
        <v/>
      </c>
      <c r="Y269" s="168" t="str">
        <f>IFERROR(VLOOKUP(Y267,'P1-1'!$B:$AP,31,FALSE),"")</f>
        <v/>
      </c>
      <c r="Z269" s="168" t="str">
        <f>IFERROR(VLOOKUP(Z267,'P1-1'!$B:$AP,31,FALSE),"")</f>
        <v/>
      </c>
      <c r="AA269" s="168" t="str">
        <f>IFERROR(VLOOKUP(AA267,'P1-1'!$B:$AP,31,FALSE),"")</f>
        <v/>
      </c>
      <c r="AB269" s="168" t="str">
        <f>IFERROR(VLOOKUP(AB267,'P1-1'!$B:$AP,31,FALSE),"")</f>
        <v/>
      </c>
      <c r="AC269" s="168" t="str">
        <f>IFERROR(VLOOKUP(AC267,'P1-1'!$B:$AP,31,FALSE),"")</f>
        <v/>
      </c>
      <c r="AD269" s="168" t="str">
        <f>IFERROR(VLOOKUP(AD267,'P1-1'!$B:$AP,31,FALSE),"")</f>
        <v/>
      </c>
      <c r="AE269" s="168" t="str">
        <f>IFERROR(VLOOKUP(AE267,'P1-1'!$B:$AP,31,FALSE),"")</f>
        <v/>
      </c>
      <c r="AF269" s="168" t="str">
        <f>IFERROR(VLOOKUP(AF267,'P1-1'!$B:$AP,31,FALSE),"")</f>
        <v/>
      </c>
      <c r="AG269" s="168" t="str">
        <f>IFERROR(VLOOKUP(AG267,'P1-1'!$B:$AP,31,FALSE),"")</f>
        <v/>
      </c>
      <c r="AH269" s="168" t="str">
        <f>IFERROR(VLOOKUP(AH267,'P1-1'!$B:$AP,31,FALSE),"")</f>
        <v/>
      </c>
      <c r="AI269" s="168" t="str">
        <f>IFERROR(VLOOKUP(AI267,'P1-1'!$B:$AP,31,FALSE),"")</f>
        <v/>
      </c>
      <c r="AJ269" s="168" t="str">
        <f>IFERROR(VLOOKUP(AJ267,'P1-1'!$B:$AP,31,FALSE),"")</f>
        <v/>
      </c>
      <c r="AK269" s="168" t="str">
        <f>IFERROR(VLOOKUP(AK267,'P1-1'!$B:$AP,31,FALSE),"")</f>
        <v/>
      </c>
      <c r="AL269" s="168" t="str">
        <f>IFERROR(VLOOKUP(AL267,'P1-1'!$B:$AP,31,FALSE),"")</f>
        <v/>
      </c>
      <c r="AM269" s="168" t="str">
        <f>IFERROR(VLOOKUP(AM267,'P1-1'!$B:$AP,31,FALSE),"")</f>
        <v/>
      </c>
      <c r="AN269" s="484"/>
      <c r="AO269" s="487"/>
      <c r="AP269" s="492"/>
      <c r="AQ269" s="493"/>
      <c r="AR269" s="487"/>
      <c r="AS269" s="487"/>
      <c r="AT269" s="494"/>
      <c r="AU269" s="328"/>
      <c r="AV269" s="328"/>
    </row>
    <row r="270" spans="1:48" s="139" customFormat="1" ht="12" customHeight="1" x14ac:dyDescent="0.15">
      <c r="A270" s="495">
        <v>83</v>
      </c>
      <c r="B270" s="498"/>
      <c r="C270" s="513"/>
      <c r="D270" s="504" t="s">
        <v>95</v>
      </c>
      <c r="E270" s="363"/>
      <c r="F270" s="507"/>
      <c r="G270" s="508"/>
      <c r="H270" s="166" t="s">
        <v>221</v>
      </c>
      <c r="I270" s="325"/>
      <c r="J270" s="325"/>
      <c r="K270" s="325"/>
      <c r="L270" s="325"/>
      <c r="M270" s="325"/>
      <c r="N270" s="325"/>
      <c r="O270" s="325"/>
      <c r="P270" s="325"/>
      <c r="Q270" s="325"/>
      <c r="R270" s="325"/>
      <c r="S270" s="325"/>
      <c r="T270" s="325"/>
      <c r="U270" s="325"/>
      <c r="V270" s="325"/>
      <c r="W270" s="325"/>
      <c r="X270" s="325"/>
      <c r="Y270" s="325"/>
      <c r="Z270" s="325"/>
      <c r="AA270" s="325"/>
      <c r="AB270" s="325"/>
      <c r="AC270" s="325"/>
      <c r="AD270" s="325"/>
      <c r="AE270" s="325"/>
      <c r="AF270" s="325"/>
      <c r="AG270" s="325"/>
      <c r="AH270" s="325"/>
      <c r="AI270" s="325"/>
      <c r="AJ270" s="325"/>
      <c r="AK270" s="325"/>
      <c r="AL270" s="325"/>
      <c r="AM270" s="325"/>
      <c r="AN270" s="482">
        <f t="shared" ref="AN270" si="317">IF(LEFT($AN$2,6)="共同生活援助",SUM(I271:AM271),SUM(I271:AM272))</f>
        <v>0</v>
      </c>
      <c r="AO270" s="485">
        <f>IF($AN$4="４週",AN270/4,AN270/(DAY(EOMONTH($I$22,0))/7))</f>
        <v>0</v>
      </c>
      <c r="AP270" s="488"/>
      <c r="AQ270" s="489"/>
      <c r="AR270" s="485" t="str">
        <f t="shared" ref="AR270" si="318">IF($AN$4="４週",AU271,AV271)</f>
        <v/>
      </c>
      <c r="AS270" s="485"/>
      <c r="AT270" s="494"/>
      <c r="AU270" s="326" t="s">
        <v>508</v>
      </c>
      <c r="AV270" s="326" t="s">
        <v>222</v>
      </c>
    </row>
    <row r="271" spans="1:48" s="139" customFormat="1" ht="12" customHeight="1" x14ac:dyDescent="0.15">
      <c r="A271" s="496"/>
      <c r="B271" s="499"/>
      <c r="C271" s="514"/>
      <c r="D271" s="505"/>
      <c r="E271" s="364"/>
      <c r="F271" s="509"/>
      <c r="G271" s="510"/>
      <c r="H271" s="167" t="s">
        <v>223</v>
      </c>
      <c r="I271" s="168" t="str">
        <f>IFERROR(VLOOKUP(I270,'P1-1'!$B:$AP,41,FALSE),"")</f>
        <v/>
      </c>
      <c r="J271" s="168" t="str">
        <f>IFERROR(VLOOKUP(J270,'P1-1'!$B:$AP,41,FALSE),"")</f>
        <v/>
      </c>
      <c r="K271" s="168" t="str">
        <f>IFERROR(VLOOKUP(K270,'P1-1'!$B:$AP,41,FALSE),"")</f>
        <v/>
      </c>
      <c r="L271" s="168" t="str">
        <f>IFERROR(VLOOKUP(L270,'P1-1'!$B:$AP,41,FALSE),"")</f>
        <v/>
      </c>
      <c r="M271" s="168" t="str">
        <f>IFERROR(VLOOKUP(M270,'P1-1'!$B:$AP,41,FALSE),"")</f>
        <v/>
      </c>
      <c r="N271" s="168" t="str">
        <f>IFERROR(VLOOKUP(N270,'P1-1'!$B:$AP,41,FALSE),"")</f>
        <v/>
      </c>
      <c r="O271" s="168" t="str">
        <f>IFERROR(VLOOKUP(O270,'P1-1'!$B:$AP,41,FALSE),"")</f>
        <v/>
      </c>
      <c r="P271" s="168" t="str">
        <f>IFERROR(VLOOKUP(P270,'P1-1'!$B:$AP,41,FALSE),"")</f>
        <v/>
      </c>
      <c r="Q271" s="168" t="str">
        <f>IFERROR(VLOOKUP(Q270,'P1-1'!$B:$AP,41,FALSE),"")</f>
        <v/>
      </c>
      <c r="R271" s="168" t="str">
        <f>IFERROR(VLOOKUP(R270,'P1-1'!$B:$AP,41,FALSE),"")</f>
        <v/>
      </c>
      <c r="S271" s="168" t="str">
        <f>IFERROR(VLOOKUP(S270,'P1-1'!$B:$AP,41,FALSE),"")</f>
        <v/>
      </c>
      <c r="T271" s="168" t="str">
        <f>IFERROR(VLOOKUP(T270,'P1-1'!$B:$AP,41,FALSE),"")</f>
        <v/>
      </c>
      <c r="U271" s="168" t="str">
        <f>IFERROR(VLOOKUP(U270,'P1-1'!$B:$AP,41,FALSE),"")</f>
        <v/>
      </c>
      <c r="V271" s="168" t="str">
        <f>IFERROR(VLOOKUP(V270,'P1-1'!$B:$AP,41,FALSE),"")</f>
        <v/>
      </c>
      <c r="W271" s="168" t="str">
        <f>IFERROR(VLOOKUP(W270,'P1-1'!$B:$AP,41,FALSE),"")</f>
        <v/>
      </c>
      <c r="X271" s="168" t="str">
        <f>IFERROR(VLOOKUP(X270,'P1-1'!$B:$AP,41,FALSE),"")</f>
        <v/>
      </c>
      <c r="Y271" s="168" t="str">
        <f>IFERROR(VLOOKUP(Y270,'P1-1'!$B:$AP,41,FALSE),"")</f>
        <v/>
      </c>
      <c r="Z271" s="168" t="str">
        <f>IFERROR(VLOOKUP(Z270,'P1-1'!$B:$AP,41,FALSE),"")</f>
        <v/>
      </c>
      <c r="AA271" s="168" t="str">
        <f>IFERROR(VLOOKUP(AA270,'P1-1'!$B:$AP,41,FALSE),"")</f>
        <v/>
      </c>
      <c r="AB271" s="168" t="str">
        <f>IFERROR(VLOOKUP(AB270,'P1-1'!$B:$AP,41,FALSE),"")</f>
        <v/>
      </c>
      <c r="AC271" s="168" t="str">
        <f>IFERROR(VLOOKUP(AC270,'P1-1'!$B:$AP,41,FALSE),"")</f>
        <v/>
      </c>
      <c r="AD271" s="168" t="str">
        <f>IFERROR(VLOOKUP(AD270,'P1-1'!$B:$AP,41,FALSE),"")</f>
        <v/>
      </c>
      <c r="AE271" s="168" t="str">
        <f>IFERROR(VLOOKUP(AE270,'P1-1'!$B:$AP,41,FALSE),"")</f>
        <v/>
      </c>
      <c r="AF271" s="168" t="str">
        <f>IFERROR(VLOOKUP(AF270,'P1-1'!$B:$AP,41,FALSE),"")</f>
        <v/>
      </c>
      <c r="AG271" s="168" t="str">
        <f>IFERROR(VLOOKUP(AG270,'P1-1'!$B:$AP,41,FALSE),"")</f>
        <v/>
      </c>
      <c r="AH271" s="168" t="str">
        <f>IFERROR(VLOOKUP(AH270,'P1-1'!$B:$AP,41,FALSE),"")</f>
        <v/>
      </c>
      <c r="AI271" s="168" t="str">
        <f>IFERROR(VLOOKUP(AI270,'P1-1'!$B:$AP,41,FALSE),"")</f>
        <v/>
      </c>
      <c r="AJ271" s="168" t="str">
        <f>IFERROR(VLOOKUP(AJ270,'P1-1'!$B:$AP,41,FALSE),"")</f>
        <v/>
      </c>
      <c r="AK271" s="168" t="str">
        <f>IFERROR(VLOOKUP(AK270,'P1-1'!$B:$AP,41,FALSE),"")</f>
        <v/>
      </c>
      <c r="AL271" s="168" t="str">
        <f>IFERROR(VLOOKUP(AL270,'P1-1'!$B:$AP,41,FALSE),"")</f>
        <v/>
      </c>
      <c r="AM271" s="168" t="str">
        <f>IFERROR(VLOOKUP(AM270,'P1-1'!$B:$AP,41,FALSE),"")</f>
        <v/>
      </c>
      <c r="AN271" s="483"/>
      <c r="AO271" s="486"/>
      <c r="AP271" s="490"/>
      <c r="AQ271" s="491"/>
      <c r="AR271" s="486"/>
      <c r="AS271" s="486"/>
      <c r="AT271" s="494"/>
      <c r="AU271" s="327" t="str">
        <f t="shared" ref="AU271" si="319">IFERROR(IF($D270="□",($AO270/$AK$7),($AO270/$AK$9)),"")</f>
        <v/>
      </c>
      <c r="AV271" s="327" t="str">
        <f t="shared" ref="AV271" si="320">IFERROR(IF($D270="□",($AN270/$AO$7),($AN270/$AO$9)),"")</f>
        <v/>
      </c>
    </row>
    <row r="272" spans="1:48" s="139" customFormat="1" ht="12" customHeight="1" x14ac:dyDescent="0.15">
      <c r="A272" s="497"/>
      <c r="B272" s="500"/>
      <c r="C272" s="515"/>
      <c r="D272" s="506"/>
      <c r="E272" s="364"/>
      <c r="F272" s="511"/>
      <c r="G272" s="512"/>
      <c r="H272" s="169" t="s">
        <v>224</v>
      </c>
      <c r="I272" s="168" t="str">
        <f>IFERROR(VLOOKUP(I270,'P1-1'!$B:$AP,31,FALSE),"")</f>
        <v/>
      </c>
      <c r="J272" s="168" t="str">
        <f>IFERROR(VLOOKUP(J270,'P1-1'!$B:$AP,31,FALSE),"")</f>
        <v/>
      </c>
      <c r="K272" s="168" t="str">
        <f>IFERROR(VLOOKUP(K270,'P1-1'!$B:$AP,31,FALSE),"")</f>
        <v/>
      </c>
      <c r="L272" s="168" t="str">
        <f>IFERROR(VLOOKUP(L270,'P1-1'!$B:$AP,31,FALSE),"")</f>
        <v/>
      </c>
      <c r="M272" s="168" t="str">
        <f>IFERROR(VLOOKUP(M270,'P1-1'!$B:$AP,31,FALSE),"")</f>
        <v/>
      </c>
      <c r="N272" s="168" t="str">
        <f>IFERROR(VLOOKUP(N270,'P1-1'!$B:$AP,31,FALSE),"")</f>
        <v/>
      </c>
      <c r="O272" s="168" t="str">
        <f>IFERROR(VLOOKUP(O270,'P1-1'!$B:$AP,31,FALSE),"")</f>
        <v/>
      </c>
      <c r="P272" s="168" t="str">
        <f>IFERROR(VLOOKUP(P270,'P1-1'!$B:$AP,31,FALSE),"")</f>
        <v/>
      </c>
      <c r="Q272" s="168" t="str">
        <f>IFERROR(VLOOKUP(Q270,'P1-1'!$B:$AP,31,FALSE),"")</f>
        <v/>
      </c>
      <c r="R272" s="168" t="str">
        <f>IFERROR(VLOOKUP(R270,'P1-1'!$B:$AP,31,FALSE),"")</f>
        <v/>
      </c>
      <c r="S272" s="168" t="str">
        <f>IFERROR(VLOOKUP(S270,'P1-1'!$B:$AP,31,FALSE),"")</f>
        <v/>
      </c>
      <c r="T272" s="168" t="str">
        <f>IFERROR(VLOOKUP(T270,'P1-1'!$B:$AP,31,FALSE),"")</f>
        <v/>
      </c>
      <c r="U272" s="168" t="str">
        <f>IFERROR(VLOOKUP(U270,'P1-1'!$B:$AP,31,FALSE),"")</f>
        <v/>
      </c>
      <c r="V272" s="168" t="str">
        <f>IFERROR(VLOOKUP(V270,'P1-1'!$B:$AP,31,FALSE),"")</f>
        <v/>
      </c>
      <c r="W272" s="168" t="str">
        <f>IFERROR(VLOOKUP(W270,'P1-1'!$B:$AP,31,FALSE),"")</f>
        <v/>
      </c>
      <c r="X272" s="168" t="str">
        <f>IFERROR(VLOOKUP(X270,'P1-1'!$B:$AP,31,FALSE),"")</f>
        <v/>
      </c>
      <c r="Y272" s="168" t="str">
        <f>IFERROR(VLOOKUP(Y270,'P1-1'!$B:$AP,31,FALSE),"")</f>
        <v/>
      </c>
      <c r="Z272" s="168" t="str">
        <f>IFERROR(VLOOKUP(Z270,'P1-1'!$B:$AP,31,FALSE),"")</f>
        <v/>
      </c>
      <c r="AA272" s="168" t="str">
        <f>IFERROR(VLOOKUP(AA270,'P1-1'!$B:$AP,31,FALSE),"")</f>
        <v/>
      </c>
      <c r="AB272" s="168" t="str">
        <f>IFERROR(VLOOKUP(AB270,'P1-1'!$B:$AP,31,FALSE),"")</f>
        <v/>
      </c>
      <c r="AC272" s="168" t="str">
        <f>IFERROR(VLOOKUP(AC270,'P1-1'!$B:$AP,31,FALSE),"")</f>
        <v/>
      </c>
      <c r="AD272" s="168" t="str">
        <f>IFERROR(VLOOKUP(AD270,'P1-1'!$B:$AP,31,FALSE),"")</f>
        <v/>
      </c>
      <c r="AE272" s="168" t="str">
        <f>IFERROR(VLOOKUP(AE270,'P1-1'!$B:$AP,31,FALSE),"")</f>
        <v/>
      </c>
      <c r="AF272" s="168" t="str">
        <f>IFERROR(VLOOKUP(AF270,'P1-1'!$B:$AP,31,FALSE),"")</f>
        <v/>
      </c>
      <c r="AG272" s="168" t="str">
        <f>IFERROR(VLOOKUP(AG270,'P1-1'!$B:$AP,31,FALSE),"")</f>
        <v/>
      </c>
      <c r="AH272" s="168" t="str">
        <f>IFERROR(VLOOKUP(AH270,'P1-1'!$B:$AP,31,FALSE),"")</f>
        <v/>
      </c>
      <c r="AI272" s="168" t="str">
        <f>IFERROR(VLOOKUP(AI270,'P1-1'!$B:$AP,31,FALSE),"")</f>
        <v/>
      </c>
      <c r="AJ272" s="168" t="str">
        <f>IFERROR(VLOOKUP(AJ270,'P1-1'!$B:$AP,31,FALSE),"")</f>
        <v/>
      </c>
      <c r="AK272" s="168" t="str">
        <f>IFERROR(VLOOKUP(AK270,'P1-1'!$B:$AP,31,FALSE),"")</f>
        <v/>
      </c>
      <c r="AL272" s="168" t="str">
        <f>IFERROR(VLOOKUP(AL270,'P1-1'!$B:$AP,31,FALSE),"")</f>
        <v/>
      </c>
      <c r="AM272" s="168" t="str">
        <f>IFERROR(VLOOKUP(AM270,'P1-1'!$B:$AP,31,FALSE),"")</f>
        <v/>
      </c>
      <c r="AN272" s="484"/>
      <c r="AO272" s="487"/>
      <c r="AP272" s="492"/>
      <c r="AQ272" s="493"/>
      <c r="AR272" s="487"/>
      <c r="AS272" s="487"/>
      <c r="AT272" s="494"/>
      <c r="AU272" s="328"/>
      <c r="AV272" s="328"/>
    </row>
    <row r="273" spans="1:48" s="139" customFormat="1" ht="12" customHeight="1" x14ac:dyDescent="0.15">
      <c r="A273" s="495">
        <v>84</v>
      </c>
      <c r="B273" s="498"/>
      <c r="C273" s="513"/>
      <c r="D273" s="504" t="s">
        <v>95</v>
      </c>
      <c r="E273" s="363"/>
      <c r="F273" s="507"/>
      <c r="G273" s="508"/>
      <c r="H273" s="166" t="s">
        <v>221</v>
      </c>
      <c r="I273" s="325"/>
      <c r="J273" s="325"/>
      <c r="K273" s="325"/>
      <c r="L273" s="325"/>
      <c r="M273" s="325"/>
      <c r="N273" s="325"/>
      <c r="O273" s="325"/>
      <c r="P273" s="325"/>
      <c r="Q273" s="325"/>
      <c r="R273" s="325"/>
      <c r="S273" s="325"/>
      <c r="T273" s="325"/>
      <c r="U273" s="325"/>
      <c r="V273" s="325"/>
      <c r="W273" s="325"/>
      <c r="X273" s="325"/>
      <c r="Y273" s="325"/>
      <c r="Z273" s="325"/>
      <c r="AA273" s="325"/>
      <c r="AB273" s="325"/>
      <c r="AC273" s="325"/>
      <c r="AD273" s="325"/>
      <c r="AE273" s="325"/>
      <c r="AF273" s="325"/>
      <c r="AG273" s="325"/>
      <c r="AH273" s="325"/>
      <c r="AI273" s="325"/>
      <c r="AJ273" s="325"/>
      <c r="AK273" s="325"/>
      <c r="AL273" s="325"/>
      <c r="AM273" s="325"/>
      <c r="AN273" s="482">
        <f t="shared" ref="AN273" si="321">IF(LEFT($AN$2,6)="共同生活援助",SUM(I274:AM274),SUM(I274:AM275))</f>
        <v>0</v>
      </c>
      <c r="AO273" s="485">
        <f>IF($AN$4="４週",AN273/4,AN273/(DAY(EOMONTH($I$22,0))/7))</f>
        <v>0</v>
      </c>
      <c r="AP273" s="488"/>
      <c r="AQ273" s="489"/>
      <c r="AR273" s="485" t="str">
        <f t="shared" ref="AR273" si="322">IF($AN$4="４週",AU274,AV274)</f>
        <v/>
      </c>
      <c r="AS273" s="485"/>
      <c r="AT273" s="494"/>
      <c r="AU273" s="326" t="s">
        <v>508</v>
      </c>
      <c r="AV273" s="326" t="s">
        <v>222</v>
      </c>
    </row>
    <row r="274" spans="1:48" s="139" customFormat="1" ht="12" customHeight="1" x14ac:dyDescent="0.15">
      <c r="A274" s="496"/>
      <c r="B274" s="499"/>
      <c r="C274" s="514"/>
      <c r="D274" s="505"/>
      <c r="E274" s="364"/>
      <c r="F274" s="509"/>
      <c r="G274" s="510"/>
      <c r="H274" s="167" t="s">
        <v>223</v>
      </c>
      <c r="I274" s="168" t="str">
        <f>IFERROR(VLOOKUP(I273,'P1-1'!$B:$AP,41,FALSE),"")</f>
        <v/>
      </c>
      <c r="J274" s="168" t="str">
        <f>IFERROR(VLOOKUP(J273,'P1-1'!$B:$AP,41,FALSE),"")</f>
        <v/>
      </c>
      <c r="K274" s="168" t="str">
        <f>IFERROR(VLOOKUP(K273,'P1-1'!$B:$AP,41,FALSE),"")</f>
        <v/>
      </c>
      <c r="L274" s="168" t="str">
        <f>IFERROR(VLOOKUP(L273,'P1-1'!$B:$AP,41,FALSE),"")</f>
        <v/>
      </c>
      <c r="M274" s="168" t="str">
        <f>IFERROR(VLOOKUP(M273,'P1-1'!$B:$AP,41,FALSE),"")</f>
        <v/>
      </c>
      <c r="N274" s="168" t="str">
        <f>IFERROR(VLOOKUP(N273,'P1-1'!$B:$AP,41,FALSE),"")</f>
        <v/>
      </c>
      <c r="O274" s="168" t="str">
        <f>IFERROR(VLOOKUP(O273,'P1-1'!$B:$AP,41,FALSE),"")</f>
        <v/>
      </c>
      <c r="P274" s="168" t="str">
        <f>IFERROR(VLOOKUP(P273,'P1-1'!$B:$AP,41,FALSE),"")</f>
        <v/>
      </c>
      <c r="Q274" s="168" t="str">
        <f>IFERROR(VLOOKUP(Q273,'P1-1'!$B:$AP,41,FALSE),"")</f>
        <v/>
      </c>
      <c r="R274" s="168" t="str">
        <f>IFERROR(VLOOKUP(R273,'P1-1'!$B:$AP,41,FALSE),"")</f>
        <v/>
      </c>
      <c r="S274" s="168" t="str">
        <f>IFERROR(VLOOKUP(S273,'P1-1'!$B:$AP,41,FALSE),"")</f>
        <v/>
      </c>
      <c r="T274" s="168" t="str">
        <f>IFERROR(VLOOKUP(T273,'P1-1'!$B:$AP,41,FALSE),"")</f>
        <v/>
      </c>
      <c r="U274" s="168" t="str">
        <f>IFERROR(VLOOKUP(U273,'P1-1'!$B:$AP,41,FALSE),"")</f>
        <v/>
      </c>
      <c r="V274" s="168" t="str">
        <f>IFERROR(VLOOKUP(V273,'P1-1'!$B:$AP,41,FALSE),"")</f>
        <v/>
      </c>
      <c r="W274" s="168" t="str">
        <f>IFERROR(VLOOKUP(W273,'P1-1'!$B:$AP,41,FALSE),"")</f>
        <v/>
      </c>
      <c r="X274" s="168" t="str">
        <f>IFERROR(VLOOKUP(X273,'P1-1'!$B:$AP,41,FALSE),"")</f>
        <v/>
      </c>
      <c r="Y274" s="168" t="str">
        <f>IFERROR(VLOOKUP(Y273,'P1-1'!$B:$AP,41,FALSE),"")</f>
        <v/>
      </c>
      <c r="Z274" s="168" t="str">
        <f>IFERROR(VLOOKUP(Z273,'P1-1'!$B:$AP,41,FALSE),"")</f>
        <v/>
      </c>
      <c r="AA274" s="168" t="str">
        <f>IFERROR(VLOOKUP(AA273,'P1-1'!$B:$AP,41,FALSE),"")</f>
        <v/>
      </c>
      <c r="AB274" s="168" t="str">
        <f>IFERROR(VLOOKUP(AB273,'P1-1'!$B:$AP,41,FALSE),"")</f>
        <v/>
      </c>
      <c r="AC274" s="168" t="str">
        <f>IFERROR(VLOOKUP(AC273,'P1-1'!$B:$AP,41,FALSE),"")</f>
        <v/>
      </c>
      <c r="AD274" s="168" t="str">
        <f>IFERROR(VLOOKUP(AD273,'P1-1'!$B:$AP,41,FALSE),"")</f>
        <v/>
      </c>
      <c r="AE274" s="168" t="str">
        <f>IFERROR(VLOOKUP(AE273,'P1-1'!$B:$AP,41,FALSE),"")</f>
        <v/>
      </c>
      <c r="AF274" s="168" t="str">
        <f>IFERROR(VLOOKUP(AF273,'P1-1'!$B:$AP,41,FALSE),"")</f>
        <v/>
      </c>
      <c r="AG274" s="168" t="str">
        <f>IFERROR(VLOOKUP(AG273,'P1-1'!$B:$AP,41,FALSE),"")</f>
        <v/>
      </c>
      <c r="AH274" s="168" t="str">
        <f>IFERROR(VLOOKUP(AH273,'P1-1'!$B:$AP,41,FALSE),"")</f>
        <v/>
      </c>
      <c r="AI274" s="168" t="str">
        <f>IFERROR(VLOOKUP(AI273,'P1-1'!$B:$AP,41,FALSE),"")</f>
        <v/>
      </c>
      <c r="AJ274" s="168" t="str">
        <f>IFERROR(VLOOKUP(AJ273,'P1-1'!$B:$AP,41,FALSE),"")</f>
        <v/>
      </c>
      <c r="AK274" s="168" t="str">
        <f>IFERROR(VLOOKUP(AK273,'P1-1'!$B:$AP,41,FALSE),"")</f>
        <v/>
      </c>
      <c r="AL274" s="168" t="str">
        <f>IFERROR(VLOOKUP(AL273,'P1-1'!$B:$AP,41,FALSE),"")</f>
        <v/>
      </c>
      <c r="AM274" s="168" t="str">
        <f>IFERROR(VLOOKUP(AM273,'P1-1'!$B:$AP,41,FALSE),"")</f>
        <v/>
      </c>
      <c r="AN274" s="483"/>
      <c r="AO274" s="486"/>
      <c r="AP274" s="490"/>
      <c r="AQ274" s="491"/>
      <c r="AR274" s="486"/>
      <c r="AS274" s="486"/>
      <c r="AT274" s="494"/>
      <c r="AU274" s="327" t="str">
        <f t="shared" ref="AU274" si="323">IFERROR(IF($D273="□",($AO273/$AK$7),($AO273/$AK$9)),"")</f>
        <v/>
      </c>
      <c r="AV274" s="327" t="str">
        <f t="shared" ref="AV274" si="324">IFERROR(IF($D273="□",($AN273/$AO$7),($AN273/$AO$9)),"")</f>
        <v/>
      </c>
    </row>
    <row r="275" spans="1:48" s="139" customFormat="1" ht="12" customHeight="1" x14ac:dyDescent="0.15">
      <c r="A275" s="497"/>
      <c r="B275" s="500"/>
      <c r="C275" s="515"/>
      <c r="D275" s="506"/>
      <c r="E275" s="364"/>
      <c r="F275" s="511"/>
      <c r="G275" s="512"/>
      <c r="H275" s="169" t="s">
        <v>224</v>
      </c>
      <c r="I275" s="168" t="str">
        <f>IFERROR(VLOOKUP(I273,'P1-1'!$B:$AP,31,FALSE),"")</f>
        <v/>
      </c>
      <c r="J275" s="168" t="str">
        <f>IFERROR(VLOOKUP(J273,'P1-1'!$B:$AP,31,FALSE),"")</f>
        <v/>
      </c>
      <c r="K275" s="168" t="str">
        <f>IFERROR(VLOOKUP(K273,'P1-1'!$B:$AP,31,FALSE),"")</f>
        <v/>
      </c>
      <c r="L275" s="168" t="str">
        <f>IFERROR(VLOOKUP(L273,'P1-1'!$B:$AP,31,FALSE),"")</f>
        <v/>
      </c>
      <c r="M275" s="168" t="str">
        <f>IFERROR(VLOOKUP(M273,'P1-1'!$B:$AP,31,FALSE),"")</f>
        <v/>
      </c>
      <c r="N275" s="168" t="str">
        <f>IFERROR(VLOOKUP(N273,'P1-1'!$B:$AP,31,FALSE),"")</f>
        <v/>
      </c>
      <c r="O275" s="168" t="str">
        <f>IFERROR(VLOOKUP(O273,'P1-1'!$B:$AP,31,FALSE),"")</f>
        <v/>
      </c>
      <c r="P275" s="168" t="str">
        <f>IFERROR(VLOOKUP(P273,'P1-1'!$B:$AP,31,FALSE),"")</f>
        <v/>
      </c>
      <c r="Q275" s="168" t="str">
        <f>IFERROR(VLOOKUP(Q273,'P1-1'!$B:$AP,31,FALSE),"")</f>
        <v/>
      </c>
      <c r="R275" s="168" t="str">
        <f>IFERROR(VLOOKUP(R273,'P1-1'!$B:$AP,31,FALSE),"")</f>
        <v/>
      </c>
      <c r="S275" s="168" t="str">
        <f>IFERROR(VLOOKUP(S273,'P1-1'!$B:$AP,31,FALSE),"")</f>
        <v/>
      </c>
      <c r="T275" s="168" t="str">
        <f>IFERROR(VLOOKUP(T273,'P1-1'!$B:$AP,31,FALSE),"")</f>
        <v/>
      </c>
      <c r="U275" s="168" t="str">
        <f>IFERROR(VLOOKUP(U273,'P1-1'!$B:$AP,31,FALSE),"")</f>
        <v/>
      </c>
      <c r="V275" s="168" t="str">
        <f>IFERROR(VLOOKUP(V273,'P1-1'!$B:$AP,31,FALSE),"")</f>
        <v/>
      </c>
      <c r="W275" s="168" t="str">
        <f>IFERROR(VLOOKUP(W273,'P1-1'!$B:$AP,31,FALSE),"")</f>
        <v/>
      </c>
      <c r="X275" s="168" t="str">
        <f>IFERROR(VLOOKUP(X273,'P1-1'!$B:$AP,31,FALSE),"")</f>
        <v/>
      </c>
      <c r="Y275" s="168" t="str">
        <f>IFERROR(VLOOKUP(Y273,'P1-1'!$B:$AP,31,FALSE),"")</f>
        <v/>
      </c>
      <c r="Z275" s="168" t="str">
        <f>IFERROR(VLOOKUP(Z273,'P1-1'!$B:$AP,31,FALSE),"")</f>
        <v/>
      </c>
      <c r="AA275" s="168" t="str">
        <f>IFERROR(VLOOKUP(AA273,'P1-1'!$B:$AP,31,FALSE),"")</f>
        <v/>
      </c>
      <c r="AB275" s="168" t="str">
        <f>IFERROR(VLOOKUP(AB273,'P1-1'!$B:$AP,31,FALSE),"")</f>
        <v/>
      </c>
      <c r="AC275" s="168" t="str">
        <f>IFERROR(VLOOKUP(AC273,'P1-1'!$B:$AP,31,FALSE),"")</f>
        <v/>
      </c>
      <c r="AD275" s="168" t="str">
        <f>IFERROR(VLOOKUP(AD273,'P1-1'!$B:$AP,31,FALSE),"")</f>
        <v/>
      </c>
      <c r="AE275" s="168" t="str">
        <f>IFERROR(VLOOKUP(AE273,'P1-1'!$B:$AP,31,FALSE),"")</f>
        <v/>
      </c>
      <c r="AF275" s="168" t="str">
        <f>IFERROR(VLOOKUP(AF273,'P1-1'!$B:$AP,31,FALSE),"")</f>
        <v/>
      </c>
      <c r="AG275" s="168" t="str">
        <f>IFERROR(VLOOKUP(AG273,'P1-1'!$B:$AP,31,FALSE),"")</f>
        <v/>
      </c>
      <c r="AH275" s="168" t="str">
        <f>IFERROR(VLOOKUP(AH273,'P1-1'!$B:$AP,31,FALSE),"")</f>
        <v/>
      </c>
      <c r="AI275" s="168" t="str">
        <f>IFERROR(VLOOKUP(AI273,'P1-1'!$B:$AP,31,FALSE),"")</f>
        <v/>
      </c>
      <c r="AJ275" s="168" t="str">
        <f>IFERROR(VLOOKUP(AJ273,'P1-1'!$B:$AP,31,FALSE),"")</f>
        <v/>
      </c>
      <c r="AK275" s="168" t="str">
        <f>IFERROR(VLOOKUP(AK273,'P1-1'!$B:$AP,31,FALSE),"")</f>
        <v/>
      </c>
      <c r="AL275" s="168" t="str">
        <f>IFERROR(VLOOKUP(AL273,'P1-1'!$B:$AP,31,FALSE),"")</f>
        <v/>
      </c>
      <c r="AM275" s="168" t="str">
        <f>IFERROR(VLOOKUP(AM273,'P1-1'!$B:$AP,31,FALSE),"")</f>
        <v/>
      </c>
      <c r="AN275" s="484"/>
      <c r="AO275" s="487"/>
      <c r="AP275" s="492"/>
      <c r="AQ275" s="493"/>
      <c r="AR275" s="487"/>
      <c r="AS275" s="487"/>
      <c r="AT275" s="494"/>
      <c r="AU275" s="328"/>
      <c r="AV275" s="328"/>
    </row>
    <row r="276" spans="1:48" s="139" customFormat="1" ht="12" customHeight="1" x14ac:dyDescent="0.15">
      <c r="A276" s="495">
        <v>85</v>
      </c>
      <c r="B276" s="498"/>
      <c r="C276" s="513"/>
      <c r="D276" s="504" t="s">
        <v>95</v>
      </c>
      <c r="E276" s="363"/>
      <c r="F276" s="507"/>
      <c r="G276" s="508"/>
      <c r="H276" s="166" t="s">
        <v>221</v>
      </c>
      <c r="I276" s="325"/>
      <c r="J276" s="325"/>
      <c r="K276" s="325"/>
      <c r="L276" s="325"/>
      <c r="M276" s="325"/>
      <c r="N276" s="325"/>
      <c r="O276" s="325"/>
      <c r="P276" s="325"/>
      <c r="Q276" s="325"/>
      <c r="R276" s="325"/>
      <c r="S276" s="325"/>
      <c r="T276" s="325"/>
      <c r="U276" s="325"/>
      <c r="V276" s="325"/>
      <c r="W276" s="325"/>
      <c r="X276" s="325"/>
      <c r="Y276" s="325"/>
      <c r="Z276" s="325"/>
      <c r="AA276" s="325"/>
      <c r="AB276" s="325"/>
      <c r="AC276" s="325"/>
      <c r="AD276" s="325"/>
      <c r="AE276" s="325"/>
      <c r="AF276" s="325"/>
      <c r="AG276" s="325"/>
      <c r="AH276" s="325"/>
      <c r="AI276" s="325"/>
      <c r="AJ276" s="325"/>
      <c r="AK276" s="325"/>
      <c r="AL276" s="325"/>
      <c r="AM276" s="325"/>
      <c r="AN276" s="482">
        <f t="shared" ref="AN276" si="325">IF(LEFT($AN$2,6)="共同生活援助",SUM(I277:AM277),SUM(I277:AM278))</f>
        <v>0</v>
      </c>
      <c r="AO276" s="485">
        <f>IF($AN$4="４週",AN276/4,AN276/(DAY(EOMONTH($I$22,0))/7))</f>
        <v>0</v>
      </c>
      <c r="AP276" s="488"/>
      <c r="AQ276" s="489"/>
      <c r="AR276" s="485" t="str">
        <f t="shared" ref="AR276" si="326">IF($AN$4="４週",AU277,AV277)</f>
        <v/>
      </c>
      <c r="AS276" s="485"/>
      <c r="AT276" s="494"/>
      <c r="AU276" s="326" t="s">
        <v>508</v>
      </c>
      <c r="AV276" s="326" t="s">
        <v>222</v>
      </c>
    </row>
    <row r="277" spans="1:48" s="139" customFormat="1" ht="12" customHeight="1" x14ac:dyDescent="0.15">
      <c r="A277" s="496"/>
      <c r="B277" s="499"/>
      <c r="C277" s="514"/>
      <c r="D277" s="505"/>
      <c r="E277" s="364"/>
      <c r="F277" s="509"/>
      <c r="G277" s="510"/>
      <c r="H277" s="167" t="s">
        <v>223</v>
      </c>
      <c r="I277" s="168" t="str">
        <f>IFERROR(VLOOKUP(I276,'P1-1'!$B:$AP,41,FALSE),"")</f>
        <v/>
      </c>
      <c r="J277" s="168" t="str">
        <f>IFERROR(VLOOKUP(J276,'P1-1'!$B:$AP,41,FALSE),"")</f>
        <v/>
      </c>
      <c r="K277" s="168" t="str">
        <f>IFERROR(VLOOKUP(K276,'P1-1'!$B:$AP,41,FALSE),"")</f>
        <v/>
      </c>
      <c r="L277" s="168" t="str">
        <f>IFERROR(VLOOKUP(L276,'P1-1'!$B:$AP,41,FALSE),"")</f>
        <v/>
      </c>
      <c r="M277" s="168" t="str">
        <f>IFERROR(VLOOKUP(M276,'P1-1'!$B:$AP,41,FALSE),"")</f>
        <v/>
      </c>
      <c r="N277" s="168" t="str">
        <f>IFERROR(VLOOKUP(N276,'P1-1'!$B:$AP,41,FALSE),"")</f>
        <v/>
      </c>
      <c r="O277" s="168" t="str">
        <f>IFERROR(VLOOKUP(O276,'P1-1'!$B:$AP,41,FALSE),"")</f>
        <v/>
      </c>
      <c r="P277" s="168" t="str">
        <f>IFERROR(VLOOKUP(P276,'P1-1'!$B:$AP,41,FALSE),"")</f>
        <v/>
      </c>
      <c r="Q277" s="168" t="str">
        <f>IFERROR(VLOOKUP(Q276,'P1-1'!$B:$AP,41,FALSE),"")</f>
        <v/>
      </c>
      <c r="R277" s="168" t="str">
        <f>IFERROR(VLOOKUP(R276,'P1-1'!$B:$AP,41,FALSE),"")</f>
        <v/>
      </c>
      <c r="S277" s="168" t="str">
        <f>IFERROR(VLOOKUP(S276,'P1-1'!$B:$AP,41,FALSE),"")</f>
        <v/>
      </c>
      <c r="T277" s="168" t="str">
        <f>IFERROR(VLOOKUP(T276,'P1-1'!$B:$AP,41,FALSE),"")</f>
        <v/>
      </c>
      <c r="U277" s="168" t="str">
        <f>IFERROR(VLOOKUP(U276,'P1-1'!$B:$AP,41,FALSE),"")</f>
        <v/>
      </c>
      <c r="V277" s="168" t="str">
        <f>IFERROR(VLOOKUP(V276,'P1-1'!$B:$AP,41,FALSE),"")</f>
        <v/>
      </c>
      <c r="W277" s="168" t="str">
        <f>IFERROR(VLOOKUP(W276,'P1-1'!$B:$AP,41,FALSE),"")</f>
        <v/>
      </c>
      <c r="X277" s="168" t="str">
        <f>IFERROR(VLOOKUP(X276,'P1-1'!$B:$AP,41,FALSE),"")</f>
        <v/>
      </c>
      <c r="Y277" s="168" t="str">
        <f>IFERROR(VLOOKUP(Y276,'P1-1'!$B:$AP,41,FALSE),"")</f>
        <v/>
      </c>
      <c r="Z277" s="168" t="str">
        <f>IFERROR(VLOOKUP(Z276,'P1-1'!$B:$AP,41,FALSE),"")</f>
        <v/>
      </c>
      <c r="AA277" s="168" t="str">
        <f>IFERROR(VLOOKUP(AA276,'P1-1'!$B:$AP,41,FALSE),"")</f>
        <v/>
      </c>
      <c r="AB277" s="168" t="str">
        <f>IFERROR(VLOOKUP(AB276,'P1-1'!$B:$AP,41,FALSE),"")</f>
        <v/>
      </c>
      <c r="AC277" s="168" t="str">
        <f>IFERROR(VLOOKUP(AC276,'P1-1'!$B:$AP,41,FALSE),"")</f>
        <v/>
      </c>
      <c r="AD277" s="168" t="str">
        <f>IFERROR(VLOOKUP(AD276,'P1-1'!$B:$AP,41,FALSE),"")</f>
        <v/>
      </c>
      <c r="AE277" s="168" t="str">
        <f>IFERROR(VLOOKUP(AE276,'P1-1'!$B:$AP,41,FALSE),"")</f>
        <v/>
      </c>
      <c r="AF277" s="168" t="str">
        <f>IFERROR(VLOOKUP(AF276,'P1-1'!$B:$AP,41,FALSE),"")</f>
        <v/>
      </c>
      <c r="AG277" s="168" t="str">
        <f>IFERROR(VLOOKUP(AG276,'P1-1'!$B:$AP,41,FALSE),"")</f>
        <v/>
      </c>
      <c r="AH277" s="168" t="str">
        <f>IFERROR(VLOOKUP(AH276,'P1-1'!$B:$AP,41,FALSE),"")</f>
        <v/>
      </c>
      <c r="AI277" s="168" t="str">
        <f>IFERROR(VLOOKUP(AI276,'P1-1'!$B:$AP,41,FALSE),"")</f>
        <v/>
      </c>
      <c r="AJ277" s="168" t="str">
        <f>IFERROR(VLOOKUP(AJ276,'P1-1'!$B:$AP,41,FALSE),"")</f>
        <v/>
      </c>
      <c r="AK277" s="168" t="str">
        <f>IFERROR(VLOOKUP(AK276,'P1-1'!$B:$AP,41,FALSE),"")</f>
        <v/>
      </c>
      <c r="AL277" s="168" t="str">
        <f>IFERROR(VLOOKUP(AL276,'P1-1'!$B:$AP,41,FALSE),"")</f>
        <v/>
      </c>
      <c r="AM277" s="168" t="str">
        <f>IFERROR(VLOOKUP(AM276,'P1-1'!$B:$AP,41,FALSE),"")</f>
        <v/>
      </c>
      <c r="AN277" s="483"/>
      <c r="AO277" s="486"/>
      <c r="AP277" s="490"/>
      <c r="AQ277" s="491"/>
      <c r="AR277" s="486"/>
      <c r="AS277" s="486"/>
      <c r="AT277" s="494"/>
      <c r="AU277" s="327" t="str">
        <f t="shared" ref="AU277" si="327">IFERROR(IF($D276="□",($AO276/$AK$7),($AO276/$AK$9)),"")</f>
        <v/>
      </c>
      <c r="AV277" s="327" t="str">
        <f t="shared" ref="AV277" si="328">IFERROR(IF($D276="□",($AN276/$AO$7),($AN276/$AO$9)),"")</f>
        <v/>
      </c>
    </row>
    <row r="278" spans="1:48" s="139" customFormat="1" ht="12" customHeight="1" x14ac:dyDescent="0.15">
      <c r="A278" s="497"/>
      <c r="B278" s="500"/>
      <c r="C278" s="515"/>
      <c r="D278" s="506"/>
      <c r="E278" s="364"/>
      <c r="F278" s="511"/>
      <c r="G278" s="512"/>
      <c r="H278" s="169" t="s">
        <v>224</v>
      </c>
      <c r="I278" s="170" t="str">
        <f>IFERROR(VLOOKUP(I276,'P1-1'!$B:$AP,31,FALSE),"")</f>
        <v/>
      </c>
      <c r="J278" s="168" t="str">
        <f>IFERROR(VLOOKUP(J276,'P1-1'!$B:$AP,31,FALSE),"")</f>
        <v/>
      </c>
      <c r="K278" s="168" t="str">
        <f>IFERROR(VLOOKUP(K276,'P1-1'!$B:$AP,31,FALSE),"")</f>
        <v/>
      </c>
      <c r="L278" s="168" t="str">
        <f>IFERROR(VLOOKUP(L276,'P1-1'!$B:$AP,31,FALSE),"")</f>
        <v/>
      </c>
      <c r="M278" s="168" t="str">
        <f>IFERROR(VLOOKUP(M276,'P1-1'!$B:$AP,31,FALSE),"")</f>
        <v/>
      </c>
      <c r="N278" s="168" t="str">
        <f>IFERROR(VLOOKUP(N276,'P1-1'!$B:$AP,31,FALSE),"")</f>
        <v/>
      </c>
      <c r="O278" s="168" t="str">
        <f>IFERROR(VLOOKUP(O276,'P1-1'!$B:$AP,31,FALSE),"")</f>
        <v/>
      </c>
      <c r="P278" s="168" t="str">
        <f>IFERROR(VLOOKUP(P276,'P1-1'!$B:$AP,31,FALSE),"")</f>
        <v/>
      </c>
      <c r="Q278" s="168" t="str">
        <f>IFERROR(VLOOKUP(Q276,'P1-1'!$B:$AP,31,FALSE),"")</f>
        <v/>
      </c>
      <c r="R278" s="168" t="str">
        <f>IFERROR(VLOOKUP(R276,'P1-1'!$B:$AP,31,FALSE),"")</f>
        <v/>
      </c>
      <c r="S278" s="168" t="str">
        <f>IFERROR(VLOOKUP(S276,'P1-1'!$B:$AP,31,FALSE),"")</f>
        <v/>
      </c>
      <c r="T278" s="168" t="str">
        <f>IFERROR(VLOOKUP(T276,'P1-1'!$B:$AP,31,FALSE),"")</f>
        <v/>
      </c>
      <c r="U278" s="168" t="str">
        <f>IFERROR(VLOOKUP(U276,'P1-1'!$B:$AP,31,FALSE),"")</f>
        <v/>
      </c>
      <c r="V278" s="168" t="str">
        <f>IFERROR(VLOOKUP(V276,'P1-1'!$B:$AP,31,FALSE),"")</f>
        <v/>
      </c>
      <c r="W278" s="168" t="str">
        <f>IFERROR(VLOOKUP(W276,'P1-1'!$B:$AP,31,FALSE),"")</f>
        <v/>
      </c>
      <c r="X278" s="168" t="str">
        <f>IFERROR(VLOOKUP(X276,'P1-1'!$B:$AP,31,FALSE),"")</f>
        <v/>
      </c>
      <c r="Y278" s="168" t="str">
        <f>IFERROR(VLOOKUP(Y276,'P1-1'!$B:$AP,31,FALSE),"")</f>
        <v/>
      </c>
      <c r="Z278" s="168" t="str">
        <f>IFERROR(VLOOKUP(Z276,'P1-1'!$B:$AP,31,FALSE),"")</f>
        <v/>
      </c>
      <c r="AA278" s="168" t="str">
        <f>IFERROR(VLOOKUP(AA276,'P1-1'!$B:$AP,31,FALSE),"")</f>
        <v/>
      </c>
      <c r="AB278" s="168" t="str">
        <f>IFERROR(VLOOKUP(AB276,'P1-1'!$B:$AP,31,FALSE),"")</f>
        <v/>
      </c>
      <c r="AC278" s="168" t="str">
        <f>IFERROR(VLOOKUP(AC276,'P1-1'!$B:$AP,31,FALSE),"")</f>
        <v/>
      </c>
      <c r="AD278" s="168" t="str">
        <f>IFERROR(VLOOKUP(AD276,'P1-1'!$B:$AP,31,FALSE),"")</f>
        <v/>
      </c>
      <c r="AE278" s="168" t="str">
        <f>IFERROR(VLOOKUP(AE276,'P1-1'!$B:$AP,31,FALSE),"")</f>
        <v/>
      </c>
      <c r="AF278" s="168" t="str">
        <f>IFERROR(VLOOKUP(AF276,'P1-1'!$B:$AP,31,FALSE),"")</f>
        <v/>
      </c>
      <c r="AG278" s="168" t="str">
        <f>IFERROR(VLOOKUP(AG276,'P1-1'!$B:$AP,31,FALSE),"")</f>
        <v/>
      </c>
      <c r="AH278" s="168" t="str">
        <f>IFERROR(VLOOKUP(AH276,'P1-1'!$B:$AP,31,FALSE),"")</f>
        <v/>
      </c>
      <c r="AI278" s="168" t="str">
        <f>IFERROR(VLOOKUP(AI276,'P1-1'!$B:$AP,31,FALSE),"")</f>
        <v/>
      </c>
      <c r="AJ278" s="168" t="str">
        <f>IFERROR(VLOOKUP(AJ276,'P1-1'!$B:$AP,31,FALSE),"")</f>
        <v/>
      </c>
      <c r="AK278" s="168" t="str">
        <f>IFERROR(VLOOKUP(AK276,'P1-1'!$B:$AP,31,FALSE),"")</f>
        <v/>
      </c>
      <c r="AL278" s="168" t="str">
        <f>IFERROR(VLOOKUP(AL276,'P1-1'!$B:$AP,31,FALSE),"")</f>
        <v/>
      </c>
      <c r="AM278" s="168" t="str">
        <f>IFERROR(VLOOKUP(AM276,'P1-1'!$B:$AP,31,FALSE),"")</f>
        <v/>
      </c>
      <c r="AN278" s="484"/>
      <c r="AO278" s="487"/>
      <c r="AP278" s="492"/>
      <c r="AQ278" s="493"/>
      <c r="AR278" s="487"/>
      <c r="AS278" s="487"/>
      <c r="AT278" s="494"/>
      <c r="AU278" s="328"/>
      <c r="AV278" s="328"/>
    </row>
    <row r="279" spans="1:48" s="139" customFormat="1" ht="12" customHeight="1" x14ac:dyDescent="0.15">
      <c r="A279" s="495">
        <v>86</v>
      </c>
      <c r="B279" s="498"/>
      <c r="C279" s="513"/>
      <c r="D279" s="504" t="s">
        <v>95</v>
      </c>
      <c r="E279" s="363"/>
      <c r="F279" s="507"/>
      <c r="G279" s="508"/>
      <c r="H279" s="166" t="s">
        <v>221</v>
      </c>
      <c r="I279" s="325"/>
      <c r="J279" s="325"/>
      <c r="K279" s="325"/>
      <c r="L279" s="325"/>
      <c r="M279" s="325"/>
      <c r="N279" s="325"/>
      <c r="O279" s="325"/>
      <c r="P279" s="325"/>
      <c r="Q279" s="325"/>
      <c r="R279" s="325"/>
      <c r="S279" s="325"/>
      <c r="T279" s="325"/>
      <c r="U279" s="325"/>
      <c r="V279" s="325"/>
      <c r="W279" s="325"/>
      <c r="X279" s="325"/>
      <c r="Y279" s="325"/>
      <c r="Z279" s="325"/>
      <c r="AA279" s="325"/>
      <c r="AB279" s="325"/>
      <c r="AC279" s="325"/>
      <c r="AD279" s="325"/>
      <c r="AE279" s="325"/>
      <c r="AF279" s="325"/>
      <c r="AG279" s="325"/>
      <c r="AH279" s="325"/>
      <c r="AI279" s="325"/>
      <c r="AJ279" s="325"/>
      <c r="AK279" s="325"/>
      <c r="AL279" s="325"/>
      <c r="AM279" s="325"/>
      <c r="AN279" s="482">
        <f t="shared" ref="AN279" si="329">IF(LEFT($AN$2,6)="共同生活援助",SUM(I280:AM280),SUM(I280:AM281))</f>
        <v>0</v>
      </c>
      <c r="AO279" s="485">
        <f>IF($AN$4="４週",AN279/4,AN279/(DAY(EOMONTH($I$22,0))/7))</f>
        <v>0</v>
      </c>
      <c r="AP279" s="488"/>
      <c r="AQ279" s="489"/>
      <c r="AR279" s="485" t="str">
        <f t="shared" ref="AR279" si="330">IF($AN$4="４週",AU280,AV280)</f>
        <v/>
      </c>
      <c r="AS279" s="485"/>
      <c r="AT279" s="494"/>
      <c r="AU279" s="326" t="s">
        <v>508</v>
      </c>
      <c r="AV279" s="326" t="s">
        <v>222</v>
      </c>
    </row>
    <row r="280" spans="1:48" s="139" customFormat="1" ht="12" customHeight="1" x14ac:dyDescent="0.15">
      <c r="A280" s="496"/>
      <c r="B280" s="499"/>
      <c r="C280" s="514"/>
      <c r="D280" s="505"/>
      <c r="E280" s="364"/>
      <c r="F280" s="509"/>
      <c r="G280" s="510"/>
      <c r="H280" s="167" t="s">
        <v>223</v>
      </c>
      <c r="I280" s="168" t="str">
        <f>IFERROR(VLOOKUP(I279,'P1-1'!$B:$AP,41,FALSE),"")</f>
        <v/>
      </c>
      <c r="J280" s="168" t="str">
        <f>IFERROR(VLOOKUP(J279,'P1-1'!$B:$AP,41,FALSE),"")</f>
        <v/>
      </c>
      <c r="K280" s="168" t="str">
        <f>IFERROR(VLOOKUP(K279,'P1-1'!$B:$AP,41,FALSE),"")</f>
        <v/>
      </c>
      <c r="L280" s="168" t="str">
        <f>IFERROR(VLOOKUP(L279,'P1-1'!$B:$AP,41,FALSE),"")</f>
        <v/>
      </c>
      <c r="M280" s="168" t="str">
        <f>IFERROR(VLOOKUP(M279,'P1-1'!$B:$AP,41,FALSE),"")</f>
        <v/>
      </c>
      <c r="N280" s="168" t="str">
        <f>IFERROR(VLOOKUP(N279,'P1-1'!$B:$AP,41,FALSE),"")</f>
        <v/>
      </c>
      <c r="O280" s="168" t="str">
        <f>IFERROR(VLOOKUP(O279,'P1-1'!$B:$AP,41,FALSE),"")</f>
        <v/>
      </c>
      <c r="P280" s="168" t="str">
        <f>IFERROR(VLOOKUP(P279,'P1-1'!$B:$AP,41,FALSE),"")</f>
        <v/>
      </c>
      <c r="Q280" s="168" t="str">
        <f>IFERROR(VLOOKUP(Q279,'P1-1'!$B:$AP,41,FALSE),"")</f>
        <v/>
      </c>
      <c r="R280" s="168" t="str">
        <f>IFERROR(VLOOKUP(R279,'P1-1'!$B:$AP,41,FALSE),"")</f>
        <v/>
      </c>
      <c r="S280" s="168" t="str">
        <f>IFERROR(VLOOKUP(S279,'P1-1'!$B:$AP,41,FALSE),"")</f>
        <v/>
      </c>
      <c r="T280" s="168" t="str">
        <f>IFERROR(VLOOKUP(T279,'P1-1'!$B:$AP,41,FALSE),"")</f>
        <v/>
      </c>
      <c r="U280" s="168" t="str">
        <f>IFERROR(VLOOKUP(U279,'P1-1'!$B:$AP,41,FALSE),"")</f>
        <v/>
      </c>
      <c r="V280" s="168" t="str">
        <f>IFERROR(VLOOKUP(V279,'P1-1'!$B:$AP,41,FALSE),"")</f>
        <v/>
      </c>
      <c r="W280" s="168" t="str">
        <f>IFERROR(VLOOKUP(W279,'P1-1'!$B:$AP,41,FALSE),"")</f>
        <v/>
      </c>
      <c r="X280" s="168" t="str">
        <f>IFERROR(VLOOKUP(X279,'P1-1'!$B:$AP,41,FALSE),"")</f>
        <v/>
      </c>
      <c r="Y280" s="168" t="str">
        <f>IFERROR(VLOOKUP(Y279,'P1-1'!$B:$AP,41,FALSE),"")</f>
        <v/>
      </c>
      <c r="Z280" s="168" t="str">
        <f>IFERROR(VLOOKUP(Z279,'P1-1'!$B:$AP,41,FALSE),"")</f>
        <v/>
      </c>
      <c r="AA280" s="168" t="str">
        <f>IFERROR(VLOOKUP(AA279,'P1-1'!$B:$AP,41,FALSE),"")</f>
        <v/>
      </c>
      <c r="AB280" s="168" t="str">
        <f>IFERROR(VLOOKUP(AB279,'P1-1'!$B:$AP,41,FALSE),"")</f>
        <v/>
      </c>
      <c r="AC280" s="168" t="str">
        <f>IFERROR(VLOOKUP(AC279,'P1-1'!$B:$AP,41,FALSE),"")</f>
        <v/>
      </c>
      <c r="AD280" s="168" t="str">
        <f>IFERROR(VLOOKUP(AD279,'P1-1'!$B:$AP,41,FALSE),"")</f>
        <v/>
      </c>
      <c r="AE280" s="168" t="str">
        <f>IFERROR(VLOOKUP(AE279,'P1-1'!$B:$AP,41,FALSE),"")</f>
        <v/>
      </c>
      <c r="AF280" s="168" t="str">
        <f>IFERROR(VLOOKUP(AF279,'P1-1'!$B:$AP,41,FALSE),"")</f>
        <v/>
      </c>
      <c r="AG280" s="168" t="str">
        <f>IFERROR(VLOOKUP(AG279,'P1-1'!$B:$AP,41,FALSE),"")</f>
        <v/>
      </c>
      <c r="AH280" s="168" t="str">
        <f>IFERROR(VLOOKUP(AH279,'P1-1'!$B:$AP,41,FALSE),"")</f>
        <v/>
      </c>
      <c r="AI280" s="168" t="str">
        <f>IFERROR(VLOOKUP(AI279,'P1-1'!$B:$AP,41,FALSE),"")</f>
        <v/>
      </c>
      <c r="AJ280" s="168" t="str">
        <f>IFERROR(VLOOKUP(AJ279,'P1-1'!$B:$AP,41,FALSE),"")</f>
        <v/>
      </c>
      <c r="AK280" s="168" t="str">
        <f>IFERROR(VLOOKUP(AK279,'P1-1'!$B:$AP,41,FALSE),"")</f>
        <v/>
      </c>
      <c r="AL280" s="168" t="str">
        <f>IFERROR(VLOOKUP(AL279,'P1-1'!$B:$AP,41,FALSE),"")</f>
        <v/>
      </c>
      <c r="AM280" s="168" t="str">
        <f>IFERROR(VLOOKUP(AM279,'P1-1'!$B:$AP,41,FALSE),"")</f>
        <v/>
      </c>
      <c r="AN280" s="483"/>
      <c r="AO280" s="486"/>
      <c r="AP280" s="490"/>
      <c r="AQ280" s="491"/>
      <c r="AR280" s="486"/>
      <c r="AS280" s="486"/>
      <c r="AT280" s="494"/>
      <c r="AU280" s="327" t="str">
        <f t="shared" ref="AU280" si="331">IFERROR(IF($D279="□",($AO279/$AK$7),($AO279/$AK$9)),"")</f>
        <v/>
      </c>
      <c r="AV280" s="327" t="str">
        <f t="shared" ref="AV280" si="332">IFERROR(IF($D279="□",($AN279/$AO$7),($AN279/$AO$9)),"")</f>
        <v/>
      </c>
    </row>
    <row r="281" spans="1:48" s="139" customFormat="1" ht="12" customHeight="1" x14ac:dyDescent="0.15">
      <c r="A281" s="497"/>
      <c r="B281" s="500"/>
      <c r="C281" s="515"/>
      <c r="D281" s="506"/>
      <c r="E281" s="364"/>
      <c r="F281" s="511"/>
      <c r="G281" s="512"/>
      <c r="H281" s="169" t="s">
        <v>224</v>
      </c>
      <c r="I281" s="168" t="str">
        <f>IFERROR(VLOOKUP(I279,'P1-1'!$B:$AP,31,FALSE),"")</f>
        <v/>
      </c>
      <c r="J281" s="168" t="str">
        <f>IFERROR(VLOOKUP(J279,'P1-1'!$B:$AP,31,FALSE),"")</f>
        <v/>
      </c>
      <c r="K281" s="168" t="str">
        <f>IFERROR(VLOOKUP(K279,'P1-1'!$B:$AP,31,FALSE),"")</f>
        <v/>
      </c>
      <c r="L281" s="168" t="str">
        <f>IFERROR(VLOOKUP(L279,'P1-1'!$B:$AP,31,FALSE),"")</f>
        <v/>
      </c>
      <c r="M281" s="168" t="str">
        <f>IFERROR(VLOOKUP(M279,'P1-1'!$B:$AP,31,FALSE),"")</f>
        <v/>
      </c>
      <c r="N281" s="168" t="str">
        <f>IFERROR(VLOOKUP(N279,'P1-1'!$B:$AP,31,FALSE),"")</f>
        <v/>
      </c>
      <c r="O281" s="168" t="str">
        <f>IFERROR(VLOOKUP(O279,'P1-1'!$B:$AP,31,FALSE),"")</f>
        <v/>
      </c>
      <c r="P281" s="168" t="str">
        <f>IFERROR(VLOOKUP(P279,'P1-1'!$B:$AP,31,FALSE),"")</f>
        <v/>
      </c>
      <c r="Q281" s="168" t="str">
        <f>IFERROR(VLOOKUP(Q279,'P1-1'!$B:$AP,31,FALSE),"")</f>
        <v/>
      </c>
      <c r="R281" s="168" t="str">
        <f>IFERROR(VLOOKUP(R279,'P1-1'!$B:$AP,31,FALSE),"")</f>
        <v/>
      </c>
      <c r="S281" s="168" t="str">
        <f>IFERROR(VLOOKUP(S279,'P1-1'!$B:$AP,31,FALSE),"")</f>
        <v/>
      </c>
      <c r="T281" s="168" t="str">
        <f>IFERROR(VLOOKUP(T279,'P1-1'!$B:$AP,31,FALSE),"")</f>
        <v/>
      </c>
      <c r="U281" s="168" t="str">
        <f>IFERROR(VLOOKUP(U279,'P1-1'!$B:$AP,31,FALSE),"")</f>
        <v/>
      </c>
      <c r="V281" s="168" t="str">
        <f>IFERROR(VLOOKUP(V279,'P1-1'!$B:$AP,31,FALSE),"")</f>
        <v/>
      </c>
      <c r="W281" s="168" t="str">
        <f>IFERROR(VLOOKUP(W279,'P1-1'!$B:$AP,31,FALSE),"")</f>
        <v/>
      </c>
      <c r="X281" s="168" t="str">
        <f>IFERROR(VLOOKUP(X279,'P1-1'!$B:$AP,31,FALSE),"")</f>
        <v/>
      </c>
      <c r="Y281" s="168" t="str">
        <f>IFERROR(VLOOKUP(Y279,'P1-1'!$B:$AP,31,FALSE),"")</f>
        <v/>
      </c>
      <c r="Z281" s="168" t="str">
        <f>IFERROR(VLOOKUP(Z279,'P1-1'!$B:$AP,31,FALSE),"")</f>
        <v/>
      </c>
      <c r="AA281" s="168" t="str">
        <f>IFERROR(VLOOKUP(AA279,'P1-1'!$B:$AP,31,FALSE),"")</f>
        <v/>
      </c>
      <c r="AB281" s="168" t="str">
        <f>IFERROR(VLOOKUP(AB279,'P1-1'!$B:$AP,31,FALSE),"")</f>
        <v/>
      </c>
      <c r="AC281" s="168" t="str">
        <f>IFERROR(VLOOKUP(AC279,'P1-1'!$B:$AP,31,FALSE),"")</f>
        <v/>
      </c>
      <c r="AD281" s="168" t="str">
        <f>IFERROR(VLOOKUP(AD279,'P1-1'!$B:$AP,31,FALSE),"")</f>
        <v/>
      </c>
      <c r="AE281" s="168" t="str">
        <f>IFERROR(VLOOKUP(AE279,'P1-1'!$B:$AP,31,FALSE),"")</f>
        <v/>
      </c>
      <c r="AF281" s="168" t="str">
        <f>IFERROR(VLOOKUP(AF279,'P1-1'!$B:$AP,31,FALSE),"")</f>
        <v/>
      </c>
      <c r="AG281" s="168" t="str">
        <f>IFERROR(VLOOKUP(AG279,'P1-1'!$B:$AP,31,FALSE),"")</f>
        <v/>
      </c>
      <c r="AH281" s="168" t="str">
        <f>IFERROR(VLOOKUP(AH279,'P1-1'!$B:$AP,31,FALSE),"")</f>
        <v/>
      </c>
      <c r="AI281" s="168" t="str">
        <f>IFERROR(VLOOKUP(AI279,'P1-1'!$B:$AP,31,FALSE),"")</f>
        <v/>
      </c>
      <c r="AJ281" s="168" t="str">
        <f>IFERROR(VLOOKUP(AJ279,'P1-1'!$B:$AP,31,FALSE),"")</f>
        <v/>
      </c>
      <c r="AK281" s="168" t="str">
        <f>IFERROR(VLOOKUP(AK279,'P1-1'!$B:$AP,31,FALSE),"")</f>
        <v/>
      </c>
      <c r="AL281" s="168" t="str">
        <f>IFERROR(VLOOKUP(AL279,'P1-1'!$B:$AP,31,FALSE),"")</f>
        <v/>
      </c>
      <c r="AM281" s="168" t="str">
        <f>IFERROR(VLOOKUP(AM279,'P1-1'!$B:$AP,31,FALSE),"")</f>
        <v/>
      </c>
      <c r="AN281" s="484"/>
      <c r="AO281" s="487"/>
      <c r="AP281" s="492"/>
      <c r="AQ281" s="493"/>
      <c r="AR281" s="487"/>
      <c r="AS281" s="487"/>
      <c r="AT281" s="494"/>
      <c r="AU281" s="328"/>
      <c r="AV281" s="328"/>
    </row>
    <row r="282" spans="1:48" s="139" customFormat="1" ht="12" customHeight="1" x14ac:dyDescent="0.15">
      <c r="A282" s="495">
        <v>87</v>
      </c>
      <c r="B282" s="498"/>
      <c r="C282" s="513"/>
      <c r="D282" s="504" t="s">
        <v>95</v>
      </c>
      <c r="E282" s="363"/>
      <c r="F282" s="507"/>
      <c r="G282" s="508"/>
      <c r="H282" s="166" t="s">
        <v>221</v>
      </c>
      <c r="I282" s="325"/>
      <c r="J282" s="325"/>
      <c r="K282" s="325"/>
      <c r="L282" s="325"/>
      <c r="M282" s="325"/>
      <c r="N282" s="325"/>
      <c r="O282" s="325"/>
      <c r="P282" s="325"/>
      <c r="Q282" s="325"/>
      <c r="R282" s="325"/>
      <c r="S282" s="325"/>
      <c r="T282" s="325"/>
      <c r="U282" s="325"/>
      <c r="V282" s="325"/>
      <c r="W282" s="325"/>
      <c r="X282" s="325"/>
      <c r="Y282" s="325"/>
      <c r="Z282" s="325"/>
      <c r="AA282" s="325"/>
      <c r="AB282" s="325"/>
      <c r="AC282" s="325"/>
      <c r="AD282" s="325"/>
      <c r="AE282" s="325"/>
      <c r="AF282" s="325"/>
      <c r="AG282" s="325"/>
      <c r="AH282" s="325"/>
      <c r="AI282" s="325"/>
      <c r="AJ282" s="325"/>
      <c r="AK282" s="325"/>
      <c r="AL282" s="325"/>
      <c r="AM282" s="325"/>
      <c r="AN282" s="482">
        <f t="shared" ref="AN282" si="333">IF(LEFT($AN$2,6)="共同生活援助",SUM(I283:AM283),SUM(I283:AM284))</f>
        <v>0</v>
      </c>
      <c r="AO282" s="485">
        <f>IF($AN$4="４週",AN282/4,AN282/(DAY(EOMONTH($I$22,0))/7))</f>
        <v>0</v>
      </c>
      <c r="AP282" s="488"/>
      <c r="AQ282" s="489"/>
      <c r="AR282" s="485" t="str">
        <f t="shared" ref="AR282" si="334">IF($AN$4="４週",AU283,AV283)</f>
        <v/>
      </c>
      <c r="AS282" s="485"/>
      <c r="AT282" s="494"/>
      <c r="AU282" s="326" t="s">
        <v>508</v>
      </c>
      <c r="AV282" s="326" t="s">
        <v>222</v>
      </c>
    </row>
    <row r="283" spans="1:48" s="139" customFormat="1" ht="12" customHeight="1" x14ac:dyDescent="0.15">
      <c r="A283" s="496"/>
      <c r="B283" s="499"/>
      <c r="C283" s="514"/>
      <c r="D283" s="505"/>
      <c r="E283" s="364"/>
      <c r="F283" s="509"/>
      <c r="G283" s="510"/>
      <c r="H283" s="167" t="s">
        <v>223</v>
      </c>
      <c r="I283" s="168" t="str">
        <f>IFERROR(VLOOKUP(I282,'P1-1'!$B:$AP,41,FALSE),"")</f>
        <v/>
      </c>
      <c r="J283" s="168" t="str">
        <f>IFERROR(VLOOKUP(J282,'P1-1'!$B:$AP,41,FALSE),"")</f>
        <v/>
      </c>
      <c r="K283" s="168" t="str">
        <f>IFERROR(VLOOKUP(K282,'P1-1'!$B:$AP,41,FALSE),"")</f>
        <v/>
      </c>
      <c r="L283" s="168" t="str">
        <f>IFERROR(VLOOKUP(L282,'P1-1'!$B:$AP,41,FALSE),"")</f>
        <v/>
      </c>
      <c r="M283" s="168" t="str">
        <f>IFERROR(VLOOKUP(M282,'P1-1'!$B:$AP,41,FALSE),"")</f>
        <v/>
      </c>
      <c r="N283" s="168" t="str">
        <f>IFERROR(VLOOKUP(N282,'P1-1'!$B:$AP,41,FALSE),"")</f>
        <v/>
      </c>
      <c r="O283" s="168" t="str">
        <f>IFERROR(VLOOKUP(O282,'P1-1'!$B:$AP,41,FALSE),"")</f>
        <v/>
      </c>
      <c r="P283" s="168" t="str">
        <f>IFERROR(VLOOKUP(P282,'P1-1'!$B:$AP,41,FALSE),"")</f>
        <v/>
      </c>
      <c r="Q283" s="168" t="str">
        <f>IFERROR(VLOOKUP(Q282,'P1-1'!$B:$AP,41,FALSE),"")</f>
        <v/>
      </c>
      <c r="R283" s="168" t="str">
        <f>IFERROR(VLOOKUP(R282,'P1-1'!$B:$AP,41,FALSE),"")</f>
        <v/>
      </c>
      <c r="S283" s="168" t="str">
        <f>IFERROR(VLOOKUP(S282,'P1-1'!$B:$AP,41,FALSE),"")</f>
        <v/>
      </c>
      <c r="T283" s="168" t="str">
        <f>IFERROR(VLOOKUP(T282,'P1-1'!$B:$AP,41,FALSE),"")</f>
        <v/>
      </c>
      <c r="U283" s="168" t="str">
        <f>IFERROR(VLOOKUP(U282,'P1-1'!$B:$AP,41,FALSE),"")</f>
        <v/>
      </c>
      <c r="V283" s="168" t="str">
        <f>IFERROR(VLOOKUP(V282,'P1-1'!$B:$AP,41,FALSE),"")</f>
        <v/>
      </c>
      <c r="W283" s="168" t="str">
        <f>IFERROR(VLOOKUP(W282,'P1-1'!$B:$AP,41,FALSE),"")</f>
        <v/>
      </c>
      <c r="X283" s="168" t="str">
        <f>IFERROR(VLOOKUP(X282,'P1-1'!$B:$AP,41,FALSE),"")</f>
        <v/>
      </c>
      <c r="Y283" s="168" t="str">
        <f>IFERROR(VLOOKUP(Y282,'P1-1'!$B:$AP,41,FALSE),"")</f>
        <v/>
      </c>
      <c r="Z283" s="168" t="str">
        <f>IFERROR(VLOOKUP(Z282,'P1-1'!$B:$AP,41,FALSE),"")</f>
        <v/>
      </c>
      <c r="AA283" s="168" t="str">
        <f>IFERROR(VLOOKUP(AA282,'P1-1'!$B:$AP,41,FALSE),"")</f>
        <v/>
      </c>
      <c r="AB283" s="168" t="str">
        <f>IFERROR(VLOOKUP(AB282,'P1-1'!$B:$AP,41,FALSE),"")</f>
        <v/>
      </c>
      <c r="AC283" s="168" t="str">
        <f>IFERROR(VLOOKUP(AC282,'P1-1'!$B:$AP,41,FALSE),"")</f>
        <v/>
      </c>
      <c r="AD283" s="168" t="str">
        <f>IFERROR(VLOOKUP(AD282,'P1-1'!$B:$AP,41,FALSE),"")</f>
        <v/>
      </c>
      <c r="AE283" s="168" t="str">
        <f>IFERROR(VLOOKUP(AE282,'P1-1'!$B:$AP,41,FALSE),"")</f>
        <v/>
      </c>
      <c r="AF283" s="168" t="str">
        <f>IFERROR(VLOOKUP(AF282,'P1-1'!$B:$AP,41,FALSE),"")</f>
        <v/>
      </c>
      <c r="AG283" s="168" t="str">
        <f>IFERROR(VLOOKUP(AG282,'P1-1'!$B:$AP,41,FALSE),"")</f>
        <v/>
      </c>
      <c r="AH283" s="168" t="str">
        <f>IFERROR(VLOOKUP(AH282,'P1-1'!$B:$AP,41,FALSE),"")</f>
        <v/>
      </c>
      <c r="AI283" s="168" t="str">
        <f>IFERROR(VLOOKUP(AI282,'P1-1'!$B:$AP,41,FALSE),"")</f>
        <v/>
      </c>
      <c r="AJ283" s="168" t="str">
        <f>IFERROR(VLOOKUP(AJ282,'P1-1'!$B:$AP,41,FALSE),"")</f>
        <v/>
      </c>
      <c r="AK283" s="168" t="str">
        <f>IFERROR(VLOOKUP(AK282,'P1-1'!$B:$AP,41,FALSE),"")</f>
        <v/>
      </c>
      <c r="AL283" s="168" t="str">
        <f>IFERROR(VLOOKUP(AL282,'P1-1'!$B:$AP,41,FALSE),"")</f>
        <v/>
      </c>
      <c r="AM283" s="168" t="str">
        <f>IFERROR(VLOOKUP(AM282,'P1-1'!$B:$AP,41,FALSE),"")</f>
        <v/>
      </c>
      <c r="AN283" s="483"/>
      <c r="AO283" s="486"/>
      <c r="AP283" s="490"/>
      <c r="AQ283" s="491"/>
      <c r="AR283" s="486"/>
      <c r="AS283" s="486"/>
      <c r="AT283" s="494"/>
      <c r="AU283" s="327" t="str">
        <f t="shared" ref="AU283" si="335">IFERROR(IF($D282="□",($AO282/$AK$7),($AO282/$AK$9)),"")</f>
        <v/>
      </c>
      <c r="AV283" s="327" t="str">
        <f t="shared" ref="AV283" si="336">IFERROR(IF($D282="□",($AN282/$AO$7),($AN282/$AO$9)),"")</f>
        <v/>
      </c>
    </row>
    <row r="284" spans="1:48" s="139" customFormat="1" ht="12" customHeight="1" x14ac:dyDescent="0.15">
      <c r="A284" s="497"/>
      <c r="B284" s="500"/>
      <c r="C284" s="515"/>
      <c r="D284" s="506"/>
      <c r="E284" s="364"/>
      <c r="F284" s="511"/>
      <c r="G284" s="512"/>
      <c r="H284" s="169" t="s">
        <v>224</v>
      </c>
      <c r="I284" s="168" t="str">
        <f>IFERROR(VLOOKUP(I282,'P1-1'!$B:$AP,31,FALSE),"")</f>
        <v/>
      </c>
      <c r="J284" s="168" t="str">
        <f>IFERROR(VLOOKUP(J282,'P1-1'!$B:$AP,31,FALSE),"")</f>
        <v/>
      </c>
      <c r="K284" s="168" t="str">
        <f>IFERROR(VLOOKUP(K282,'P1-1'!$B:$AP,31,FALSE),"")</f>
        <v/>
      </c>
      <c r="L284" s="168" t="str">
        <f>IFERROR(VLOOKUP(L282,'P1-1'!$B:$AP,31,FALSE),"")</f>
        <v/>
      </c>
      <c r="M284" s="168" t="str">
        <f>IFERROR(VLOOKUP(M282,'P1-1'!$B:$AP,31,FALSE),"")</f>
        <v/>
      </c>
      <c r="N284" s="168" t="str">
        <f>IFERROR(VLOOKUP(N282,'P1-1'!$B:$AP,31,FALSE),"")</f>
        <v/>
      </c>
      <c r="O284" s="168" t="str">
        <f>IFERROR(VLOOKUP(O282,'P1-1'!$B:$AP,31,FALSE),"")</f>
        <v/>
      </c>
      <c r="P284" s="168" t="str">
        <f>IFERROR(VLOOKUP(P282,'P1-1'!$B:$AP,31,FALSE),"")</f>
        <v/>
      </c>
      <c r="Q284" s="168" t="str">
        <f>IFERROR(VLOOKUP(Q282,'P1-1'!$B:$AP,31,FALSE),"")</f>
        <v/>
      </c>
      <c r="R284" s="168" t="str">
        <f>IFERROR(VLOOKUP(R282,'P1-1'!$B:$AP,31,FALSE),"")</f>
        <v/>
      </c>
      <c r="S284" s="168" t="str">
        <f>IFERROR(VLOOKUP(S282,'P1-1'!$B:$AP,31,FALSE),"")</f>
        <v/>
      </c>
      <c r="T284" s="168" t="str">
        <f>IFERROR(VLOOKUP(T282,'P1-1'!$B:$AP,31,FALSE),"")</f>
        <v/>
      </c>
      <c r="U284" s="168" t="str">
        <f>IFERROR(VLOOKUP(U282,'P1-1'!$B:$AP,31,FALSE),"")</f>
        <v/>
      </c>
      <c r="V284" s="168" t="str">
        <f>IFERROR(VLOOKUP(V282,'P1-1'!$B:$AP,31,FALSE),"")</f>
        <v/>
      </c>
      <c r="W284" s="168" t="str">
        <f>IFERROR(VLOOKUP(W282,'P1-1'!$B:$AP,31,FALSE),"")</f>
        <v/>
      </c>
      <c r="X284" s="168" t="str">
        <f>IFERROR(VLOOKUP(X282,'P1-1'!$B:$AP,31,FALSE),"")</f>
        <v/>
      </c>
      <c r="Y284" s="168" t="str">
        <f>IFERROR(VLOOKUP(Y282,'P1-1'!$B:$AP,31,FALSE),"")</f>
        <v/>
      </c>
      <c r="Z284" s="168" t="str">
        <f>IFERROR(VLOOKUP(Z282,'P1-1'!$B:$AP,31,FALSE),"")</f>
        <v/>
      </c>
      <c r="AA284" s="168" t="str">
        <f>IFERROR(VLOOKUP(AA282,'P1-1'!$B:$AP,31,FALSE),"")</f>
        <v/>
      </c>
      <c r="AB284" s="168" t="str">
        <f>IFERROR(VLOOKUP(AB282,'P1-1'!$B:$AP,31,FALSE),"")</f>
        <v/>
      </c>
      <c r="AC284" s="168" t="str">
        <f>IFERROR(VLOOKUP(AC282,'P1-1'!$B:$AP,31,FALSE),"")</f>
        <v/>
      </c>
      <c r="AD284" s="168" t="str">
        <f>IFERROR(VLOOKUP(AD282,'P1-1'!$B:$AP,31,FALSE),"")</f>
        <v/>
      </c>
      <c r="AE284" s="168" t="str">
        <f>IFERROR(VLOOKUP(AE282,'P1-1'!$B:$AP,31,FALSE),"")</f>
        <v/>
      </c>
      <c r="AF284" s="168" t="str">
        <f>IFERROR(VLOOKUP(AF282,'P1-1'!$B:$AP,31,FALSE),"")</f>
        <v/>
      </c>
      <c r="AG284" s="168" t="str">
        <f>IFERROR(VLOOKUP(AG282,'P1-1'!$B:$AP,31,FALSE),"")</f>
        <v/>
      </c>
      <c r="AH284" s="168" t="str">
        <f>IFERROR(VLOOKUP(AH282,'P1-1'!$B:$AP,31,FALSE),"")</f>
        <v/>
      </c>
      <c r="AI284" s="168" t="str">
        <f>IFERROR(VLOOKUP(AI282,'P1-1'!$B:$AP,31,FALSE),"")</f>
        <v/>
      </c>
      <c r="AJ284" s="168" t="str">
        <f>IFERROR(VLOOKUP(AJ282,'P1-1'!$B:$AP,31,FALSE),"")</f>
        <v/>
      </c>
      <c r="AK284" s="168" t="str">
        <f>IFERROR(VLOOKUP(AK282,'P1-1'!$B:$AP,31,FALSE),"")</f>
        <v/>
      </c>
      <c r="AL284" s="168" t="str">
        <f>IFERROR(VLOOKUP(AL282,'P1-1'!$B:$AP,31,FALSE),"")</f>
        <v/>
      </c>
      <c r="AM284" s="168" t="str">
        <f>IFERROR(VLOOKUP(AM282,'P1-1'!$B:$AP,31,FALSE),"")</f>
        <v/>
      </c>
      <c r="AN284" s="484"/>
      <c r="AO284" s="487"/>
      <c r="AP284" s="492"/>
      <c r="AQ284" s="493"/>
      <c r="AR284" s="487"/>
      <c r="AS284" s="487"/>
      <c r="AT284" s="494"/>
      <c r="AU284" s="328"/>
      <c r="AV284" s="328"/>
    </row>
    <row r="285" spans="1:48" s="139" customFormat="1" ht="12" customHeight="1" x14ac:dyDescent="0.15">
      <c r="A285" s="495">
        <v>88</v>
      </c>
      <c r="B285" s="498"/>
      <c r="C285" s="501"/>
      <c r="D285" s="504" t="s">
        <v>95</v>
      </c>
      <c r="E285" s="363"/>
      <c r="F285" s="507"/>
      <c r="G285" s="508"/>
      <c r="H285" s="166" t="s">
        <v>221</v>
      </c>
      <c r="I285" s="325"/>
      <c r="J285" s="325"/>
      <c r="K285" s="325"/>
      <c r="L285" s="325"/>
      <c r="M285" s="325"/>
      <c r="N285" s="325"/>
      <c r="O285" s="325"/>
      <c r="P285" s="325"/>
      <c r="Q285" s="325"/>
      <c r="R285" s="325"/>
      <c r="S285" s="325"/>
      <c r="T285" s="325"/>
      <c r="U285" s="325"/>
      <c r="V285" s="325"/>
      <c r="W285" s="325"/>
      <c r="X285" s="325"/>
      <c r="Y285" s="325"/>
      <c r="Z285" s="325"/>
      <c r="AA285" s="325"/>
      <c r="AB285" s="325"/>
      <c r="AC285" s="325"/>
      <c r="AD285" s="325"/>
      <c r="AE285" s="325"/>
      <c r="AF285" s="325"/>
      <c r="AG285" s="325"/>
      <c r="AH285" s="325"/>
      <c r="AI285" s="325"/>
      <c r="AJ285" s="325"/>
      <c r="AK285" s="325"/>
      <c r="AL285" s="325"/>
      <c r="AM285" s="325"/>
      <c r="AN285" s="482">
        <f t="shared" ref="AN285" si="337">IF(LEFT($AN$2,6)="共同生活援助",SUM(I286:AM286),SUM(I286:AM287))</f>
        <v>0</v>
      </c>
      <c r="AO285" s="485">
        <f>IF($AN$4="４週",AN285/4,AN285/(DAY(EOMONTH($I$22,0))/7))</f>
        <v>0</v>
      </c>
      <c r="AP285" s="488"/>
      <c r="AQ285" s="489"/>
      <c r="AR285" s="485" t="str">
        <f t="shared" ref="AR285" si="338">IF($AN$4="４週",AU286,AV286)</f>
        <v/>
      </c>
      <c r="AS285" s="485"/>
      <c r="AT285" s="494"/>
      <c r="AU285" s="326" t="s">
        <v>508</v>
      </c>
      <c r="AV285" s="326" t="s">
        <v>222</v>
      </c>
    </row>
    <row r="286" spans="1:48" s="139" customFormat="1" ht="12" customHeight="1" x14ac:dyDescent="0.15">
      <c r="A286" s="496"/>
      <c r="B286" s="499"/>
      <c r="C286" s="502"/>
      <c r="D286" s="505"/>
      <c r="E286" s="364"/>
      <c r="F286" s="509"/>
      <c r="G286" s="510"/>
      <c r="H286" s="167" t="s">
        <v>223</v>
      </c>
      <c r="I286" s="168" t="str">
        <f>IFERROR(VLOOKUP(I285,'P1-1'!$B:$AP,41,FALSE),"")</f>
        <v/>
      </c>
      <c r="J286" s="168" t="str">
        <f>IFERROR(VLOOKUP(J285,'P1-1'!$B:$AP,41,FALSE),"")</f>
        <v/>
      </c>
      <c r="K286" s="168" t="str">
        <f>IFERROR(VLOOKUP(K285,'P1-1'!$B:$AP,41,FALSE),"")</f>
        <v/>
      </c>
      <c r="L286" s="168" t="str">
        <f>IFERROR(VLOOKUP(L285,'P1-1'!$B:$AP,41,FALSE),"")</f>
        <v/>
      </c>
      <c r="M286" s="168" t="str">
        <f>IFERROR(VLOOKUP(M285,'P1-1'!$B:$AP,41,FALSE),"")</f>
        <v/>
      </c>
      <c r="N286" s="168" t="str">
        <f>IFERROR(VLOOKUP(N285,'P1-1'!$B:$AP,41,FALSE),"")</f>
        <v/>
      </c>
      <c r="O286" s="168" t="str">
        <f>IFERROR(VLOOKUP(O285,'P1-1'!$B:$AP,41,FALSE),"")</f>
        <v/>
      </c>
      <c r="P286" s="168" t="str">
        <f>IFERROR(VLOOKUP(P285,'P1-1'!$B:$AP,41,FALSE),"")</f>
        <v/>
      </c>
      <c r="Q286" s="168" t="str">
        <f>IFERROR(VLOOKUP(Q285,'P1-1'!$B:$AP,41,FALSE),"")</f>
        <v/>
      </c>
      <c r="R286" s="168" t="str">
        <f>IFERROR(VLOOKUP(R285,'P1-1'!$B:$AP,41,FALSE),"")</f>
        <v/>
      </c>
      <c r="S286" s="168" t="str">
        <f>IFERROR(VLOOKUP(S285,'P1-1'!$B:$AP,41,FALSE),"")</f>
        <v/>
      </c>
      <c r="T286" s="168" t="str">
        <f>IFERROR(VLOOKUP(T285,'P1-1'!$B:$AP,41,FALSE),"")</f>
        <v/>
      </c>
      <c r="U286" s="168" t="str">
        <f>IFERROR(VLOOKUP(U285,'P1-1'!$B:$AP,41,FALSE),"")</f>
        <v/>
      </c>
      <c r="V286" s="168" t="str">
        <f>IFERROR(VLOOKUP(V285,'P1-1'!$B:$AP,41,FALSE),"")</f>
        <v/>
      </c>
      <c r="W286" s="168" t="str">
        <f>IFERROR(VLOOKUP(W285,'P1-1'!$B:$AP,41,FALSE),"")</f>
        <v/>
      </c>
      <c r="X286" s="168" t="str">
        <f>IFERROR(VLOOKUP(X285,'P1-1'!$B:$AP,41,FALSE),"")</f>
        <v/>
      </c>
      <c r="Y286" s="168" t="str">
        <f>IFERROR(VLOOKUP(Y285,'P1-1'!$B:$AP,41,FALSE),"")</f>
        <v/>
      </c>
      <c r="Z286" s="168" t="str">
        <f>IFERROR(VLOOKUP(Z285,'P1-1'!$B:$AP,41,FALSE),"")</f>
        <v/>
      </c>
      <c r="AA286" s="168" t="str">
        <f>IFERROR(VLOOKUP(AA285,'P1-1'!$B:$AP,41,FALSE),"")</f>
        <v/>
      </c>
      <c r="AB286" s="168" t="str">
        <f>IFERROR(VLOOKUP(AB285,'P1-1'!$B:$AP,41,FALSE),"")</f>
        <v/>
      </c>
      <c r="AC286" s="168" t="str">
        <f>IFERROR(VLOOKUP(AC285,'P1-1'!$B:$AP,41,FALSE),"")</f>
        <v/>
      </c>
      <c r="AD286" s="168" t="str">
        <f>IFERROR(VLOOKUP(AD285,'P1-1'!$B:$AP,41,FALSE),"")</f>
        <v/>
      </c>
      <c r="AE286" s="168" t="str">
        <f>IFERROR(VLOOKUP(AE285,'P1-1'!$B:$AP,41,FALSE),"")</f>
        <v/>
      </c>
      <c r="AF286" s="168" t="str">
        <f>IFERROR(VLOOKUP(AF285,'P1-1'!$B:$AP,41,FALSE),"")</f>
        <v/>
      </c>
      <c r="AG286" s="168" t="str">
        <f>IFERROR(VLOOKUP(AG285,'P1-1'!$B:$AP,41,FALSE),"")</f>
        <v/>
      </c>
      <c r="AH286" s="168" t="str">
        <f>IFERROR(VLOOKUP(AH285,'P1-1'!$B:$AP,41,FALSE),"")</f>
        <v/>
      </c>
      <c r="AI286" s="168" t="str">
        <f>IFERROR(VLOOKUP(AI285,'P1-1'!$B:$AP,41,FALSE),"")</f>
        <v/>
      </c>
      <c r="AJ286" s="168" t="str">
        <f>IFERROR(VLOOKUP(AJ285,'P1-1'!$B:$AP,41,FALSE),"")</f>
        <v/>
      </c>
      <c r="AK286" s="168" t="str">
        <f>IFERROR(VLOOKUP(AK285,'P1-1'!$B:$AP,41,FALSE),"")</f>
        <v/>
      </c>
      <c r="AL286" s="168" t="str">
        <f>IFERROR(VLOOKUP(AL285,'P1-1'!$B:$AP,41,FALSE),"")</f>
        <v/>
      </c>
      <c r="AM286" s="168" t="str">
        <f>IFERROR(VLOOKUP(AM285,'P1-1'!$B:$AP,41,FALSE),"")</f>
        <v/>
      </c>
      <c r="AN286" s="483"/>
      <c r="AO286" s="486"/>
      <c r="AP286" s="490"/>
      <c r="AQ286" s="491"/>
      <c r="AR286" s="486"/>
      <c r="AS286" s="486"/>
      <c r="AT286" s="494"/>
      <c r="AU286" s="327" t="str">
        <f t="shared" ref="AU286" si="339">IFERROR(IF($D285="□",($AO285/$AK$7),($AO285/$AK$9)),"")</f>
        <v/>
      </c>
      <c r="AV286" s="327" t="str">
        <f t="shared" ref="AV286" si="340">IFERROR(IF($D285="□",($AN285/$AO$7),($AN285/$AO$9)),"")</f>
        <v/>
      </c>
    </row>
    <row r="287" spans="1:48" s="139" customFormat="1" ht="12" customHeight="1" x14ac:dyDescent="0.15">
      <c r="A287" s="497"/>
      <c r="B287" s="500"/>
      <c r="C287" s="503"/>
      <c r="D287" s="506"/>
      <c r="E287" s="364"/>
      <c r="F287" s="511"/>
      <c r="G287" s="512"/>
      <c r="H287" s="169" t="s">
        <v>224</v>
      </c>
      <c r="I287" s="168" t="str">
        <f>IFERROR(VLOOKUP(I285,'P1-1'!$B:$AP,31,FALSE),"")</f>
        <v/>
      </c>
      <c r="J287" s="168" t="str">
        <f>IFERROR(VLOOKUP(J285,'P1-1'!$B:$AP,31,FALSE),"")</f>
        <v/>
      </c>
      <c r="K287" s="168" t="str">
        <f>IFERROR(VLOOKUP(K285,'P1-1'!$B:$AP,31,FALSE),"")</f>
        <v/>
      </c>
      <c r="L287" s="168" t="str">
        <f>IFERROR(VLOOKUP(L285,'P1-1'!$B:$AP,31,FALSE),"")</f>
        <v/>
      </c>
      <c r="M287" s="168" t="str">
        <f>IFERROR(VLOOKUP(M285,'P1-1'!$B:$AP,31,FALSE),"")</f>
        <v/>
      </c>
      <c r="N287" s="168" t="str">
        <f>IFERROR(VLOOKUP(N285,'P1-1'!$B:$AP,31,FALSE),"")</f>
        <v/>
      </c>
      <c r="O287" s="168" t="str">
        <f>IFERROR(VLOOKUP(O285,'P1-1'!$B:$AP,31,FALSE),"")</f>
        <v/>
      </c>
      <c r="P287" s="168" t="str">
        <f>IFERROR(VLOOKUP(P285,'P1-1'!$B:$AP,31,FALSE),"")</f>
        <v/>
      </c>
      <c r="Q287" s="168" t="str">
        <f>IFERROR(VLOOKUP(Q285,'P1-1'!$B:$AP,31,FALSE),"")</f>
        <v/>
      </c>
      <c r="R287" s="168" t="str">
        <f>IFERROR(VLOOKUP(R285,'P1-1'!$B:$AP,31,FALSE),"")</f>
        <v/>
      </c>
      <c r="S287" s="168" t="str">
        <f>IFERROR(VLOOKUP(S285,'P1-1'!$B:$AP,31,FALSE),"")</f>
        <v/>
      </c>
      <c r="T287" s="168" t="str">
        <f>IFERROR(VLOOKUP(T285,'P1-1'!$B:$AP,31,FALSE),"")</f>
        <v/>
      </c>
      <c r="U287" s="168" t="str">
        <f>IFERROR(VLOOKUP(U285,'P1-1'!$B:$AP,31,FALSE),"")</f>
        <v/>
      </c>
      <c r="V287" s="168" t="str">
        <f>IFERROR(VLOOKUP(V285,'P1-1'!$B:$AP,31,FALSE),"")</f>
        <v/>
      </c>
      <c r="W287" s="168" t="str">
        <f>IFERROR(VLOOKUP(W285,'P1-1'!$B:$AP,31,FALSE),"")</f>
        <v/>
      </c>
      <c r="X287" s="168" t="str">
        <f>IFERROR(VLOOKUP(X285,'P1-1'!$B:$AP,31,FALSE),"")</f>
        <v/>
      </c>
      <c r="Y287" s="168" t="str">
        <f>IFERROR(VLOOKUP(Y285,'P1-1'!$B:$AP,31,FALSE),"")</f>
        <v/>
      </c>
      <c r="Z287" s="168" t="str">
        <f>IFERROR(VLOOKUP(Z285,'P1-1'!$B:$AP,31,FALSE),"")</f>
        <v/>
      </c>
      <c r="AA287" s="168" t="str">
        <f>IFERROR(VLOOKUP(AA285,'P1-1'!$B:$AP,31,FALSE),"")</f>
        <v/>
      </c>
      <c r="AB287" s="168" t="str">
        <f>IFERROR(VLOOKUP(AB285,'P1-1'!$B:$AP,31,FALSE),"")</f>
        <v/>
      </c>
      <c r="AC287" s="168" t="str">
        <f>IFERROR(VLOOKUP(AC285,'P1-1'!$B:$AP,31,FALSE),"")</f>
        <v/>
      </c>
      <c r="AD287" s="168" t="str">
        <f>IFERROR(VLOOKUP(AD285,'P1-1'!$B:$AP,31,FALSE),"")</f>
        <v/>
      </c>
      <c r="AE287" s="168" t="str">
        <f>IFERROR(VLOOKUP(AE285,'P1-1'!$B:$AP,31,FALSE),"")</f>
        <v/>
      </c>
      <c r="AF287" s="168" t="str">
        <f>IFERROR(VLOOKUP(AF285,'P1-1'!$B:$AP,31,FALSE),"")</f>
        <v/>
      </c>
      <c r="AG287" s="168" t="str">
        <f>IFERROR(VLOOKUP(AG285,'P1-1'!$B:$AP,31,FALSE),"")</f>
        <v/>
      </c>
      <c r="AH287" s="168" t="str">
        <f>IFERROR(VLOOKUP(AH285,'P1-1'!$B:$AP,31,FALSE),"")</f>
        <v/>
      </c>
      <c r="AI287" s="168" t="str">
        <f>IFERROR(VLOOKUP(AI285,'P1-1'!$B:$AP,31,FALSE),"")</f>
        <v/>
      </c>
      <c r="AJ287" s="168" t="str">
        <f>IFERROR(VLOOKUP(AJ285,'P1-1'!$B:$AP,31,FALSE),"")</f>
        <v/>
      </c>
      <c r="AK287" s="168" t="str">
        <f>IFERROR(VLOOKUP(AK285,'P1-1'!$B:$AP,31,FALSE),"")</f>
        <v/>
      </c>
      <c r="AL287" s="168" t="str">
        <f>IFERROR(VLOOKUP(AL285,'P1-1'!$B:$AP,31,FALSE),"")</f>
        <v/>
      </c>
      <c r="AM287" s="168" t="str">
        <f>IFERROR(VLOOKUP(AM285,'P1-1'!$B:$AP,31,FALSE),"")</f>
        <v/>
      </c>
      <c r="AN287" s="484"/>
      <c r="AO287" s="487"/>
      <c r="AP287" s="492"/>
      <c r="AQ287" s="493"/>
      <c r="AR287" s="487"/>
      <c r="AS287" s="487"/>
      <c r="AT287" s="494"/>
      <c r="AU287" s="328"/>
      <c r="AV287" s="328"/>
    </row>
    <row r="288" spans="1:48" s="139" customFormat="1" ht="12" customHeight="1" x14ac:dyDescent="0.15">
      <c r="A288" s="495">
        <v>89</v>
      </c>
      <c r="B288" s="498"/>
      <c r="C288" s="513"/>
      <c r="D288" s="504" t="s">
        <v>95</v>
      </c>
      <c r="E288" s="363"/>
      <c r="F288" s="507"/>
      <c r="G288" s="508"/>
      <c r="H288" s="166" t="s">
        <v>221</v>
      </c>
      <c r="I288" s="325"/>
      <c r="J288" s="325"/>
      <c r="K288" s="325"/>
      <c r="L288" s="325"/>
      <c r="M288" s="325"/>
      <c r="N288" s="325"/>
      <c r="O288" s="325"/>
      <c r="P288" s="325"/>
      <c r="Q288" s="325"/>
      <c r="R288" s="325"/>
      <c r="S288" s="325"/>
      <c r="T288" s="325"/>
      <c r="U288" s="325"/>
      <c r="V288" s="325"/>
      <c r="W288" s="325"/>
      <c r="X288" s="325"/>
      <c r="Y288" s="325"/>
      <c r="Z288" s="325"/>
      <c r="AA288" s="325"/>
      <c r="AB288" s="325"/>
      <c r="AC288" s="325"/>
      <c r="AD288" s="325"/>
      <c r="AE288" s="325"/>
      <c r="AF288" s="325"/>
      <c r="AG288" s="325"/>
      <c r="AH288" s="325"/>
      <c r="AI288" s="325"/>
      <c r="AJ288" s="325"/>
      <c r="AK288" s="325"/>
      <c r="AL288" s="325"/>
      <c r="AM288" s="325"/>
      <c r="AN288" s="482">
        <f t="shared" ref="AN288" si="341">IF(LEFT($AN$2,6)="共同生活援助",SUM(I289:AM289),SUM(I289:AM290))</f>
        <v>0</v>
      </c>
      <c r="AO288" s="485">
        <f>IF($AN$4="４週",AN288/4,AN288/(DAY(EOMONTH($I$22,0))/7))</f>
        <v>0</v>
      </c>
      <c r="AP288" s="488"/>
      <c r="AQ288" s="489"/>
      <c r="AR288" s="485" t="str">
        <f t="shared" ref="AR288" si="342">IF($AN$4="４週",AU289,AV289)</f>
        <v/>
      </c>
      <c r="AS288" s="485"/>
      <c r="AT288" s="494"/>
      <c r="AU288" s="326" t="s">
        <v>508</v>
      </c>
      <c r="AV288" s="326" t="s">
        <v>222</v>
      </c>
    </row>
    <row r="289" spans="1:48" s="139" customFormat="1" ht="12" customHeight="1" x14ac:dyDescent="0.15">
      <c r="A289" s="496"/>
      <c r="B289" s="499"/>
      <c r="C289" s="514"/>
      <c r="D289" s="505"/>
      <c r="E289" s="364"/>
      <c r="F289" s="509"/>
      <c r="G289" s="510"/>
      <c r="H289" s="167" t="s">
        <v>223</v>
      </c>
      <c r="I289" s="168" t="str">
        <f>IFERROR(VLOOKUP(I288,'P1-1'!$B:$AP,41,FALSE),"")</f>
        <v/>
      </c>
      <c r="J289" s="168" t="str">
        <f>IFERROR(VLOOKUP(J288,'P1-1'!$B:$AP,41,FALSE),"")</f>
        <v/>
      </c>
      <c r="K289" s="168" t="str">
        <f>IFERROR(VLOOKUP(K288,'P1-1'!$B:$AP,41,FALSE),"")</f>
        <v/>
      </c>
      <c r="L289" s="168" t="str">
        <f>IFERROR(VLOOKUP(L288,'P1-1'!$B:$AP,41,FALSE),"")</f>
        <v/>
      </c>
      <c r="M289" s="168" t="str">
        <f>IFERROR(VLOOKUP(M288,'P1-1'!$B:$AP,41,FALSE),"")</f>
        <v/>
      </c>
      <c r="N289" s="168" t="str">
        <f>IFERROR(VLOOKUP(N288,'P1-1'!$B:$AP,41,FALSE),"")</f>
        <v/>
      </c>
      <c r="O289" s="168" t="str">
        <f>IFERROR(VLOOKUP(O288,'P1-1'!$B:$AP,41,FALSE),"")</f>
        <v/>
      </c>
      <c r="P289" s="168" t="str">
        <f>IFERROR(VLOOKUP(P288,'P1-1'!$B:$AP,41,FALSE),"")</f>
        <v/>
      </c>
      <c r="Q289" s="168" t="str">
        <f>IFERROR(VLOOKUP(Q288,'P1-1'!$B:$AP,41,FALSE),"")</f>
        <v/>
      </c>
      <c r="R289" s="168" t="str">
        <f>IFERROR(VLOOKUP(R288,'P1-1'!$B:$AP,41,FALSE),"")</f>
        <v/>
      </c>
      <c r="S289" s="168" t="str">
        <f>IFERROR(VLOOKUP(S288,'P1-1'!$B:$AP,41,FALSE),"")</f>
        <v/>
      </c>
      <c r="T289" s="168" t="str">
        <f>IFERROR(VLOOKUP(T288,'P1-1'!$B:$AP,41,FALSE),"")</f>
        <v/>
      </c>
      <c r="U289" s="168" t="str">
        <f>IFERROR(VLOOKUP(U288,'P1-1'!$B:$AP,41,FALSE),"")</f>
        <v/>
      </c>
      <c r="V289" s="168" t="str">
        <f>IFERROR(VLOOKUP(V288,'P1-1'!$B:$AP,41,FALSE),"")</f>
        <v/>
      </c>
      <c r="W289" s="168" t="str">
        <f>IFERROR(VLOOKUP(W288,'P1-1'!$B:$AP,41,FALSE),"")</f>
        <v/>
      </c>
      <c r="X289" s="168" t="str">
        <f>IFERROR(VLOOKUP(X288,'P1-1'!$B:$AP,41,FALSE),"")</f>
        <v/>
      </c>
      <c r="Y289" s="168" t="str">
        <f>IFERROR(VLOOKUP(Y288,'P1-1'!$B:$AP,41,FALSE),"")</f>
        <v/>
      </c>
      <c r="Z289" s="168" t="str">
        <f>IFERROR(VLOOKUP(Z288,'P1-1'!$B:$AP,41,FALSE),"")</f>
        <v/>
      </c>
      <c r="AA289" s="168" t="str">
        <f>IFERROR(VLOOKUP(AA288,'P1-1'!$B:$AP,41,FALSE),"")</f>
        <v/>
      </c>
      <c r="AB289" s="168" t="str">
        <f>IFERROR(VLOOKUP(AB288,'P1-1'!$B:$AP,41,FALSE),"")</f>
        <v/>
      </c>
      <c r="AC289" s="168" t="str">
        <f>IFERROR(VLOOKUP(AC288,'P1-1'!$B:$AP,41,FALSE),"")</f>
        <v/>
      </c>
      <c r="AD289" s="168" t="str">
        <f>IFERROR(VLOOKUP(AD288,'P1-1'!$B:$AP,41,FALSE),"")</f>
        <v/>
      </c>
      <c r="AE289" s="168" t="str">
        <f>IFERROR(VLOOKUP(AE288,'P1-1'!$B:$AP,41,FALSE),"")</f>
        <v/>
      </c>
      <c r="AF289" s="168" t="str">
        <f>IFERROR(VLOOKUP(AF288,'P1-1'!$B:$AP,41,FALSE),"")</f>
        <v/>
      </c>
      <c r="AG289" s="168" t="str">
        <f>IFERROR(VLOOKUP(AG288,'P1-1'!$B:$AP,41,FALSE),"")</f>
        <v/>
      </c>
      <c r="AH289" s="168" t="str">
        <f>IFERROR(VLOOKUP(AH288,'P1-1'!$B:$AP,41,FALSE),"")</f>
        <v/>
      </c>
      <c r="AI289" s="168" t="str">
        <f>IFERROR(VLOOKUP(AI288,'P1-1'!$B:$AP,41,FALSE),"")</f>
        <v/>
      </c>
      <c r="AJ289" s="168" t="str">
        <f>IFERROR(VLOOKUP(AJ288,'P1-1'!$B:$AP,41,FALSE),"")</f>
        <v/>
      </c>
      <c r="AK289" s="168" t="str">
        <f>IFERROR(VLOOKUP(AK288,'P1-1'!$B:$AP,41,FALSE),"")</f>
        <v/>
      </c>
      <c r="AL289" s="168" t="str">
        <f>IFERROR(VLOOKUP(AL288,'P1-1'!$B:$AP,41,FALSE),"")</f>
        <v/>
      </c>
      <c r="AM289" s="168" t="str">
        <f>IFERROR(VLOOKUP(AM288,'P1-1'!$B:$AP,41,FALSE),"")</f>
        <v/>
      </c>
      <c r="AN289" s="483"/>
      <c r="AO289" s="486"/>
      <c r="AP289" s="490"/>
      <c r="AQ289" s="491"/>
      <c r="AR289" s="486"/>
      <c r="AS289" s="486"/>
      <c r="AT289" s="494"/>
      <c r="AU289" s="327" t="str">
        <f t="shared" ref="AU289" si="343">IFERROR(IF($D288="□",($AO288/$AK$7),($AO288/$AK$9)),"")</f>
        <v/>
      </c>
      <c r="AV289" s="327" t="str">
        <f t="shared" ref="AV289" si="344">IFERROR(IF($D288="□",($AN288/$AO$7),($AN288/$AO$9)),"")</f>
        <v/>
      </c>
    </row>
    <row r="290" spans="1:48" s="139" customFormat="1" ht="12" customHeight="1" x14ac:dyDescent="0.15">
      <c r="A290" s="497"/>
      <c r="B290" s="500"/>
      <c r="C290" s="515"/>
      <c r="D290" s="506"/>
      <c r="E290" s="364"/>
      <c r="F290" s="511"/>
      <c r="G290" s="512"/>
      <c r="H290" s="169" t="s">
        <v>224</v>
      </c>
      <c r="I290" s="168" t="str">
        <f>IFERROR(VLOOKUP(I288,'P1-1'!$B:$AP,31,FALSE),"")</f>
        <v/>
      </c>
      <c r="J290" s="168" t="str">
        <f>IFERROR(VLOOKUP(J288,'P1-1'!$B:$AP,31,FALSE),"")</f>
        <v/>
      </c>
      <c r="K290" s="168" t="str">
        <f>IFERROR(VLOOKUP(K288,'P1-1'!$B:$AP,31,FALSE),"")</f>
        <v/>
      </c>
      <c r="L290" s="168" t="str">
        <f>IFERROR(VLOOKUP(L288,'P1-1'!$B:$AP,31,FALSE),"")</f>
        <v/>
      </c>
      <c r="M290" s="168" t="str">
        <f>IFERROR(VLOOKUP(M288,'P1-1'!$B:$AP,31,FALSE),"")</f>
        <v/>
      </c>
      <c r="N290" s="168" t="str">
        <f>IFERROR(VLOOKUP(N288,'P1-1'!$B:$AP,31,FALSE),"")</f>
        <v/>
      </c>
      <c r="O290" s="168" t="str">
        <f>IFERROR(VLOOKUP(O288,'P1-1'!$B:$AP,31,FALSE),"")</f>
        <v/>
      </c>
      <c r="P290" s="168" t="str">
        <f>IFERROR(VLOOKUP(P288,'P1-1'!$B:$AP,31,FALSE),"")</f>
        <v/>
      </c>
      <c r="Q290" s="168" t="str">
        <f>IFERROR(VLOOKUP(Q288,'P1-1'!$B:$AP,31,FALSE),"")</f>
        <v/>
      </c>
      <c r="R290" s="168" t="str">
        <f>IFERROR(VLOOKUP(R288,'P1-1'!$B:$AP,31,FALSE),"")</f>
        <v/>
      </c>
      <c r="S290" s="168" t="str">
        <f>IFERROR(VLOOKUP(S288,'P1-1'!$B:$AP,31,FALSE),"")</f>
        <v/>
      </c>
      <c r="T290" s="168" t="str">
        <f>IFERROR(VLOOKUP(T288,'P1-1'!$B:$AP,31,FALSE),"")</f>
        <v/>
      </c>
      <c r="U290" s="168" t="str">
        <f>IFERROR(VLOOKUP(U288,'P1-1'!$B:$AP,31,FALSE),"")</f>
        <v/>
      </c>
      <c r="V290" s="168" t="str">
        <f>IFERROR(VLOOKUP(V288,'P1-1'!$B:$AP,31,FALSE),"")</f>
        <v/>
      </c>
      <c r="W290" s="168" t="str">
        <f>IFERROR(VLOOKUP(W288,'P1-1'!$B:$AP,31,FALSE),"")</f>
        <v/>
      </c>
      <c r="X290" s="168" t="str">
        <f>IFERROR(VLOOKUP(X288,'P1-1'!$B:$AP,31,FALSE),"")</f>
        <v/>
      </c>
      <c r="Y290" s="168" t="str">
        <f>IFERROR(VLOOKUP(Y288,'P1-1'!$B:$AP,31,FALSE),"")</f>
        <v/>
      </c>
      <c r="Z290" s="168" t="str">
        <f>IFERROR(VLOOKUP(Z288,'P1-1'!$B:$AP,31,FALSE),"")</f>
        <v/>
      </c>
      <c r="AA290" s="168" t="str">
        <f>IFERROR(VLOOKUP(AA288,'P1-1'!$B:$AP,31,FALSE),"")</f>
        <v/>
      </c>
      <c r="AB290" s="168" t="str">
        <f>IFERROR(VLOOKUP(AB288,'P1-1'!$B:$AP,31,FALSE),"")</f>
        <v/>
      </c>
      <c r="AC290" s="168" t="str">
        <f>IFERROR(VLOOKUP(AC288,'P1-1'!$B:$AP,31,FALSE),"")</f>
        <v/>
      </c>
      <c r="AD290" s="168" t="str">
        <f>IFERROR(VLOOKUP(AD288,'P1-1'!$B:$AP,31,FALSE),"")</f>
        <v/>
      </c>
      <c r="AE290" s="168" t="str">
        <f>IFERROR(VLOOKUP(AE288,'P1-1'!$B:$AP,31,FALSE),"")</f>
        <v/>
      </c>
      <c r="AF290" s="168" t="str">
        <f>IFERROR(VLOOKUP(AF288,'P1-1'!$B:$AP,31,FALSE),"")</f>
        <v/>
      </c>
      <c r="AG290" s="168" t="str">
        <f>IFERROR(VLOOKUP(AG288,'P1-1'!$B:$AP,31,FALSE),"")</f>
        <v/>
      </c>
      <c r="AH290" s="168" t="str">
        <f>IFERROR(VLOOKUP(AH288,'P1-1'!$B:$AP,31,FALSE),"")</f>
        <v/>
      </c>
      <c r="AI290" s="168" t="str">
        <f>IFERROR(VLOOKUP(AI288,'P1-1'!$B:$AP,31,FALSE),"")</f>
        <v/>
      </c>
      <c r="AJ290" s="168" t="str">
        <f>IFERROR(VLOOKUP(AJ288,'P1-1'!$B:$AP,31,FALSE),"")</f>
        <v/>
      </c>
      <c r="AK290" s="168" t="str">
        <f>IFERROR(VLOOKUP(AK288,'P1-1'!$B:$AP,31,FALSE),"")</f>
        <v/>
      </c>
      <c r="AL290" s="168" t="str">
        <f>IFERROR(VLOOKUP(AL288,'P1-1'!$B:$AP,31,FALSE),"")</f>
        <v/>
      </c>
      <c r="AM290" s="168" t="str">
        <f>IFERROR(VLOOKUP(AM288,'P1-1'!$B:$AP,31,FALSE),"")</f>
        <v/>
      </c>
      <c r="AN290" s="484"/>
      <c r="AO290" s="487"/>
      <c r="AP290" s="492"/>
      <c r="AQ290" s="493"/>
      <c r="AR290" s="487"/>
      <c r="AS290" s="487"/>
      <c r="AT290" s="494"/>
      <c r="AU290" s="328"/>
      <c r="AV290" s="328"/>
    </row>
    <row r="291" spans="1:48" s="139" customFormat="1" ht="12" customHeight="1" x14ac:dyDescent="0.15">
      <c r="A291" s="495">
        <v>90</v>
      </c>
      <c r="B291" s="498"/>
      <c r="C291" s="513"/>
      <c r="D291" s="504" t="s">
        <v>95</v>
      </c>
      <c r="E291" s="363"/>
      <c r="F291" s="507"/>
      <c r="G291" s="508"/>
      <c r="H291" s="166" t="s">
        <v>221</v>
      </c>
      <c r="I291" s="325"/>
      <c r="J291" s="325"/>
      <c r="K291" s="325"/>
      <c r="L291" s="325"/>
      <c r="M291" s="325"/>
      <c r="N291" s="325"/>
      <c r="O291" s="325"/>
      <c r="P291" s="325"/>
      <c r="Q291" s="325"/>
      <c r="R291" s="325"/>
      <c r="S291" s="325"/>
      <c r="T291" s="325"/>
      <c r="U291" s="325"/>
      <c r="V291" s="325"/>
      <c r="W291" s="325"/>
      <c r="X291" s="325"/>
      <c r="Y291" s="325"/>
      <c r="Z291" s="325"/>
      <c r="AA291" s="325"/>
      <c r="AB291" s="325"/>
      <c r="AC291" s="325"/>
      <c r="AD291" s="325"/>
      <c r="AE291" s="325"/>
      <c r="AF291" s="325"/>
      <c r="AG291" s="325"/>
      <c r="AH291" s="325"/>
      <c r="AI291" s="325"/>
      <c r="AJ291" s="325"/>
      <c r="AK291" s="325"/>
      <c r="AL291" s="325"/>
      <c r="AM291" s="325"/>
      <c r="AN291" s="482">
        <f t="shared" ref="AN291" si="345">IF(LEFT($AN$2,6)="共同生活援助",SUM(I292:AM292),SUM(I292:AM293))</f>
        <v>0</v>
      </c>
      <c r="AO291" s="485">
        <f>IF($AN$4="４週",AN291/4,AN291/(DAY(EOMONTH($I$22,0))/7))</f>
        <v>0</v>
      </c>
      <c r="AP291" s="488"/>
      <c r="AQ291" s="489"/>
      <c r="AR291" s="485" t="str">
        <f t="shared" ref="AR291" si="346">IF($AN$4="４週",AU292,AV292)</f>
        <v/>
      </c>
      <c r="AS291" s="485"/>
      <c r="AT291" s="494"/>
      <c r="AU291" s="326" t="s">
        <v>508</v>
      </c>
      <c r="AV291" s="326" t="s">
        <v>222</v>
      </c>
    </row>
    <row r="292" spans="1:48" s="139" customFormat="1" ht="12" customHeight="1" x14ac:dyDescent="0.15">
      <c r="A292" s="496"/>
      <c r="B292" s="499"/>
      <c r="C292" s="514"/>
      <c r="D292" s="505"/>
      <c r="E292" s="364"/>
      <c r="F292" s="509"/>
      <c r="G292" s="510"/>
      <c r="H292" s="167" t="s">
        <v>223</v>
      </c>
      <c r="I292" s="168" t="str">
        <f>IFERROR(VLOOKUP(I291,'P1-1'!$B:$AP,41,FALSE),"")</f>
        <v/>
      </c>
      <c r="J292" s="168" t="str">
        <f>IFERROR(VLOOKUP(J291,'P1-1'!$B:$AP,41,FALSE),"")</f>
        <v/>
      </c>
      <c r="K292" s="168" t="str">
        <f>IFERROR(VLOOKUP(K291,'P1-1'!$B:$AP,41,FALSE),"")</f>
        <v/>
      </c>
      <c r="L292" s="168" t="str">
        <f>IFERROR(VLOOKUP(L291,'P1-1'!$B:$AP,41,FALSE),"")</f>
        <v/>
      </c>
      <c r="M292" s="168" t="str">
        <f>IFERROR(VLOOKUP(M291,'P1-1'!$B:$AP,41,FALSE),"")</f>
        <v/>
      </c>
      <c r="N292" s="168" t="str">
        <f>IFERROR(VLOOKUP(N291,'P1-1'!$B:$AP,41,FALSE),"")</f>
        <v/>
      </c>
      <c r="O292" s="168" t="str">
        <f>IFERROR(VLOOKUP(O291,'P1-1'!$B:$AP,41,FALSE),"")</f>
        <v/>
      </c>
      <c r="P292" s="168" t="str">
        <f>IFERROR(VLOOKUP(P291,'P1-1'!$B:$AP,41,FALSE),"")</f>
        <v/>
      </c>
      <c r="Q292" s="168" t="str">
        <f>IFERROR(VLOOKUP(Q291,'P1-1'!$B:$AP,41,FALSE),"")</f>
        <v/>
      </c>
      <c r="R292" s="168" t="str">
        <f>IFERROR(VLOOKUP(R291,'P1-1'!$B:$AP,41,FALSE),"")</f>
        <v/>
      </c>
      <c r="S292" s="168" t="str">
        <f>IFERROR(VLOOKUP(S291,'P1-1'!$B:$AP,41,FALSE),"")</f>
        <v/>
      </c>
      <c r="T292" s="168" t="str">
        <f>IFERROR(VLOOKUP(T291,'P1-1'!$B:$AP,41,FALSE),"")</f>
        <v/>
      </c>
      <c r="U292" s="168" t="str">
        <f>IFERROR(VLOOKUP(U291,'P1-1'!$B:$AP,41,FALSE),"")</f>
        <v/>
      </c>
      <c r="V292" s="168" t="str">
        <f>IFERROR(VLOOKUP(V291,'P1-1'!$B:$AP,41,FALSE),"")</f>
        <v/>
      </c>
      <c r="W292" s="168" t="str">
        <f>IFERROR(VLOOKUP(W291,'P1-1'!$B:$AP,41,FALSE),"")</f>
        <v/>
      </c>
      <c r="X292" s="168" t="str">
        <f>IFERROR(VLOOKUP(X291,'P1-1'!$B:$AP,41,FALSE),"")</f>
        <v/>
      </c>
      <c r="Y292" s="168" t="str">
        <f>IFERROR(VLOOKUP(Y291,'P1-1'!$B:$AP,41,FALSE),"")</f>
        <v/>
      </c>
      <c r="Z292" s="168" t="str">
        <f>IFERROR(VLOOKUP(Z291,'P1-1'!$B:$AP,41,FALSE),"")</f>
        <v/>
      </c>
      <c r="AA292" s="168" t="str">
        <f>IFERROR(VLOOKUP(AA291,'P1-1'!$B:$AP,41,FALSE),"")</f>
        <v/>
      </c>
      <c r="AB292" s="168" t="str">
        <f>IFERROR(VLOOKUP(AB291,'P1-1'!$B:$AP,41,FALSE),"")</f>
        <v/>
      </c>
      <c r="AC292" s="168" t="str">
        <f>IFERROR(VLOOKUP(AC291,'P1-1'!$B:$AP,41,FALSE),"")</f>
        <v/>
      </c>
      <c r="AD292" s="168" t="str">
        <f>IFERROR(VLOOKUP(AD291,'P1-1'!$B:$AP,41,FALSE),"")</f>
        <v/>
      </c>
      <c r="AE292" s="168" t="str">
        <f>IFERROR(VLOOKUP(AE291,'P1-1'!$B:$AP,41,FALSE),"")</f>
        <v/>
      </c>
      <c r="AF292" s="168" t="str">
        <f>IFERROR(VLOOKUP(AF291,'P1-1'!$B:$AP,41,FALSE),"")</f>
        <v/>
      </c>
      <c r="AG292" s="168" t="str">
        <f>IFERROR(VLOOKUP(AG291,'P1-1'!$B:$AP,41,FALSE),"")</f>
        <v/>
      </c>
      <c r="AH292" s="168" t="str">
        <f>IFERROR(VLOOKUP(AH291,'P1-1'!$B:$AP,41,FALSE),"")</f>
        <v/>
      </c>
      <c r="AI292" s="168" t="str">
        <f>IFERROR(VLOOKUP(AI291,'P1-1'!$B:$AP,41,FALSE),"")</f>
        <v/>
      </c>
      <c r="AJ292" s="168" t="str">
        <f>IFERROR(VLOOKUP(AJ291,'P1-1'!$B:$AP,41,FALSE),"")</f>
        <v/>
      </c>
      <c r="AK292" s="168" t="str">
        <f>IFERROR(VLOOKUP(AK291,'P1-1'!$B:$AP,41,FALSE),"")</f>
        <v/>
      </c>
      <c r="AL292" s="168" t="str">
        <f>IFERROR(VLOOKUP(AL291,'P1-1'!$B:$AP,41,FALSE),"")</f>
        <v/>
      </c>
      <c r="AM292" s="168" t="str">
        <f>IFERROR(VLOOKUP(AM291,'P1-1'!$B:$AP,41,FALSE),"")</f>
        <v/>
      </c>
      <c r="AN292" s="483"/>
      <c r="AO292" s="486"/>
      <c r="AP292" s="490"/>
      <c r="AQ292" s="491"/>
      <c r="AR292" s="486"/>
      <c r="AS292" s="486"/>
      <c r="AT292" s="494"/>
      <c r="AU292" s="327" t="str">
        <f t="shared" ref="AU292" si="347">IFERROR(IF($D291="□",($AO291/$AK$7),($AO291/$AK$9)),"")</f>
        <v/>
      </c>
      <c r="AV292" s="327" t="str">
        <f t="shared" ref="AV292" si="348">IFERROR(IF($D291="□",($AN291/$AO$7),($AN291/$AO$9)),"")</f>
        <v/>
      </c>
    </row>
    <row r="293" spans="1:48" s="139" customFormat="1" ht="12" customHeight="1" x14ac:dyDescent="0.15">
      <c r="A293" s="497"/>
      <c r="B293" s="500"/>
      <c r="C293" s="515"/>
      <c r="D293" s="506"/>
      <c r="E293" s="364"/>
      <c r="F293" s="511"/>
      <c r="G293" s="512"/>
      <c r="H293" s="169" t="s">
        <v>224</v>
      </c>
      <c r="I293" s="168" t="str">
        <f>IFERROR(VLOOKUP(I291,'P1-1'!$B:$AP,31,FALSE),"")</f>
        <v/>
      </c>
      <c r="J293" s="168" t="str">
        <f>IFERROR(VLOOKUP(J291,'P1-1'!$B:$AP,31,FALSE),"")</f>
        <v/>
      </c>
      <c r="K293" s="168" t="str">
        <f>IFERROR(VLOOKUP(K291,'P1-1'!$B:$AP,31,FALSE),"")</f>
        <v/>
      </c>
      <c r="L293" s="168" t="str">
        <f>IFERROR(VLOOKUP(L291,'P1-1'!$B:$AP,31,FALSE),"")</f>
        <v/>
      </c>
      <c r="M293" s="168" t="str">
        <f>IFERROR(VLOOKUP(M291,'P1-1'!$B:$AP,31,FALSE),"")</f>
        <v/>
      </c>
      <c r="N293" s="168" t="str">
        <f>IFERROR(VLOOKUP(N291,'P1-1'!$B:$AP,31,FALSE),"")</f>
        <v/>
      </c>
      <c r="O293" s="168" t="str">
        <f>IFERROR(VLOOKUP(O291,'P1-1'!$B:$AP,31,FALSE),"")</f>
        <v/>
      </c>
      <c r="P293" s="168" t="str">
        <f>IFERROR(VLOOKUP(P291,'P1-1'!$B:$AP,31,FALSE),"")</f>
        <v/>
      </c>
      <c r="Q293" s="168" t="str">
        <f>IFERROR(VLOOKUP(Q291,'P1-1'!$B:$AP,31,FALSE),"")</f>
        <v/>
      </c>
      <c r="R293" s="168" t="str">
        <f>IFERROR(VLOOKUP(R291,'P1-1'!$B:$AP,31,FALSE),"")</f>
        <v/>
      </c>
      <c r="S293" s="168" t="str">
        <f>IFERROR(VLOOKUP(S291,'P1-1'!$B:$AP,31,FALSE),"")</f>
        <v/>
      </c>
      <c r="T293" s="168" t="str">
        <f>IFERROR(VLOOKUP(T291,'P1-1'!$B:$AP,31,FALSE),"")</f>
        <v/>
      </c>
      <c r="U293" s="168" t="str">
        <f>IFERROR(VLOOKUP(U291,'P1-1'!$B:$AP,31,FALSE),"")</f>
        <v/>
      </c>
      <c r="V293" s="168" t="str">
        <f>IFERROR(VLOOKUP(V291,'P1-1'!$B:$AP,31,FALSE),"")</f>
        <v/>
      </c>
      <c r="W293" s="168" t="str">
        <f>IFERROR(VLOOKUP(W291,'P1-1'!$B:$AP,31,FALSE),"")</f>
        <v/>
      </c>
      <c r="X293" s="168" t="str">
        <f>IFERROR(VLOOKUP(X291,'P1-1'!$B:$AP,31,FALSE),"")</f>
        <v/>
      </c>
      <c r="Y293" s="168" t="str">
        <f>IFERROR(VLOOKUP(Y291,'P1-1'!$B:$AP,31,FALSE),"")</f>
        <v/>
      </c>
      <c r="Z293" s="168" t="str">
        <f>IFERROR(VLOOKUP(Z291,'P1-1'!$B:$AP,31,FALSE),"")</f>
        <v/>
      </c>
      <c r="AA293" s="168" t="str">
        <f>IFERROR(VLOOKUP(AA291,'P1-1'!$B:$AP,31,FALSE),"")</f>
        <v/>
      </c>
      <c r="AB293" s="168" t="str">
        <f>IFERROR(VLOOKUP(AB291,'P1-1'!$B:$AP,31,FALSE),"")</f>
        <v/>
      </c>
      <c r="AC293" s="168" t="str">
        <f>IFERROR(VLOOKUP(AC291,'P1-1'!$B:$AP,31,FALSE),"")</f>
        <v/>
      </c>
      <c r="AD293" s="168" t="str">
        <f>IFERROR(VLOOKUP(AD291,'P1-1'!$B:$AP,31,FALSE),"")</f>
        <v/>
      </c>
      <c r="AE293" s="168" t="str">
        <f>IFERROR(VLOOKUP(AE291,'P1-1'!$B:$AP,31,FALSE),"")</f>
        <v/>
      </c>
      <c r="AF293" s="168" t="str">
        <f>IFERROR(VLOOKUP(AF291,'P1-1'!$B:$AP,31,FALSE),"")</f>
        <v/>
      </c>
      <c r="AG293" s="168" t="str">
        <f>IFERROR(VLOOKUP(AG291,'P1-1'!$B:$AP,31,FALSE),"")</f>
        <v/>
      </c>
      <c r="AH293" s="168" t="str">
        <f>IFERROR(VLOOKUP(AH291,'P1-1'!$B:$AP,31,FALSE),"")</f>
        <v/>
      </c>
      <c r="AI293" s="168" t="str">
        <f>IFERROR(VLOOKUP(AI291,'P1-1'!$B:$AP,31,FALSE),"")</f>
        <v/>
      </c>
      <c r="AJ293" s="168" t="str">
        <f>IFERROR(VLOOKUP(AJ291,'P1-1'!$B:$AP,31,FALSE),"")</f>
        <v/>
      </c>
      <c r="AK293" s="168" t="str">
        <f>IFERROR(VLOOKUP(AK291,'P1-1'!$B:$AP,31,FALSE),"")</f>
        <v/>
      </c>
      <c r="AL293" s="168" t="str">
        <f>IFERROR(VLOOKUP(AL291,'P1-1'!$B:$AP,31,FALSE),"")</f>
        <v/>
      </c>
      <c r="AM293" s="168" t="str">
        <f>IFERROR(VLOOKUP(AM291,'P1-1'!$B:$AP,31,FALSE),"")</f>
        <v/>
      </c>
      <c r="AN293" s="484"/>
      <c r="AO293" s="487"/>
      <c r="AP293" s="492"/>
      <c r="AQ293" s="493"/>
      <c r="AR293" s="487"/>
      <c r="AS293" s="487"/>
      <c r="AT293" s="494"/>
      <c r="AU293" s="328"/>
      <c r="AV293" s="328"/>
    </row>
    <row r="294" spans="1:48" s="139" customFormat="1" ht="12" customHeight="1" x14ac:dyDescent="0.15">
      <c r="A294" s="495">
        <v>91</v>
      </c>
      <c r="B294" s="498"/>
      <c r="C294" s="513"/>
      <c r="D294" s="504" t="s">
        <v>95</v>
      </c>
      <c r="E294" s="363"/>
      <c r="F294" s="507"/>
      <c r="G294" s="508"/>
      <c r="H294" s="166" t="s">
        <v>221</v>
      </c>
      <c r="I294" s="325"/>
      <c r="J294" s="325"/>
      <c r="K294" s="325"/>
      <c r="L294" s="325"/>
      <c r="M294" s="325"/>
      <c r="N294" s="325"/>
      <c r="O294" s="325"/>
      <c r="P294" s="325"/>
      <c r="Q294" s="325"/>
      <c r="R294" s="325"/>
      <c r="S294" s="325"/>
      <c r="T294" s="325"/>
      <c r="U294" s="325"/>
      <c r="V294" s="325"/>
      <c r="W294" s="325"/>
      <c r="X294" s="325"/>
      <c r="Y294" s="325"/>
      <c r="Z294" s="325"/>
      <c r="AA294" s="325"/>
      <c r="AB294" s="325"/>
      <c r="AC294" s="325"/>
      <c r="AD294" s="325"/>
      <c r="AE294" s="325"/>
      <c r="AF294" s="325"/>
      <c r="AG294" s="325"/>
      <c r="AH294" s="325"/>
      <c r="AI294" s="325"/>
      <c r="AJ294" s="325"/>
      <c r="AK294" s="325"/>
      <c r="AL294" s="325"/>
      <c r="AM294" s="325"/>
      <c r="AN294" s="482">
        <f t="shared" ref="AN294" si="349">IF(LEFT($AN$2,6)="共同生活援助",SUM(I295:AM295),SUM(I295:AM296))</f>
        <v>0</v>
      </c>
      <c r="AO294" s="485">
        <f>IF($AN$4="４週",AN294/4,AN294/(DAY(EOMONTH($I$22,0))/7))</f>
        <v>0</v>
      </c>
      <c r="AP294" s="488"/>
      <c r="AQ294" s="489"/>
      <c r="AR294" s="485" t="str">
        <f t="shared" ref="AR294" si="350">IF($AN$4="４週",AU295,AV295)</f>
        <v/>
      </c>
      <c r="AS294" s="485"/>
      <c r="AT294" s="494"/>
      <c r="AU294" s="326" t="s">
        <v>508</v>
      </c>
      <c r="AV294" s="326" t="s">
        <v>222</v>
      </c>
    </row>
    <row r="295" spans="1:48" s="139" customFormat="1" ht="12" customHeight="1" x14ac:dyDescent="0.15">
      <c r="A295" s="496"/>
      <c r="B295" s="499"/>
      <c r="C295" s="514"/>
      <c r="D295" s="505"/>
      <c r="E295" s="364"/>
      <c r="F295" s="509"/>
      <c r="G295" s="510"/>
      <c r="H295" s="167" t="s">
        <v>223</v>
      </c>
      <c r="I295" s="168" t="str">
        <f>IFERROR(VLOOKUP(I294,'P1-1'!$B:$AP,41,FALSE),"")</f>
        <v/>
      </c>
      <c r="J295" s="168" t="str">
        <f>IFERROR(VLOOKUP(J294,'P1-1'!$B:$AP,41,FALSE),"")</f>
        <v/>
      </c>
      <c r="K295" s="168" t="str">
        <f>IFERROR(VLOOKUP(K294,'P1-1'!$B:$AP,41,FALSE),"")</f>
        <v/>
      </c>
      <c r="L295" s="168" t="str">
        <f>IFERROR(VLOOKUP(L294,'P1-1'!$B:$AP,41,FALSE),"")</f>
        <v/>
      </c>
      <c r="M295" s="168" t="str">
        <f>IFERROR(VLOOKUP(M294,'P1-1'!$B:$AP,41,FALSE),"")</f>
        <v/>
      </c>
      <c r="N295" s="168" t="str">
        <f>IFERROR(VLOOKUP(N294,'P1-1'!$B:$AP,41,FALSE),"")</f>
        <v/>
      </c>
      <c r="O295" s="168" t="str">
        <f>IFERROR(VLOOKUP(O294,'P1-1'!$B:$AP,41,FALSE),"")</f>
        <v/>
      </c>
      <c r="P295" s="168" t="str">
        <f>IFERROR(VLOOKUP(P294,'P1-1'!$B:$AP,41,FALSE),"")</f>
        <v/>
      </c>
      <c r="Q295" s="168" t="str">
        <f>IFERROR(VLOOKUP(Q294,'P1-1'!$B:$AP,41,FALSE),"")</f>
        <v/>
      </c>
      <c r="R295" s="168" t="str">
        <f>IFERROR(VLOOKUP(R294,'P1-1'!$B:$AP,41,FALSE),"")</f>
        <v/>
      </c>
      <c r="S295" s="168" t="str">
        <f>IFERROR(VLOOKUP(S294,'P1-1'!$B:$AP,41,FALSE),"")</f>
        <v/>
      </c>
      <c r="T295" s="168" t="str">
        <f>IFERROR(VLOOKUP(T294,'P1-1'!$B:$AP,41,FALSE),"")</f>
        <v/>
      </c>
      <c r="U295" s="168" t="str">
        <f>IFERROR(VLOOKUP(U294,'P1-1'!$B:$AP,41,FALSE),"")</f>
        <v/>
      </c>
      <c r="V295" s="168" t="str">
        <f>IFERROR(VLOOKUP(V294,'P1-1'!$B:$AP,41,FALSE),"")</f>
        <v/>
      </c>
      <c r="W295" s="168" t="str">
        <f>IFERROR(VLOOKUP(W294,'P1-1'!$B:$AP,41,FALSE),"")</f>
        <v/>
      </c>
      <c r="X295" s="168" t="str">
        <f>IFERROR(VLOOKUP(X294,'P1-1'!$B:$AP,41,FALSE),"")</f>
        <v/>
      </c>
      <c r="Y295" s="168" t="str">
        <f>IFERROR(VLOOKUP(Y294,'P1-1'!$B:$AP,41,FALSE),"")</f>
        <v/>
      </c>
      <c r="Z295" s="168" t="str">
        <f>IFERROR(VLOOKUP(Z294,'P1-1'!$B:$AP,41,FALSE),"")</f>
        <v/>
      </c>
      <c r="AA295" s="168" t="str">
        <f>IFERROR(VLOOKUP(AA294,'P1-1'!$B:$AP,41,FALSE),"")</f>
        <v/>
      </c>
      <c r="AB295" s="168" t="str">
        <f>IFERROR(VLOOKUP(AB294,'P1-1'!$B:$AP,41,FALSE),"")</f>
        <v/>
      </c>
      <c r="AC295" s="168" t="str">
        <f>IFERROR(VLOOKUP(AC294,'P1-1'!$B:$AP,41,FALSE),"")</f>
        <v/>
      </c>
      <c r="AD295" s="168" t="str">
        <f>IFERROR(VLOOKUP(AD294,'P1-1'!$B:$AP,41,FALSE),"")</f>
        <v/>
      </c>
      <c r="AE295" s="168" t="str">
        <f>IFERROR(VLOOKUP(AE294,'P1-1'!$B:$AP,41,FALSE),"")</f>
        <v/>
      </c>
      <c r="AF295" s="168" t="str">
        <f>IFERROR(VLOOKUP(AF294,'P1-1'!$B:$AP,41,FALSE),"")</f>
        <v/>
      </c>
      <c r="AG295" s="168" t="str">
        <f>IFERROR(VLOOKUP(AG294,'P1-1'!$B:$AP,41,FALSE),"")</f>
        <v/>
      </c>
      <c r="AH295" s="168" t="str">
        <f>IFERROR(VLOOKUP(AH294,'P1-1'!$B:$AP,41,FALSE),"")</f>
        <v/>
      </c>
      <c r="AI295" s="168" t="str">
        <f>IFERROR(VLOOKUP(AI294,'P1-1'!$B:$AP,41,FALSE),"")</f>
        <v/>
      </c>
      <c r="AJ295" s="168" t="str">
        <f>IFERROR(VLOOKUP(AJ294,'P1-1'!$B:$AP,41,FALSE),"")</f>
        <v/>
      </c>
      <c r="AK295" s="168" t="str">
        <f>IFERROR(VLOOKUP(AK294,'P1-1'!$B:$AP,41,FALSE),"")</f>
        <v/>
      </c>
      <c r="AL295" s="168" t="str">
        <f>IFERROR(VLOOKUP(AL294,'P1-1'!$B:$AP,41,FALSE),"")</f>
        <v/>
      </c>
      <c r="AM295" s="168" t="str">
        <f>IFERROR(VLOOKUP(AM294,'P1-1'!$B:$AP,41,FALSE),"")</f>
        <v/>
      </c>
      <c r="AN295" s="483"/>
      <c r="AO295" s="486"/>
      <c r="AP295" s="490"/>
      <c r="AQ295" s="491"/>
      <c r="AR295" s="486"/>
      <c r="AS295" s="486"/>
      <c r="AT295" s="494"/>
      <c r="AU295" s="327" t="str">
        <f t="shared" ref="AU295" si="351">IFERROR(IF($D294="□",($AO294/$AK$7),($AO294/$AK$9)),"")</f>
        <v/>
      </c>
      <c r="AV295" s="327" t="str">
        <f t="shared" ref="AV295" si="352">IFERROR(IF($D294="□",($AN294/$AO$7),($AN294/$AO$9)),"")</f>
        <v/>
      </c>
    </row>
    <row r="296" spans="1:48" s="139" customFormat="1" ht="12" customHeight="1" x14ac:dyDescent="0.15">
      <c r="A296" s="497"/>
      <c r="B296" s="500"/>
      <c r="C296" s="515"/>
      <c r="D296" s="506"/>
      <c r="E296" s="364"/>
      <c r="F296" s="511"/>
      <c r="G296" s="512"/>
      <c r="H296" s="169" t="s">
        <v>224</v>
      </c>
      <c r="I296" s="168" t="str">
        <f>IFERROR(VLOOKUP(I294,'P1-1'!$B:$AP,31,FALSE),"")</f>
        <v/>
      </c>
      <c r="J296" s="168" t="str">
        <f>IFERROR(VLOOKUP(J294,'P1-1'!$B:$AP,31,FALSE),"")</f>
        <v/>
      </c>
      <c r="K296" s="168" t="str">
        <f>IFERROR(VLOOKUP(K294,'P1-1'!$B:$AP,31,FALSE),"")</f>
        <v/>
      </c>
      <c r="L296" s="168" t="str">
        <f>IFERROR(VLOOKUP(L294,'P1-1'!$B:$AP,31,FALSE),"")</f>
        <v/>
      </c>
      <c r="M296" s="168" t="str">
        <f>IFERROR(VLOOKUP(M294,'P1-1'!$B:$AP,31,FALSE),"")</f>
        <v/>
      </c>
      <c r="N296" s="168" t="str">
        <f>IFERROR(VLOOKUP(N294,'P1-1'!$B:$AP,31,FALSE),"")</f>
        <v/>
      </c>
      <c r="O296" s="168" t="str">
        <f>IFERROR(VLOOKUP(O294,'P1-1'!$B:$AP,31,FALSE),"")</f>
        <v/>
      </c>
      <c r="P296" s="168" t="str">
        <f>IFERROR(VLOOKUP(P294,'P1-1'!$B:$AP,31,FALSE),"")</f>
        <v/>
      </c>
      <c r="Q296" s="168" t="str">
        <f>IFERROR(VLOOKUP(Q294,'P1-1'!$B:$AP,31,FALSE),"")</f>
        <v/>
      </c>
      <c r="R296" s="168" t="str">
        <f>IFERROR(VLOOKUP(R294,'P1-1'!$B:$AP,31,FALSE),"")</f>
        <v/>
      </c>
      <c r="S296" s="168" t="str">
        <f>IFERROR(VLOOKUP(S294,'P1-1'!$B:$AP,31,FALSE),"")</f>
        <v/>
      </c>
      <c r="T296" s="168" t="str">
        <f>IFERROR(VLOOKUP(T294,'P1-1'!$B:$AP,31,FALSE),"")</f>
        <v/>
      </c>
      <c r="U296" s="168" t="str">
        <f>IFERROR(VLOOKUP(U294,'P1-1'!$B:$AP,31,FALSE),"")</f>
        <v/>
      </c>
      <c r="V296" s="168" t="str">
        <f>IFERROR(VLOOKUP(V294,'P1-1'!$B:$AP,31,FALSE),"")</f>
        <v/>
      </c>
      <c r="W296" s="168" t="str">
        <f>IFERROR(VLOOKUP(W294,'P1-1'!$B:$AP,31,FALSE),"")</f>
        <v/>
      </c>
      <c r="X296" s="168" t="str">
        <f>IFERROR(VLOOKUP(X294,'P1-1'!$B:$AP,31,FALSE),"")</f>
        <v/>
      </c>
      <c r="Y296" s="168" t="str">
        <f>IFERROR(VLOOKUP(Y294,'P1-1'!$B:$AP,31,FALSE),"")</f>
        <v/>
      </c>
      <c r="Z296" s="168" t="str">
        <f>IFERROR(VLOOKUP(Z294,'P1-1'!$B:$AP,31,FALSE),"")</f>
        <v/>
      </c>
      <c r="AA296" s="168" t="str">
        <f>IFERROR(VLOOKUP(AA294,'P1-1'!$B:$AP,31,FALSE),"")</f>
        <v/>
      </c>
      <c r="AB296" s="168" t="str">
        <f>IFERROR(VLOOKUP(AB294,'P1-1'!$B:$AP,31,FALSE),"")</f>
        <v/>
      </c>
      <c r="AC296" s="168" t="str">
        <f>IFERROR(VLOOKUP(AC294,'P1-1'!$B:$AP,31,FALSE),"")</f>
        <v/>
      </c>
      <c r="AD296" s="168" t="str">
        <f>IFERROR(VLOOKUP(AD294,'P1-1'!$B:$AP,31,FALSE),"")</f>
        <v/>
      </c>
      <c r="AE296" s="168" t="str">
        <f>IFERROR(VLOOKUP(AE294,'P1-1'!$B:$AP,31,FALSE),"")</f>
        <v/>
      </c>
      <c r="AF296" s="168" t="str">
        <f>IFERROR(VLOOKUP(AF294,'P1-1'!$B:$AP,31,FALSE),"")</f>
        <v/>
      </c>
      <c r="AG296" s="168" t="str">
        <f>IFERROR(VLOOKUP(AG294,'P1-1'!$B:$AP,31,FALSE),"")</f>
        <v/>
      </c>
      <c r="AH296" s="168" t="str">
        <f>IFERROR(VLOOKUP(AH294,'P1-1'!$B:$AP,31,FALSE),"")</f>
        <v/>
      </c>
      <c r="AI296" s="168" t="str">
        <f>IFERROR(VLOOKUP(AI294,'P1-1'!$B:$AP,31,FALSE),"")</f>
        <v/>
      </c>
      <c r="AJ296" s="168" t="str">
        <f>IFERROR(VLOOKUP(AJ294,'P1-1'!$B:$AP,31,FALSE),"")</f>
        <v/>
      </c>
      <c r="AK296" s="168" t="str">
        <f>IFERROR(VLOOKUP(AK294,'P1-1'!$B:$AP,31,FALSE),"")</f>
        <v/>
      </c>
      <c r="AL296" s="168" t="str">
        <f>IFERROR(VLOOKUP(AL294,'P1-1'!$B:$AP,31,FALSE),"")</f>
        <v/>
      </c>
      <c r="AM296" s="168" t="str">
        <f>IFERROR(VLOOKUP(AM294,'P1-1'!$B:$AP,31,FALSE),"")</f>
        <v/>
      </c>
      <c r="AN296" s="484"/>
      <c r="AO296" s="487"/>
      <c r="AP296" s="492"/>
      <c r="AQ296" s="493"/>
      <c r="AR296" s="487"/>
      <c r="AS296" s="487"/>
      <c r="AT296" s="494"/>
      <c r="AU296" s="328"/>
      <c r="AV296" s="328"/>
    </row>
    <row r="297" spans="1:48" s="139" customFormat="1" ht="12" customHeight="1" x14ac:dyDescent="0.15">
      <c r="A297" s="495">
        <v>92</v>
      </c>
      <c r="B297" s="498"/>
      <c r="C297" s="513"/>
      <c r="D297" s="504" t="s">
        <v>95</v>
      </c>
      <c r="E297" s="363"/>
      <c r="F297" s="507"/>
      <c r="G297" s="508"/>
      <c r="H297" s="166" t="s">
        <v>221</v>
      </c>
      <c r="I297" s="325"/>
      <c r="J297" s="325"/>
      <c r="K297" s="325"/>
      <c r="L297" s="325"/>
      <c r="M297" s="325"/>
      <c r="N297" s="325"/>
      <c r="O297" s="325"/>
      <c r="P297" s="325"/>
      <c r="Q297" s="325"/>
      <c r="R297" s="325"/>
      <c r="S297" s="325"/>
      <c r="T297" s="325"/>
      <c r="U297" s="325"/>
      <c r="V297" s="325"/>
      <c r="W297" s="325"/>
      <c r="X297" s="325"/>
      <c r="Y297" s="325"/>
      <c r="Z297" s="325"/>
      <c r="AA297" s="325"/>
      <c r="AB297" s="325"/>
      <c r="AC297" s="325"/>
      <c r="AD297" s="325"/>
      <c r="AE297" s="325"/>
      <c r="AF297" s="325"/>
      <c r="AG297" s="325"/>
      <c r="AH297" s="325"/>
      <c r="AI297" s="325"/>
      <c r="AJ297" s="325"/>
      <c r="AK297" s="325"/>
      <c r="AL297" s="325"/>
      <c r="AM297" s="325"/>
      <c r="AN297" s="482">
        <f t="shared" ref="AN297" si="353">IF(LEFT($AN$2,6)="共同生活援助",SUM(I298:AM298),SUM(I298:AM299))</f>
        <v>0</v>
      </c>
      <c r="AO297" s="485">
        <f>IF($AN$4="４週",AN297/4,AN297/(DAY(EOMONTH($I$22,0))/7))</f>
        <v>0</v>
      </c>
      <c r="AP297" s="488"/>
      <c r="AQ297" s="489"/>
      <c r="AR297" s="485" t="str">
        <f t="shared" ref="AR297" si="354">IF($AN$4="４週",AU298,AV298)</f>
        <v/>
      </c>
      <c r="AS297" s="485"/>
      <c r="AT297" s="494"/>
      <c r="AU297" s="326" t="s">
        <v>508</v>
      </c>
      <c r="AV297" s="326" t="s">
        <v>222</v>
      </c>
    </row>
    <row r="298" spans="1:48" s="139" customFormat="1" ht="12" customHeight="1" x14ac:dyDescent="0.15">
      <c r="A298" s="496"/>
      <c r="B298" s="499"/>
      <c r="C298" s="514"/>
      <c r="D298" s="505"/>
      <c r="E298" s="364"/>
      <c r="F298" s="509"/>
      <c r="G298" s="510"/>
      <c r="H298" s="167" t="s">
        <v>223</v>
      </c>
      <c r="I298" s="168" t="str">
        <f>IFERROR(VLOOKUP(I297,'P1-1'!$B:$AP,41,FALSE),"")</f>
        <v/>
      </c>
      <c r="J298" s="168" t="str">
        <f>IFERROR(VLOOKUP(J297,'P1-1'!$B:$AP,41,FALSE),"")</f>
        <v/>
      </c>
      <c r="K298" s="168" t="str">
        <f>IFERROR(VLOOKUP(K297,'P1-1'!$B:$AP,41,FALSE),"")</f>
        <v/>
      </c>
      <c r="L298" s="168" t="str">
        <f>IFERROR(VLOOKUP(L297,'P1-1'!$B:$AP,41,FALSE),"")</f>
        <v/>
      </c>
      <c r="M298" s="168" t="str">
        <f>IFERROR(VLOOKUP(M297,'P1-1'!$B:$AP,41,FALSE),"")</f>
        <v/>
      </c>
      <c r="N298" s="168" t="str">
        <f>IFERROR(VLOOKUP(N297,'P1-1'!$B:$AP,41,FALSE),"")</f>
        <v/>
      </c>
      <c r="O298" s="168" t="str">
        <f>IFERROR(VLOOKUP(O297,'P1-1'!$B:$AP,41,FALSE),"")</f>
        <v/>
      </c>
      <c r="P298" s="168" t="str">
        <f>IFERROR(VLOOKUP(P297,'P1-1'!$B:$AP,41,FALSE),"")</f>
        <v/>
      </c>
      <c r="Q298" s="168" t="str">
        <f>IFERROR(VLOOKUP(Q297,'P1-1'!$B:$AP,41,FALSE),"")</f>
        <v/>
      </c>
      <c r="R298" s="168" t="str">
        <f>IFERROR(VLOOKUP(R297,'P1-1'!$B:$AP,41,FALSE),"")</f>
        <v/>
      </c>
      <c r="S298" s="168" t="str">
        <f>IFERROR(VLOOKUP(S297,'P1-1'!$B:$AP,41,FALSE),"")</f>
        <v/>
      </c>
      <c r="T298" s="168" t="str">
        <f>IFERROR(VLOOKUP(T297,'P1-1'!$B:$AP,41,FALSE),"")</f>
        <v/>
      </c>
      <c r="U298" s="168" t="str">
        <f>IFERROR(VLOOKUP(U297,'P1-1'!$B:$AP,41,FALSE),"")</f>
        <v/>
      </c>
      <c r="V298" s="168" t="str">
        <f>IFERROR(VLOOKUP(V297,'P1-1'!$B:$AP,41,FALSE),"")</f>
        <v/>
      </c>
      <c r="W298" s="168" t="str">
        <f>IFERROR(VLOOKUP(W297,'P1-1'!$B:$AP,41,FALSE),"")</f>
        <v/>
      </c>
      <c r="X298" s="168" t="str">
        <f>IFERROR(VLOOKUP(X297,'P1-1'!$B:$AP,41,FALSE),"")</f>
        <v/>
      </c>
      <c r="Y298" s="168" t="str">
        <f>IFERROR(VLOOKUP(Y297,'P1-1'!$B:$AP,41,FALSE),"")</f>
        <v/>
      </c>
      <c r="Z298" s="168" t="str">
        <f>IFERROR(VLOOKUP(Z297,'P1-1'!$B:$AP,41,FALSE),"")</f>
        <v/>
      </c>
      <c r="AA298" s="168" t="str">
        <f>IFERROR(VLOOKUP(AA297,'P1-1'!$B:$AP,41,FALSE),"")</f>
        <v/>
      </c>
      <c r="AB298" s="168" t="str">
        <f>IFERROR(VLOOKUP(AB297,'P1-1'!$B:$AP,41,FALSE),"")</f>
        <v/>
      </c>
      <c r="AC298" s="168" t="str">
        <f>IFERROR(VLOOKUP(AC297,'P1-1'!$B:$AP,41,FALSE),"")</f>
        <v/>
      </c>
      <c r="AD298" s="168" t="str">
        <f>IFERROR(VLOOKUP(AD297,'P1-1'!$B:$AP,41,FALSE),"")</f>
        <v/>
      </c>
      <c r="AE298" s="168" t="str">
        <f>IFERROR(VLOOKUP(AE297,'P1-1'!$B:$AP,41,FALSE),"")</f>
        <v/>
      </c>
      <c r="AF298" s="168" t="str">
        <f>IFERROR(VLOOKUP(AF297,'P1-1'!$B:$AP,41,FALSE),"")</f>
        <v/>
      </c>
      <c r="AG298" s="168" t="str">
        <f>IFERROR(VLOOKUP(AG297,'P1-1'!$B:$AP,41,FALSE),"")</f>
        <v/>
      </c>
      <c r="AH298" s="168" t="str">
        <f>IFERROR(VLOOKUP(AH297,'P1-1'!$B:$AP,41,FALSE),"")</f>
        <v/>
      </c>
      <c r="AI298" s="168" t="str">
        <f>IFERROR(VLOOKUP(AI297,'P1-1'!$B:$AP,41,FALSE),"")</f>
        <v/>
      </c>
      <c r="AJ298" s="168" t="str">
        <f>IFERROR(VLOOKUP(AJ297,'P1-1'!$B:$AP,41,FALSE),"")</f>
        <v/>
      </c>
      <c r="AK298" s="168" t="str">
        <f>IFERROR(VLOOKUP(AK297,'P1-1'!$B:$AP,41,FALSE),"")</f>
        <v/>
      </c>
      <c r="AL298" s="168" t="str">
        <f>IFERROR(VLOOKUP(AL297,'P1-1'!$B:$AP,41,FALSE),"")</f>
        <v/>
      </c>
      <c r="AM298" s="168" t="str">
        <f>IFERROR(VLOOKUP(AM297,'P1-1'!$B:$AP,41,FALSE),"")</f>
        <v/>
      </c>
      <c r="AN298" s="483"/>
      <c r="AO298" s="486"/>
      <c r="AP298" s="490"/>
      <c r="AQ298" s="491"/>
      <c r="AR298" s="486"/>
      <c r="AS298" s="486"/>
      <c r="AT298" s="494"/>
      <c r="AU298" s="327" t="str">
        <f t="shared" ref="AU298" si="355">IFERROR(IF($D297="□",($AO297/$AK$7),($AO297/$AK$9)),"")</f>
        <v/>
      </c>
      <c r="AV298" s="327" t="str">
        <f t="shared" ref="AV298" si="356">IFERROR(IF($D297="□",($AN297/$AO$7),($AN297/$AO$9)),"")</f>
        <v/>
      </c>
    </row>
    <row r="299" spans="1:48" s="139" customFormat="1" ht="12" customHeight="1" x14ac:dyDescent="0.15">
      <c r="A299" s="497"/>
      <c r="B299" s="500"/>
      <c r="C299" s="515"/>
      <c r="D299" s="506"/>
      <c r="E299" s="364"/>
      <c r="F299" s="511"/>
      <c r="G299" s="512"/>
      <c r="H299" s="169" t="s">
        <v>224</v>
      </c>
      <c r="I299" s="168" t="str">
        <f>IFERROR(VLOOKUP(I297,'P1-1'!$B:$AP,31,FALSE),"")</f>
        <v/>
      </c>
      <c r="J299" s="168" t="str">
        <f>IFERROR(VLOOKUP(J297,'P1-1'!$B:$AP,31,FALSE),"")</f>
        <v/>
      </c>
      <c r="K299" s="168" t="str">
        <f>IFERROR(VLOOKUP(K297,'P1-1'!$B:$AP,31,FALSE),"")</f>
        <v/>
      </c>
      <c r="L299" s="168" t="str">
        <f>IFERROR(VLOOKUP(L297,'P1-1'!$B:$AP,31,FALSE),"")</f>
        <v/>
      </c>
      <c r="M299" s="168" t="str">
        <f>IFERROR(VLOOKUP(M297,'P1-1'!$B:$AP,31,FALSE),"")</f>
        <v/>
      </c>
      <c r="N299" s="168" t="str">
        <f>IFERROR(VLOOKUP(N297,'P1-1'!$B:$AP,31,FALSE),"")</f>
        <v/>
      </c>
      <c r="O299" s="168" t="str">
        <f>IFERROR(VLOOKUP(O297,'P1-1'!$B:$AP,31,FALSE),"")</f>
        <v/>
      </c>
      <c r="P299" s="168" t="str">
        <f>IFERROR(VLOOKUP(P297,'P1-1'!$B:$AP,31,FALSE),"")</f>
        <v/>
      </c>
      <c r="Q299" s="168" t="str">
        <f>IFERROR(VLOOKUP(Q297,'P1-1'!$B:$AP,31,FALSE),"")</f>
        <v/>
      </c>
      <c r="R299" s="168" t="str">
        <f>IFERROR(VLOOKUP(R297,'P1-1'!$B:$AP,31,FALSE),"")</f>
        <v/>
      </c>
      <c r="S299" s="168" t="str">
        <f>IFERROR(VLOOKUP(S297,'P1-1'!$B:$AP,31,FALSE),"")</f>
        <v/>
      </c>
      <c r="T299" s="168" t="str">
        <f>IFERROR(VLOOKUP(T297,'P1-1'!$B:$AP,31,FALSE),"")</f>
        <v/>
      </c>
      <c r="U299" s="168" t="str">
        <f>IFERROR(VLOOKUP(U297,'P1-1'!$B:$AP,31,FALSE),"")</f>
        <v/>
      </c>
      <c r="V299" s="168" t="str">
        <f>IFERROR(VLOOKUP(V297,'P1-1'!$B:$AP,31,FALSE),"")</f>
        <v/>
      </c>
      <c r="W299" s="168" t="str">
        <f>IFERROR(VLOOKUP(W297,'P1-1'!$B:$AP,31,FALSE),"")</f>
        <v/>
      </c>
      <c r="X299" s="168" t="str">
        <f>IFERROR(VLOOKUP(X297,'P1-1'!$B:$AP,31,FALSE),"")</f>
        <v/>
      </c>
      <c r="Y299" s="168" t="str">
        <f>IFERROR(VLOOKUP(Y297,'P1-1'!$B:$AP,31,FALSE),"")</f>
        <v/>
      </c>
      <c r="Z299" s="168" t="str">
        <f>IFERROR(VLOOKUP(Z297,'P1-1'!$B:$AP,31,FALSE),"")</f>
        <v/>
      </c>
      <c r="AA299" s="168" t="str">
        <f>IFERROR(VLOOKUP(AA297,'P1-1'!$B:$AP,31,FALSE),"")</f>
        <v/>
      </c>
      <c r="AB299" s="168" t="str">
        <f>IFERROR(VLOOKUP(AB297,'P1-1'!$B:$AP,31,FALSE),"")</f>
        <v/>
      </c>
      <c r="AC299" s="168" t="str">
        <f>IFERROR(VLOOKUP(AC297,'P1-1'!$B:$AP,31,FALSE),"")</f>
        <v/>
      </c>
      <c r="AD299" s="168" t="str">
        <f>IFERROR(VLOOKUP(AD297,'P1-1'!$B:$AP,31,FALSE),"")</f>
        <v/>
      </c>
      <c r="AE299" s="168" t="str">
        <f>IFERROR(VLOOKUP(AE297,'P1-1'!$B:$AP,31,FALSE),"")</f>
        <v/>
      </c>
      <c r="AF299" s="168" t="str">
        <f>IFERROR(VLOOKUP(AF297,'P1-1'!$B:$AP,31,FALSE),"")</f>
        <v/>
      </c>
      <c r="AG299" s="168" t="str">
        <f>IFERROR(VLOOKUP(AG297,'P1-1'!$B:$AP,31,FALSE),"")</f>
        <v/>
      </c>
      <c r="AH299" s="168" t="str">
        <f>IFERROR(VLOOKUP(AH297,'P1-1'!$B:$AP,31,FALSE),"")</f>
        <v/>
      </c>
      <c r="AI299" s="168" t="str">
        <f>IFERROR(VLOOKUP(AI297,'P1-1'!$B:$AP,31,FALSE),"")</f>
        <v/>
      </c>
      <c r="AJ299" s="168" t="str">
        <f>IFERROR(VLOOKUP(AJ297,'P1-1'!$B:$AP,31,FALSE),"")</f>
        <v/>
      </c>
      <c r="AK299" s="168" t="str">
        <f>IFERROR(VLOOKUP(AK297,'P1-1'!$B:$AP,31,FALSE),"")</f>
        <v/>
      </c>
      <c r="AL299" s="168" t="str">
        <f>IFERROR(VLOOKUP(AL297,'P1-1'!$B:$AP,31,FALSE),"")</f>
        <v/>
      </c>
      <c r="AM299" s="168" t="str">
        <f>IFERROR(VLOOKUP(AM297,'P1-1'!$B:$AP,31,FALSE),"")</f>
        <v/>
      </c>
      <c r="AN299" s="484"/>
      <c r="AO299" s="487"/>
      <c r="AP299" s="492"/>
      <c r="AQ299" s="493"/>
      <c r="AR299" s="487"/>
      <c r="AS299" s="487"/>
      <c r="AT299" s="494"/>
      <c r="AU299" s="328"/>
      <c r="AV299" s="328"/>
    </row>
    <row r="300" spans="1:48" s="139" customFormat="1" ht="12" customHeight="1" x14ac:dyDescent="0.15">
      <c r="A300" s="495">
        <v>93</v>
      </c>
      <c r="B300" s="498"/>
      <c r="C300" s="513"/>
      <c r="D300" s="504" t="s">
        <v>95</v>
      </c>
      <c r="E300" s="363"/>
      <c r="F300" s="507"/>
      <c r="G300" s="508"/>
      <c r="H300" s="166" t="s">
        <v>221</v>
      </c>
      <c r="I300" s="325"/>
      <c r="J300" s="325"/>
      <c r="K300" s="325"/>
      <c r="L300" s="325"/>
      <c r="M300" s="325"/>
      <c r="N300" s="325"/>
      <c r="O300" s="325"/>
      <c r="P300" s="325"/>
      <c r="Q300" s="325"/>
      <c r="R300" s="325"/>
      <c r="S300" s="325"/>
      <c r="T300" s="325"/>
      <c r="U300" s="325"/>
      <c r="V300" s="325"/>
      <c r="W300" s="325"/>
      <c r="X300" s="325"/>
      <c r="Y300" s="325"/>
      <c r="Z300" s="325"/>
      <c r="AA300" s="325"/>
      <c r="AB300" s="325"/>
      <c r="AC300" s="325"/>
      <c r="AD300" s="325"/>
      <c r="AE300" s="325"/>
      <c r="AF300" s="325"/>
      <c r="AG300" s="325"/>
      <c r="AH300" s="325"/>
      <c r="AI300" s="325"/>
      <c r="AJ300" s="325"/>
      <c r="AK300" s="325"/>
      <c r="AL300" s="325"/>
      <c r="AM300" s="325"/>
      <c r="AN300" s="482">
        <f t="shared" ref="AN300" si="357">IF(LEFT($AN$2,6)="共同生活援助",SUM(I301:AM301),SUM(I301:AM302))</f>
        <v>0</v>
      </c>
      <c r="AO300" s="485">
        <f>IF($AN$4="４週",AN300/4,AN300/(DAY(EOMONTH($I$22,0))/7))</f>
        <v>0</v>
      </c>
      <c r="AP300" s="488"/>
      <c r="AQ300" s="489"/>
      <c r="AR300" s="485" t="str">
        <f t="shared" ref="AR300" si="358">IF($AN$4="４週",AU301,AV301)</f>
        <v/>
      </c>
      <c r="AS300" s="485"/>
      <c r="AT300" s="494"/>
      <c r="AU300" s="326" t="s">
        <v>508</v>
      </c>
      <c r="AV300" s="326" t="s">
        <v>222</v>
      </c>
    </row>
    <row r="301" spans="1:48" s="139" customFormat="1" ht="12" customHeight="1" x14ac:dyDescent="0.15">
      <c r="A301" s="496"/>
      <c r="B301" s="499"/>
      <c r="C301" s="514"/>
      <c r="D301" s="505"/>
      <c r="E301" s="364"/>
      <c r="F301" s="509"/>
      <c r="G301" s="510"/>
      <c r="H301" s="167" t="s">
        <v>223</v>
      </c>
      <c r="I301" s="168" t="str">
        <f>IFERROR(VLOOKUP(I300,'P1-1'!$B:$AP,41,FALSE),"")</f>
        <v/>
      </c>
      <c r="J301" s="168" t="str">
        <f>IFERROR(VLOOKUP(J300,'P1-1'!$B:$AP,41,FALSE),"")</f>
        <v/>
      </c>
      <c r="K301" s="168" t="str">
        <f>IFERROR(VLOOKUP(K300,'P1-1'!$B:$AP,41,FALSE),"")</f>
        <v/>
      </c>
      <c r="L301" s="168" t="str">
        <f>IFERROR(VLOOKUP(L300,'P1-1'!$B:$AP,41,FALSE),"")</f>
        <v/>
      </c>
      <c r="M301" s="168" t="str">
        <f>IFERROR(VLOOKUP(M300,'P1-1'!$B:$AP,41,FALSE),"")</f>
        <v/>
      </c>
      <c r="N301" s="168" t="str">
        <f>IFERROR(VLOOKUP(N300,'P1-1'!$B:$AP,41,FALSE),"")</f>
        <v/>
      </c>
      <c r="O301" s="168" t="str">
        <f>IFERROR(VLOOKUP(O300,'P1-1'!$B:$AP,41,FALSE),"")</f>
        <v/>
      </c>
      <c r="P301" s="168" t="str">
        <f>IFERROR(VLOOKUP(P300,'P1-1'!$B:$AP,41,FALSE),"")</f>
        <v/>
      </c>
      <c r="Q301" s="168" t="str">
        <f>IFERROR(VLOOKUP(Q300,'P1-1'!$B:$AP,41,FALSE),"")</f>
        <v/>
      </c>
      <c r="R301" s="168" t="str">
        <f>IFERROR(VLOOKUP(R300,'P1-1'!$B:$AP,41,FALSE),"")</f>
        <v/>
      </c>
      <c r="S301" s="168" t="str">
        <f>IFERROR(VLOOKUP(S300,'P1-1'!$B:$AP,41,FALSE),"")</f>
        <v/>
      </c>
      <c r="T301" s="168" t="str">
        <f>IFERROR(VLOOKUP(T300,'P1-1'!$B:$AP,41,FALSE),"")</f>
        <v/>
      </c>
      <c r="U301" s="168" t="str">
        <f>IFERROR(VLOOKUP(U300,'P1-1'!$B:$AP,41,FALSE),"")</f>
        <v/>
      </c>
      <c r="V301" s="168" t="str">
        <f>IFERROR(VLOOKUP(V300,'P1-1'!$B:$AP,41,FALSE),"")</f>
        <v/>
      </c>
      <c r="W301" s="168" t="str">
        <f>IFERROR(VLOOKUP(W300,'P1-1'!$B:$AP,41,FALSE),"")</f>
        <v/>
      </c>
      <c r="X301" s="168" t="str">
        <f>IFERROR(VLOOKUP(X300,'P1-1'!$B:$AP,41,FALSE),"")</f>
        <v/>
      </c>
      <c r="Y301" s="168" t="str">
        <f>IFERROR(VLOOKUP(Y300,'P1-1'!$B:$AP,41,FALSE),"")</f>
        <v/>
      </c>
      <c r="Z301" s="168" t="str">
        <f>IFERROR(VLOOKUP(Z300,'P1-1'!$B:$AP,41,FALSE),"")</f>
        <v/>
      </c>
      <c r="AA301" s="168" t="str">
        <f>IFERROR(VLOOKUP(AA300,'P1-1'!$B:$AP,41,FALSE),"")</f>
        <v/>
      </c>
      <c r="AB301" s="168" t="str">
        <f>IFERROR(VLOOKUP(AB300,'P1-1'!$B:$AP,41,FALSE),"")</f>
        <v/>
      </c>
      <c r="AC301" s="168" t="str">
        <f>IFERROR(VLOOKUP(AC300,'P1-1'!$B:$AP,41,FALSE),"")</f>
        <v/>
      </c>
      <c r="AD301" s="168" t="str">
        <f>IFERROR(VLOOKUP(AD300,'P1-1'!$B:$AP,41,FALSE),"")</f>
        <v/>
      </c>
      <c r="AE301" s="168" t="str">
        <f>IFERROR(VLOOKUP(AE300,'P1-1'!$B:$AP,41,FALSE),"")</f>
        <v/>
      </c>
      <c r="AF301" s="168" t="str">
        <f>IFERROR(VLOOKUP(AF300,'P1-1'!$B:$AP,41,FALSE),"")</f>
        <v/>
      </c>
      <c r="AG301" s="168" t="str">
        <f>IFERROR(VLOOKUP(AG300,'P1-1'!$B:$AP,41,FALSE),"")</f>
        <v/>
      </c>
      <c r="AH301" s="168" t="str">
        <f>IFERROR(VLOOKUP(AH300,'P1-1'!$B:$AP,41,FALSE),"")</f>
        <v/>
      </c>
      <c r="AI301" s="168" t="str">
        <f>IFERROR(VLOOKUP(AI300,'P1-1'!$B:$AP,41,FALSE),"")</f>
        <v/>
      </c>
      <c r="AJ301" s="168" t="str">
        <f>IFERROR(VLOOKUP(AJ300,'P1-1'!$B:$AP,41,FALSE),"")</f>
        <v/>
      </c>
      <c r="AK301" s="168" t="str">
        <f>IFERROR(VLOOKUP(AK300,'P1-1'!$B:$AP,41,FALSE),"")</f>
        <v/>
      </c>
      <c r="AL301" s="168" t="str">
        <f>IFERROR(VLOOKUP(AL300,'P1-1'!$B:$AP,41,FALSE),"")</f>
        <v/>
      </c>
      <c r="AM301" s="168" t="str">
        <f>IFERROR(VLOOKUP(AM300,'P1-1'!$B:$AP,41,FALSE),"")</f>
        <v/>
      </c>
      <c r="AN301" s="483"/>
      <c r="AO301" s="486"/>
      <c r="AP301" s="490"/>
      <c r="AQ301" s="491"/>
      <c r="AR301" s="486"/>
      <c r="AS301" s="486"/>
      <c r="AT301" s="494"/>
      <c r="AU301" s="327" t="str">
        <f t="shared" ref="AU301" si="359">IFERROR(IF($D300="□",($AO300/$AK$7),($AO300/$AK$9)),"")</f>
        <v/>
      </c>
      <c r="AV301" s="327" t="str">
        <f t="shared" ref="AV301" si="360">IFERROR(IF($D300="□",($AN300/$AO$7),($AN300/$AO$9)),"")</f>
        <v/>
      </c>
    </row>
    <row r="302" spans="1:48" s="139" customFormat="1" ht="12" customHeight="1" x14ac:dyDescent="0.15">
      <c r="A302" s="497"/>
      <c r="B302" s="500"/>
      <c r="C302" s="515"/>
      <c r="D302" s="506"/>
      <c r="E302" s="364"/>
      <c r="F302" s="511"/>
      <c r="G302" s="512"/>
      <c r="H302" s="169" t="s">
        <v>224</v>
      </c>
      <c r="I302" s="168" t="str">
        <f>IFERROR(VLOOKUP(I300,'P1-1'!$B:$AP,31,FALSE),"")</f>
        <v/>
      </c>
      <c r="J302" s="168" t="str">
        <f>IFERROR(VLOOKUP(J300,'P1-1'!$B:$AP,31,FALSE),"")</f>
        <v/>
      </c>
      <c r="K302" s="168" t="str">
        <f>IFERROR(VLOOKUP(K300,'P1-1'!$B:$AP,31,FALSE),"")</f>
        <v/>
      </c>
      <c r="L302" s="168" t="str">
        <f>IFERROR(VLOOKUP(L300,'P1-1'!$B:$AP,31,FALSE),"")</f>
        <v/>
      </c>
      <c r="M302" s="168" t="str">
        <f>IFERROR(VLOOKUP(M300,'P1-1'!$B:$AP,31,FALSE),"")</f>
        <v/>
      </c>
      <c r="N302" s="168" t="str">
        <f>IFERROR(VLOOKUP(N300,'P1-1'!$B:$AP,31,FALSE),"")</f>
        <v/>
      </c>
      <c r="O302" s="168" t="str">
        <f>IFERROR(VLOOKUP(O300,'P1-1'!$B:$AP,31,FALSE),"")</f>
        <v/>
      </c>
      <c r="P302" s="168" t="str">
        <f>IFERROR(VLOOKUP(P300,'P1-1'!$B:$AP,31,FALSE),"")</f>
        <v/>
      </c>
      <c r="Q302" s="168" t="str">
        <f>IFERROR(VLOOKUP(Q300,'P1-1'!$B:$AP,31,FALSE),"")</f>
        <v/>
      </c>
      <c r="R302" s="168" t="str">
        <f>IFERROR(VLOOKUP(R300,'P1-1'!$B:$AP,31,FALSE),"")</f>
        <v/>
      </c>
      <c r="S302" s="168" t="str">
        <f>IFERROR(VLOOKUP(S300,'P1-1'!$B:$AP,31,FALSE),"")</f>
        <v/>
      </c>
      <c r="T302" s="168" t="str">
        <f>IFERROR(VLOOKUP(T300,'P1-1'!$B:$AP,31,FALSE),"")</f>
        <v/>
      </c>
      <c r="U302" s="168" t="str">
        <f>IFERROR(VLOOKUP(U300,'P1-1'!$B:$AP,31,FALSE),"")</f>
        <v/>
      </c>
      <c r="V302" s="168" t="str">
        <f>IFERROR(VLOOKUP(V300,'P1-1'!$B:$AP,31,FALSE),"")</f>
        <v/>
      </c>
      <c r="W302" s="168" t="str">
        <f>IFERROR(VLOOKUP(W300,'P1-1'!$B:$AP,31,FALSE),"")</f>
        <v/>
      </c>
      <c r="X302" s="168" t="str">
        <f>IFERROR(VLOOKUP(X300,'P1-1'!$B:$AP,31,FALSE),"")</f>
        <v/>
      </c>
      <c r="Y302" s="168" t="str">
        <f>IFERROR(VLOOKUP(Y300,'P1-1'!$B:$AP,31,FALSE),"")</f>
        <v/>
      </c>
      <c r="Z302" s="168" t="str">
        <f>IFERROR(VLOOKUP(Z300,'P1-1'!$B:$AP,31,FALSE),"")</f>
        <v/>
      </c>
      <c r="AA302" s="168" t="str">
        <f>IFERROR(VLOOKUP(AA300,'P1-1'!$B:$AP,31,FALSE),"")</f>
        <v/>
      </c>
      <c r="AB302" s="168" t="str">
        <f>IFERROR(VLOOKUP(AB300,'P1-1'!$B:$AP,31,FALSE),"")</f>
        <v/>
      </c>
      <c r="AC302" s="168" t="str">
        <f>IFERROR(VLOOKUP(AC300,'P1-1'!$B:$AP,31,FALSE),"")</f>
        <v/>
      </c>
      <c r="AD302" s="168" t="str">
        <f>IFERROR(VLOOKUP(AD300,'P1-1'!$B:$AP,31,FALSE),"")</f>
        <v/>
      </c>
      <c r="AE302" s="168" t="str">
        <f>IFERROR(VLOOKUP(AE300,'P1-1'!$B:$AP,31,FALSE),"")</f>
        <v/>
      </c>
      <c r="AF302" s="168" t="str">
        <f>IFERROR(VLOOKUP(AF300,'P1-1'!$B:$AP,31,FALSE),"")</f>
        <v/>
      </c>
      <c r="AG302" s="168" t="str">
        <f>IFERROR(VLOOKUP(AG300,'P1-1'!$B:$AP,31,FALSE),"")</f>
        <v/>
      </c>
      <c r="AH302" s="168" t="str">
        <f>IFERROR(VLOOKUP(AH300,'P1-1'!$B:$AP,31,FALSE),"")</f>
        <v/>
      </c>
      <c r="AI302" s="168" t="str">
        <f>IFERROR(VLOOKUP(AI300,'P1-1'!$B:$AP,31,FALSE),"")</f>
        <v/>
      </c>
      <c r="AJ302" s="168" t="str">
        <f>IFERROR(VLOOKUP(AJ300,'P1-1'!$B:$AP,31,FALSE),"")</f>
        <v/>
      </c>
      <c r="AK302" s="168" t="str">
        <f>IFERROR(VLOOKUP(AK300,'P1-1'!$B:$AP,31,FALSE),"")</f>
        <v/>
      </c>
      <c r="AL302" s="168" t="str">
        <f>IFERROR(VLOOKUP(AL300,'P1-1'!$B:$AP,31,FALSE),"")</f>
        <v/>
      </c>
      <c r="AM302" s="168" t="str">
        <f>IFERROR(VLOOKUP(AM300,'P1-1'!$B:$AP,31,FALSE),"")</f>
        <v/>
      </c>
      <c r="AN302" s="484"/>
      <c r="AO302" s="487"/>
      <c r="AP302" s="492"/>
      <c r="AQ302" s="493"/>
      <c r="AR302" s="487"/>
      <c r="AS302" s="487"/>
      <c r="AT302" s="494"/>
      <c r="AU302" s="328"/>
      <c r="AV302" s="328"/>
    </row>
    <row r="303" spans="1:48" s="139" customFormat="1" ht="12" customHeight="1" x14ac:dyDescent="0.15">
      <c r="A303" s="495">
        <v>94</v>
      </c>
      <c r="B303" s="498"/>
      <c r="C303" s="513"/>
      <c r="D303" s="504" t="s">
        <v>95</v>
      </c>
      <c r="E303" s="363"/>
      <c r="F303" s="507"/>
      <c r="G303" s="508"/>
      <c r="H303" s="166" t="s">
        <v>221</v>
      </c>
      <c r="I303" s="325"/>
      <c r="J303" s="325"/>
      <c r="K303" s="325"/>
      <c r="L303" s="325"/>
      <c r="M303" s="325"/>
      <c r="N303" s="325"/>
      <c r="O303" s="325"/>
      <c r="P303" s="325"/>
      <c r="Q303" s="325"/>
      <c r="R303" s="325"/>
      <c r="S303" s="325"/>
      <c r="T303" s="325"/>
      <c r="U303" s="325"/>
      <c r="V303" s="325"/>
      <c r="W303" s="325"/>
      <c r="X303" s="325"/>
      <c r="Y303" s="325"/>
      <c r="Z303" s="325"/>
      <c r="AA303" s="325"/>
      <c r="AB303" s="325"/>
      <c r="AC303" s="325"/>
      <c r="AD303" s="325"/>
      <c r="AE303" s="325"/>
      <c r="AF303" s="325"/>
      <c r="AG303" s="325"/>
      <c r="AH303" s="325"/>
      <c r="AI303" s="325"/>
      <c r="AJ303" s="325"/>
      <c r="AK303" s="325"/>
      <c r="AL303" s="325"/>
      <c r="AM303" s="325"/>
      <c r="AN303" s="482">
        <f t="shared" ref="AN303" si="361">IF(LEFT($AN$2,6)="共同生活援助",SUM(I304:AM304),SUM(I304:AM305))</f>
        <v>0</v>
      </c>
      <c r="AO303" s="485">
        <f>IF($AN$4="４週",AN303/4,AN303/(DAY(EOMONTH($I$22,0))/7))</f>
        <v>0</v>
      </c>
      <c r="AP303" s="488"/>
      <c r="AQ303" s="489"/>
      <c r="AR303" s="485" t="str">
        <f t="shared" ref="AR303" si="362">IF($AN$4="４週",AU304,AV304)</f>
        <v/>
      </c>
      <c r="AS303" s="485"/>
      <c r="AT303" s="494"/>
      <c r="AU303" s="326" t="s">
        <v>508</v>
      </c>
      <c r="AV303" s="326" t="s">
        <v>222</v>
      </c>
    </row>
    <row r="304" spans="1:48" s="139" customFormat="1" ht="12" customHeight="1" x14ac:dyDescent="0.15">
      <c r="A304" s="496"/>
      <c r="B304" s="499"/>
      <c r="C304" s="514"/>
      <c r="D304" s="505"/>
      <c r="E304" s="364"/>
      <c r="F304" s="509"/>
      <c r="G304" s="510"/>
      <c r="H304" s="167" t="s">
        <v>223</v>
      </c>
      <c r="I304" s="168" t="str">
        <f>IFERROR(VLOOKUP(I303,'P1-1'!$B:$AP,41,FALSE),"")</f>
        <v/>
      </c>
      <c r="J304" s="168" t="str">
        <f>IFERROR(VLOOKUP(J303,'P1-1'!$B:$AP,41,FALSE),"")</f>
        <v/>
      </c>
      <c r="K304" s="168" t="str">
        <f>IFERROR(VLOOKUP(K303,'P1-1'!$B:$AP,41,FALSE),"")</f>
        <v/>
      </c>
      <c r="L304" s="168" t="str">
        <f>IFERROR(VLOOKUP(L303,'P1-1'!$B:$AP,41,FALSE),"")</f>
        <v/>
      </c>
      <c r="M304" s="168" t="str">
        <f>IFERROR(VLOOKUP(M303,'P1-1'!$B:$AP,41,FALSE),"")</f>
        <v/>
      </c>
      <c r="N304" s="168" t="str">
        <f>IFERROR(VLOOKUP(N303,'P1-1'!$B:$AP,41,FALSE),"")</f>
        <v/>
      </c>
      <c r="O304" s="168" t="str">
        <f>IFERROR(VLOOKUP(O303,'P1-1'!$B:$AP,41,FALSE),"")</f>
        <v/>
      </c>
      <c r="P304" s="168" t="str">
        <f>IFERROR(VLOOKUP(P303,'P1-1'!$B:$AP,41,FALSE),"")</f>
        <v/>
      </c>
      <c r="Q304" s="168" t="str">
        <f>IFERROR(VLOOKUP(Q303,'P1-1'!$B:$AP,41,FALSE),"")</f>
        <v/>
      </c>
      <c r="R304" s="168" t="str">
        <f>IFERROR(VLOOKUP(R303,'P1-1'!$B:$AP,41,FALSE),"")</f>
        <v/>
      </c>
      <c r="S304" s="168" t="str">
        <f>IFERROR(VLOOKUP(S303,'P1-1'!$B:$AP,41,FALSE),"")</f>
        <v/>
      </c>
      <c r="T304" s="168" t="str">
        <f>IFERROR(VLOOKUP(T303,'P1-1'!$B:$AP,41,FALSE),"")</f>
        <v/>
      </c>
      <c r="U304" s="168" t="str">
        <f>IFERROR(VLOOKUP(U303,'P1-1'!$B:$AP,41,FALSE),"")</f>
        <v/>
      </c>
      <c r="V304" s="168" t="str">
        <f>IFERROR(VLOOKUP(V303,'P1-1'!$B:$AP,41,FALSE),"")</f>
        <v/>
      </c>
      <c r="W304" s="168" t="str">
        <f>IFERROR(VLOOKUP(W303,'P1-1'!$B:$AP,41,FALSE),"")</f>
        <v/>
      </c>
      <c r="X304" s="168" t="str">
        <f>IFERROR(VLOOKUP(X303,'P1-1'!$B:$AP,41,FALSE),"")</f>
        <v/>
      </c>
      <c r="Y304" s="168" t="str">
        <f>IFERROR(VLOOKUP(Y303,'P1-1'!$B:$AP,41,FALSE),"")</f>
        <v/>
      </c>
      <c r="Z304" s="168" t="str">
        <f>IFERROR(VLOOKUP(Z303,'P1-1'!$B:$AP,41,FALSE),"")</f>
        <v/>
      </c>
      <c r="AA304" s="168" t="str">
        <f>IFERROR(VLOOKUP(AA303,'P1-1'!$B:$AP,41,FALSE),"")</f>
        <v/>
      </c>
      <c r="AB304" s="168" t="str">
        <f>IFERROR(VLOOKUP(AB303,'P1-1'!$B:$AP,41,FALSE),"")</f>
        <v/>
      </c>
      <c r="AC304" s="168" t="str">
        <f>IFERROR(VLOOKUP(AC303,'P1-1'!$B:$AP,41,FALSE),"")</f>
        <v/>
      </c>
      <c r="AD304" s="168" t="str">
        <f>IFERROR(VLOOKUP(AD303,'P1-1'!$B:$AP,41,FALSE),"")</f>
        <v/>
      </c>
      <c r="AE304" s="168" t="str">
        <f>IFERROR(VLOOKUP(AE303,'P1-1'!$B:$AP,41,FALSE),"")</f>
        <v/>
      </c>
      <c r="AF304" s="168" t="str">
        <f>IFERROR(VLOOKUP(AF303,'P1-1'!$B:$AP,41,FALSE),"")</f>
        <v/>
      </c>
      <c r="AG304" s="168" t="str">
        <f>IFERROR(VLOOKUP(AG303,'P1-1'!$B:$AP,41,FALSE),"")</f>
        <v/>
      </c>
      <c r="AH304" s="168" t="str">
        <f>IFERROR(VLOOKUP(AH303,'P1-1'!$B:$AP,41,FALSE),"")</f>
        <v/>
      </c>
      <c r="AI304" s="168" t="str">
        <f>IFERROR(VLOOKUP(AI303,'P1-1'!$B:$AP,41,FALSE),"")</f>
        <v/>
      </c>
      <c r="AJ304" s="168" t="str">
        <f>IFERROR(VLOOKUP(AJ303,'P1-1'!$B:$AP,41,FALSE),"")</f>
        <v/>
      </c>
      <c r="AK304" s="168" t="str">
        <f>IFERROR(VLOOKUP(AK303,'P1-1'!$B:$AP,41,FALSE),"")</f>
        <v/>
      </c>
      <c r="AL304" s="168" t="str">
        <f>IFERROR(VLOOKUP(AL303,'P1-1'!$B:$AP,41,FALSE),"")</f>
        <v/>
      </c>
      <c r="AM304" s="168" t="str">
        <f>IFERROR(VLOOKUP(AM303,'P1-1'!$B:$AP,41,FALSE),"")</f>
        <v/>
      </c>
      <c r="AN304" s="483"/>
      <c r="AO304" s="486"/>
      <c r="AP304" s="490"/>
      <c r="AQ304" s="491"/>
      <c r="AR304" s="486"/>
      <c r="AS304" s="486"/>
      <c r="AT304" s="494"/>
      <c r="AU304" s="327" t="str">
        <f t="shared" ref="AU304" si="363">IFERROR(IF($D303="□",($AO303/$AK$7),($AO303/$AK$9)),"")</f>
        <v/>
      </c>
      <c r="AV304" s="327" t="str">
        <f t="shared" ref="AV304" si="364">IFERROR(IF($D303="□",($AN303/$AO$7),($AN303/$AO$9)),"")</f>
        <v/>
      </c>
    </row>
    <row r="305" spans="1:48" s="139" customFormat="1" ht="12" customHeight="1" x14ac:dyDescent="0.15">
      <c r="A305" s="497"/>
      <c r="B305" s="500"/>
      <c r="C305" s="515"/>
      <c r="D305" s="506"/>
      <c r="E305" s="364"/>
      <c r="F305" s="511"/>
      <c r="G305" s="512"/>
      <c r="H305" s="169" t="s">
        <v>224</v>
      </c>
      <c r="I305" s="168" t="str">
        <f>IFERROR(VLOOKUP(I303,'P1-1'!$B:$AP,31,FALSE),"")</f>
        <v/>
      </c>
      <c r="J305" s="168" t="str">
        <f>IFERROR(VLOOKUP(J303,'P1-1'!$B:$AP,31,FALSE),"")</f>
        <v/>
      </c>
      <c r="K305" s="168" t="str">
        <f>IFERROR(VLOOKUP(K303,'P1-1'!$B:$AP,31,FALSE),"")</f>
        <v/>
      </c>
      <c r="L305" s="168" t="str">
        <f>IFERROR(VLOOKUP(L303,'P1-1'!$B:$AP,31,FALSE),"")</f>
        <v/>
      </c>
      <c r="M305" s="168" t="str">
        <f>IFERROR(VLOOKUP(M303,'P1-1'!$B:$AP,31,FALSE),"")</f>
        <v/>
      </c>
      <c r="N305" s="168" t="str">
        <f>IFERROR(VLOOKUP(N303,'P1-1'!$B:$AP,31,FALSE),"")</f>
        <v/>
      </c>
      <c r="O305" s="168" t="str">
        <f>IFERROR(VLOOKUP(O303,'P1-1'!$B:$AP,31,FALSE),"")</f>
        <v/>
      </c>
      <c r="P305" s="168" t="str">
        <f>IFERROR(VLOOKUP(P303,'P1-1'!$B:$AP,31,FALSE),"")</f>
        <v/>
      </c>
      <c r="Q305" s="168" t="str">
        <f>IFERROR(VLOOKUP(Q303,'P1-1'!$B:$AP,31,FALSE),"")</f>
        <v/>
      </c>
      <c r="R305" s="168" t="str">
        <f>IFERROR(VLOOKUP(R303,'P1-1'!$B:$AP,31,FALSE),"")</f>
        <v/>
      </c>
      <c r="S305" s="168" t="str">
        <f>IFERROR(VLOOKUP(S303,'P1-1'!$B:$AP,31,FALSE),"")</f>
        <v/>
      </c>
      <c r="T305" s="168" t="str">
        <f>IFERROR(VLOOKUP(T303,'P1-1'!$B:$AP,31,FALSE),"")</f>
        <v/>
      </c>
      <c r="U305" s="168" t="str">
        <f>IFERROR(VLOOKUP(U303,'P1-1'!$B:$AP,31,FALSE),"")</f>
        <v/>
      </c>
      <c r="V305" s="168" t="str">
        <f>IFERROR(VLOOKUP(V303,'P1-1'!$B:$AP,31,FALSE),"")</f>
        <v/>
      </c>
      <c r="W305" s="168" t="str">
        <f>IFERROR(VLOOKUP(W303,'P1-1'!$B:$AP,31,FALSE),"")</f>
        <v/>
      </c>
      <c r="X305" s="168" t="str">
        <f>IFERROR(VLOOKUP(X303,'P1-1'!$B:$AP,31,FALSE),"")</f>
        <v/>
      </c>
      <c r="Y305" s="168" t="str">
        <f>IFERROR(VLOOKUP(Y303,'P1-1'!$B:$AP,31,FALSE),"")</f>
        <v/>
      </c>
      <c r="Z305" s="168" t="str">
        <f>IFERROR(VLOOKUP(Z303,'P1-1'!$B:$AP,31,FALSE),"")</f>
        <v/>
      </c>
      <c r="AA305" s="168" t="str">
        <f>IFERROR(VLOOKUP(AA303,'P1-1'!$B:$AP,31,FALSE),"")</f>
        <v/>
      </c>
      <c r="AB305" s="168" t="str">
        <f>IFERROR(VLOOKUP(AB303,'P1-1'!$B:$AP,31,FALSE),"")</f>
        <v/>
      </c>
      <c r="AC305" s="168" t="str">
        <f>IFERROR(VLOOKUP(AC303,'P1-1'!$B:$AP,31,FALSE),"")</f>
        <v/>
      </c>
      <c r="AD305" s="168" t="str">
        <f>IFERROR(VLOOKUP(AD303,'P1-1'!$B:$AP,31,FALSE),"")</f>
        <v/>
      </c>
      <c r="AE305" s="168" t="str">
        <f>IFERROR(VLOOKUP(AE303,'P1-1'!$B:$AP,31,FALSE),"")</f>
        <v/>
      </c>
      <c r="AF305" s="168" t="str">
        <f>IFERROR(VLOOKUP(AF303,'P1-1'!$B:$AP,31,FALSE),"")</f>
        <v/>
      </c>
      <c r="AG305" s="168" t="str">
        <f>IFERROR(VLOOKUP(AG303,'P1-1'!$B:$AP,31,FALSE),"")</f>
        <v/>
      </c>
      <c r="AH305" s="168" t="str">
        <f>IFERROR(VLOOKUP(AH303,'P1-1'!$B:$AP,31,FALSE),"")</f>
        <v/>
      </c>
      <c r="AI305" s="168" t="str">
        <f>IFERROR(VLOOKUP(AI303,'P1-1'!$B:$AP,31,FALSE),"")</f>
        <v/>
      </c>
      <c r="AJ305" s="168" t="str">
        <f>IFERROR(VLOOKUP(AJ303,'P1-1'!$B:$AP,31,FALSE),"")</f>
        <v/>
      </c>
      <c r="AK305" s="168" t="str">
        <f>IFERROR(VLOOKUP(AK303,'P1-1'!$B:$AP,31,FALSE),"")</f>
        <v/>
      </c>
      <c r="AL305" s="168" t="str">
        <f>IFERROR(VLOOKUP(AL303,'P1-1'!$B:$AP,31,FALSE),"")</f>
        <v/>
      </c>
      <c r="AM305" s="168" t="str">
        <f>IFERROR(VLOOKUP(AM303,'P1-1'!$B:$AP,31,FALSE),"")</f>
        <v/>
      </c>
      <c r="AN305" s="484"/>
      <c r="AO305" s="487"/>
      <c r="AP305" s="492"/>
      <c r="AQ305" s="493"/>
      <c r="AR305" s="487"/>
      <c r="AS305" s="487"/>
      <c r="AT305" s="494"/>
      <c r="AU305" s="328"/>
      <c r="AV305" s="328"/>
    </row>
    <row r="306" spans="1:48" s="139" customFormat="1" ht="12" customHeight="1" x14ac:dyDescent="0.15">
      <c r="A306" s="495">
        <v>95</v>
      </c>
      <c r="B306" s="498"/>
      <c r="C306" s="513"/>
      <c r="D306" s="504" t="s">
        <v>95</v>
      </c>
      <c r="E306" s="363"/>
      <c r="F306" s="507"/>
      <c r="G306" s="508"/>
      <c r="H306" s="166" t="s">
        <v>221</v>
      </c>
      <c r="I306" s="325"/>
      <c r="J306" s="325"/>
      <c r="K306" s="325"/>
      <c r="L306" s="325"/>
      <c r="M306" s="325"/>
      <c r="N306" s="325"/>
      <c r="O306" s="325"/>
      <c r="P306" s="325"/>
      <c r="Q306" s="325"/>
      <c r="R306" s="325"/>
      <c r="S306" s="325"/>
      <c r="T306" s="325"/>
      <c r="U306" s="325"/>
      <c r="V306" s="325"/>
      <c r="W306" s="325"/>
      <c r="X306" s="325"/>
      <c r="Y306" s="325"/>
      <c r="Z306" s="325"/>
      <c r="AA306" s="325"/>
      <c r="AB306" s="325"/>
      <c r="AC306" s="325"/>
      <c r="AD306" s="325"/>
      <c r="AE306" s="325"/>
      <c r="AF306" s="325"/>
      <c r="AG306" s="325"/>
      <c r="AH306" s="325"/>
      <c r="AI306" s="325"/>
      <c r="AJ306" s="325"/>
      <c r="AK306" s="325"/>
      <c r="AL306" s="325"/>
      <c r="AM306" s="325"/>
      <c r="AN306" s="482">
        <f t="shared" ref="AN306" si="365">IF(LEFT($AN$2,6)="共同生活援助",SUM(I307:AM307),SUM(I307:AM308))</f>
        <v>0</v>
      </c>
      <c r="AO306" s="485">
        <f>IF($AN$4="４週",AN306/4,AN306/(DAY(EOMONTH($I$22,0))/7))</f>
        <v>0</v>
      </c>
      <c r="AP306" s="488"/>
      <c r="AQ306" s="489"/>
      <c r="AR306" s="485" t="str">
        <f t="shared" ref="AR306" si="366">IF($AN$4="４週",AU307,AV307)</f>
        <v/>
      </c>
      <c r="AS306" s="485"/>
      <c r="AT306" s="494"/>
      <c r="AU306" s="326" t="s">
        <v>508</v>
      </c>
      <c r="AV306" s="326" t="s">
        <v>222</v>
      </c>
    </row>
    <row r="307" spans="1:48" s="139" customFormat="1" ht="12" customHeight="1" x14ac:dyDescent="0.15">
      <c r="A307" s="496"/>
      <c r="B307" s="499"/>
      <c r="C307" s="514"/>
      <c r="D307" s="505"/>
      <c r="E307" s="364"/>
      <c r="F307" s="509"/>
      <c r="G307" s="510"/>
      <c r="H307" s="167" t="s">
        <v>223</v>
      </c>
      <c r="I307" s="168" t="str">
        <f>IFERROR(VLOOKUP(I306,'P1-1'!$B:$AP,41,FALSE),"")</f>
        <v/>
      </c>
      <c r="J307" s="168" t="str">
        <f>IFERROR(VLOOKUP(J306,'P1-1'!$B:$AP,41,FALSE),"")</f>
        <v/>
      </c>
      <c r="K307" s="168" t="str">
        <f>IFERROR(VLOOKUP(K306,'P1-1'!$B:$AP,41,FALSE),"")</f>
        <v/>
      </c>
      <c r="L307" s="168" t="str">
        <f>IFERROR(VLOOKUP(L306,'P1-1'!$B:$AP,41,FALSE),"")</f>
        <v/>
      </c>
      <c r="M307" s="168" t="str">
        <f>IFERROR(VLOOKUP(M306,'P1-1'!$B:$AP,41,FALSE),"")</f>
        <v/>
      </c>
      <c r="N307" s="168" t="str">
        <f>IFERROR(VLOOKUP(N306,'P1-1'!$B:$AP,41,FALSE),"")</f>
        <v/>
      </c>
      <c r="O307" s="168" t="str">
        <f>IFERROR(VLOOKUP(O306,'P1-1'!$B:$AP,41,FALSE),"")</f>
        <v/>
      </c>
      <c r="P307" s="168" t="str">
        <f>IFERROR(VLOOKUP(P306,'P1-1'!$B:$AP,41,FALSE),"")</f>
        <v/>
      </c>
      <c r="Q307" s="168" t="str">
        <f>IFERROR(VLOOKUP(Q306,'P1-1'!$B:$AP,41,FALSE),"")</f>
        <v/>
      </c>
      <c r="R307" s="168" t="str">
        <f>IFERROR(VLOOKUP(R306,'P1-1'!$B:$AP,41,FALSE),"")</f>
        <v/>
      </c>
      <c r="S307" s="168" t="str">
        <f>IFERROR(VLOOKUP(S306,'P1-1'!$B:$AP,41,FALSE),"")</f>
        <v/>
      </c>
      <c r="T307" s="168" t="str">
        <f>IFERROR(VLOOKUP(T306,'P1-1'!$B:$AP,41,FALSE),"")</f>
        <v/>
      </c>
      <c r="U307" s="168" t="str">
        <f>IFERROR(VLOOKUP(U306,'P1-1'!$B:$AP,41,FALSE),"")</f>
        <v/>
      </c>
      <c r="V307" s="168" t="str">
        <f>IFERROR(VLOOKUP(V306,'P1-1'!$B:$AP,41,FALSE),"")</f>
        <v/>
      </c>
      <c r="W307" s="168" t="str">
        <f>IFERROR(VLOOKUP(W306,'P1-1'!$B:$AP,41,FALSE),"")</f>
        <v/>
      </c>
      <c r="X307" s="168" t="str">
        <f>IFERROR(VLOOKUP(X306,'P1-1'!$B:$AP,41,FALSE),"")</f>
        <v/>
      </c>
      <c r="Y307" s="168" t="str">
        <f>IFERROR(VLOOKUP(Y306,'P1-1'!$B:$AP,41,FALSE),"")</f>
        <v/>
      </c>
      <c r="Z307" s="168" t="str">
        <f>IFERROR(VLOOKUP(Z306,'P1-1'!$B:$AP,41,FALSE),"")</f>
        <v/>
      </c>
      <c r="AA307" s="168" t="str">
        <f>IFERROR(VLOOKUP(AA306,'P1-1'!$B:$AP,41,FALSE),"")</f>
        <v/>
      </c>
      <c r="AB307" s="168" t="str">
        <f>IFERROR(VLOOKUP(AB306,'P1-1'!$B:$AP,41,FALSE),"")</f>
        <v/>
      </c>
      <c r="AC307" s="168" t="str">
        <f>IFERROR(VLOOKUP(AC306,'P1-1'!$B:$AP,41,FALSE),"")</f>
        <v/>
      </c>
      <c r="AD307" s="168" t="str">
        <f>IFERROR(VLOOKUP(AD306,'P1-1'!$B:$AP,41,FALSE),"")</f>
        <v/>
      </c>
      <c r="AE307" s="168" t="str">
        <f>IFERROR(VLOOKUP(AE306,'P1-1'!$B:$AP,41,FALSE),"")</f>
        <v/>
      </c>
      <c r="AF307" s="168" t="str">
        <f>IFERROR(VLOOKUP(AF306,'P1-1'!$B:$AP,41,FALSE),"")</f>
        <v/>
      </c>
      <c r="AG307" s="168" t="str">
        <f>IFERROR(VLOOKUP(AG306,'P1-1'!$B:$AP,41,FALSE),"")</f>
        <v/>
      </c>
      <c r="AH307" s="168" t="str">
        <f>IFERROR(VLOOKUP(AH306,'P1-1'!$B:$AP,41,FALSE),"")</f>
        <v/>
      </c>
      <c r="AI307" s="168" t="str">
        <f>IFERROR(VLOOKUP(AI306,'P1-1'!$B:$AP,41,FALSE),"")</f>
        <v/>
      </c>
      <c r="AJ307" s="168" t="str">
        <f>IFERROR(VLOOKUP(AJ306,'P1-1'!$B:$AP,41,FALSE),"")</f>
        <v/>
      </c>
      <c r="AK307" s="168" t="str">
        <f>IFERROR(VLOOKUP(AK306,'P1-1'!$B:$AP,41,FALSE),"")</f>
        <v/>
      </c>
      <c r="AL307" s="168" t="str">
        <f>IFERROR(VLOOKUP(AL306,'P1-1'!$B:$AP,41,FALSE),"")</f>
        <v/>
      </c>
      <c r="AM307" s="168" t="str">
        <f>IFERROR(VLOOKUP(AM306,'P1-1'!$B:$AP,41,FALSE),"")</f>
        <v/>
      </c>
      <c r="AN307" s="483"/>
      <c r="AO307" s="486"/>
      <c r="AP307" s="490"/>
      <c r="AQ307" s="491"/>
      <c r="AR307" s="486"/>
      <c r="AS307" s="486"/>
      <c r="AT307" s="494"/>
      <c r="AU307" s="327" t="str">
        <f t="shared" ref="AU307" si="367">IFERROR(IF($D306="□",($AO306/$AK$7),($AO306/$AK$9)),"")</f>
        <v/>
      </c>
      <c r="AV307" s="327" t="str">
        <f t="shared" ref="AV307" si="368">IFERROR(IF($D306="□",($AN306/$AO$7),($AN306/$AO$9)),"")</f>
        <v/>
      </c>
    </row>
    <row r="308" spans="1:48" s="139" customFormat="1" ht="12" customHeight="1" x14ac:dyDescent="0.15">
      <c r="A308" s="497"/>
      <c r="B308" s="500"/>
      <c r="C308" s="515"/>
      <c r="D308" s="506"/>
      <c r="E308" s="364"/>
      <c r="F308" s="511"/>
      <c r="G308" s="512"/>
      <c r="H308" s="169" t="s">
        <v>224</v>
      </c>
      <c r="I308" s="168" t="str">
        <f>IFERROR(VLOOKUP(I306,'P1-1'!$B:$AP,31,FALSE),"")</f>
        <v/>
      </c>
      <c r="J308" s="168" t="str">
        <f>IFERROR(VLOOKUP(J306,'P1-1'!$B:$AP,31,FALSE),"")</f>
        <v/>
      </c>
      <c r="K308" s="168" t="str">
        <f>IFERROR(VLOOKUP(K306,'P1-1'!$B:$AP,31,FALSE),"")</f>
        <v/>
      </c>
      <c r="L308" s="168" t="str">
        <f>IFERROR(VLOOKUP(L306,'P1-1'!$B:$AP,31,FALSE),"")</f>
        <v/>
      </c>
      <c r="M308" s="168" t="str">
        <f>IFERROR(VLOOKUP(M306,'P1-1'!$B:$AP,31,FALSE),"")</f>
        <v/>
      </c>
      <c r="N308" s="168" t="str">
        <f>IFERROR(VLOOKUP(N306,'P1-1'!$B:$AP,31,FALSE),"")</f>
        <v/>
      </c>
      <c r="O308" s="168" t="str">
        <f>IFERROR(VLOOKUP(O306,'P1-1'!$B:$AP,31,FALSE),"")</f>
        <v/>
      </c>
      <c r="P308" s="168" t="str">
        <f>IFERROR(VLOOKUP(P306,'P1-1'!$B:$AP,31,FALSE),"")</f>
        <v/>
      </c>
      <c r="Q308" s="168" t="str">
        <f>IFERROR(VLOOKUP(Q306,'P1-1'!$B:$AP,31,FALSE),"")</f>
        <v/>
      </c>
      <c r="R308" s="168" t="str">
        <f>IFERROR(VLOOKUP(R306,'P1-1'!$B:$AP,31,FALSE),"")</f>
        <v/>
      </c>
      <c r="S308" s="168" t="str">
        <f>IFERROR(VLOOKUP(S306,'P1-1'!$B:$AP,31,FALSE),"")</f>
        <v/>
      </c>
      <c r="T308" s="168" t="str">
        <f>IFERROR(VLOOKUP(T306,'P1-1'!$B:$AP,31,FALSE),"")</f>
        <v/>
      </c>
      <c r="U308" s="168" t="str">
        <f>IFERROR(VLOOKUP(U306,'P1-1'!$B:$AP,31,FALSE),"")</f>
        <v/>
      </c>
      <c r="V308" s="168" t="str">
        <f>IFERROR(VLOOKUP(V306,'P1-1'!$B:$AP,31,FALSE),"")</f>
        <v/>
      </c>
      <c r="W308" s="168" t="str">
        <f>IFERROR(VLOOKUP(W306,'P1-1'!$B:$AP,31,FALSE),"")</f>
        <v/>
      </c>
      <c r="X308" s="168" t="str">
        <f>IFERROR(VLOOKUP(X306,'P1-1'!$B:$AP,31,FALSE),"")</f>
        <v/>
      </c>
      <c r="Y308" s="168" t="str">
        <f>IFERROR(VLOOKUP(Y306,'P1-1'!$B:$AP,31,FALSE),"")</f>
        <v/>
      </c>
      <c r="Z308" s="168" t="str">
        <f>IFERROR(VLOOKUP(Z306,'P1-1'!$B:$AP,31,FALSE),"")</f>
        <v/>
      </c>
      <c r="AA308" s="168" t="str">
        <f>IFERROR(VLOOKUP(AA306,'P1-1'!$B:$AP,31,FALSE),"")</f>
        <v/>
      </c>
      <c r="AB308" s="168" t="str">
        <f>IFERROR(VLOOKUP(AB306,'P1-1'!$B:$AP,31,FALSE),"")</f>
        <v/>
      </c>
      <c r="AC308" s="168" t="str">
        <f>IFERROR(VLOOKUP(AC306,'P1-1'!$B:$AP,31,FALSE),"")</f>
        <v/>
      </c>
      <c r="AD308" s="168" t="str">
        <f>IFERROR(VLOOKUP(AD306,'P1-1'!$B:$AP,31,FALSE),"")</f>
        <v/>
      </c>
      <c r="AE308" s="168" t="str">
        <f>IFERROR(VLOOKUP(AE306,'P1-1'!$B:$AP,31,FALSE),"")</f>
        <v/>
      </c>
      <c r="AF308" s="168" t="str">
        <f>IFERROR(VLOOKUP(AF306,'P1-1'!$B:$AP,31,FALSE),"")</f>
        <v/>
      </c>
      <c r="AG308" s="168" t="str">
        <f>IFERROR(VLOOKUP(AG306,'P1-1'!$B:$AP,31,FALSE),"")</f>
        <v/>
      </c>
      <c r="AH308" s="168" t="str">
        <f>IFERROR(VLOOKUP(AH306,'P1-1'!$B:$AP,31,FALSE),"")</f>
        <v/>
      </c>
      <c r="AI308" s="168" t="str">
        <f>IFERROR(VLOOKUP(AI306,'P1-1'!$B:$AP,31,FALSE),"")</f>
        <v/>
      </c>
      <c r="AJ308" s="168" t="str">
        <f>IFERROR(VLOOKUP(AJ306,'P1-1'!$B:$AP,31,FALSE),"")</f>
        <v/>
      </c>
      <c r="AK308" s="168" t="str">
        <f>IFERROR(VLOOKUP(AK306,'P1-1'!$B:$AP,31,FALSE),"")</f>
        <v/>
      </c>
      <c r="AL308" s="168" t="str">
        <f>IFERROR(VLOOKUP(AL306,'P1-1'!$B:$AP,31,FALSE),"")</f>
        <v/>
      </c>
      <c r="AM308" s="168" t="str">
        <f>IFERROR(VLOOKUP(AM306,'P1-1'!$B:$AP,31,FALSE),"")</f>
        <v/>
      </c>
      <c r="AN308" s="484"/>
      <c r="AO308" s="487"/>
      <c r="AP308" s="492"/>
      <c r="AQ308" s="493"/>
      <c r="AR308" s="487"/>
      <c r="AS308" s="487"/>
      <c r="AT308" s="494"/>
      <c r="AU308" s="328"/>
      <c r="AV308" s="328"/>
    </row>
    <row r="309" spans="1:48" s="139" customFormat="1" ht="12" customHeight="1" x14ac:dyDescent="0.15">
      <c r="A309" s="495">
        <v>96</v>
      </c>
      <c r="B309" s="498"/>
      <c r="C309" s="513"/>
      <c r="D309" s="504" t="s">
        <v>95</v>
      </c>
      <c r="E309" s="363"/>
      <c r="F309" s="507"/>
      <c r="G309" s="508"/>
      <c r="H309" s="166" t="s">
        <v>221</v>
      </c>
      <c r="I309" s="325"/>
      <c r="J309" s="325"/>
      <c r="K309" s="325"/>
      <c r="L309" s="325"/>
      <c r="M309" s="325"/>
      <c r="N309" s="325"/>
      <c r="O309" s="325"/>
      <c r="P309" s="325"/>
      <c r="Q309" s="325"/>
      <c r="R309" s="325"/>
      <c r="S309" s="325"/>
      <c r="T309" s="325"/>
      <c r="U309" s="325"/>
      <c r="V309" s="325"/>
      <c r="W309" s="325"/>
      <c r="X309" s="325"/>
      <c r="Y309" s="325"/>
      <c r="Z309" s="325"/>
      <c r="AA309" s="325"/>
      <c r="AB309" s="325"/>
      <c r="AC309" s="325"/>
      <c r="AD309" s="325"/>
      <c r="AE309" s="325"/>
      <c r="AF309" s="325"/>
      <c r="AG309" s="325"/>
      <c r="AH309" s="325"/>
      <c r="AI309" s="325"/>
      <c r="AJ309" s="325"/>
      <c r="AK309" s="325"/>
      <c r="AL309" s="325"/>
      <c r="AM309" s="325"/>
      <c r="AN309" s="482">
        <f t="shared" ref="AN309" si="369">IF(LEFT($AN$2,6)="共同生活援助",SUM(I310:AM310),SUM(I310:AM311))</f>
        <v>0</v>
      </c>
      <c r="AO309" s="485">
        <f>IF($AN$4="４週",AN309/4,AN309/(DAY(EOMONTH($I$22,0))/7))</f>
        <v>0</v>
      </c>
      <c r="AP309" s="488"/>
      <c r="AQ309" s="489"/>
      <c r="AR309" s="485" t="str">
        <f t="shared" ref="AR309" si="370">IF($AN$4="４週",AU310,AV310)</f>
        <v/>
      </c>
      <c r="AS309" s="485"/>
      <c r="AT309" s="494"/>
      <c r="AU309" s="326" t="s">
        <v>508</v>
      </c>
      <c r="AV309" s="326" t="s">
        <v>222</v>
      </c>
    </row>
    <row r="310" spans="1:48" s="139" customFormat="1" ht="12" customHeight="1" x14ac:dyDescent="0.15">
      <c r="A310" s="496"/>
      <c r="B310" s="499"/>
      <c r="C310" s="514"/>
      <c r="D310" s="505"/>
      <c r="E310" s="364"/>
      <c r="F310" s="509"/>
      <c r="G310" s="510"/>
      <c r="H310" s="167" t="s">
        <v>223</v>
      </c>
      <c r="I310" s="168" t="str">
        <f>IFERROR(VLOOKUP(I309,'P1-1'!$B:$AP,41,FALSE),"")</f>
        <v/>
      </c>
      <c r="J310" s="168" t="str">
        <f>IFERROR(VLOOKUP(J309,'P1-1'!$B:$AP,41,FALSE),"")</f>
        <v/>
      </c>
      <c r="K310" s="168" t="str">
        <f>IFERROR(VLOOKUP(K309,'P1-1'!$B:$AP,41,FALSE),"")</f>
        <v/>
      </c>
      <c r="L310" s="168" t="str">
        <f>IFERROR(VLOOKUP(L309,'P1-1'!$B:$AP,41,FALSE),"")</f>
        <v/>
      </c>
      <c r="M310" s="168" t="str">
        <f>IFERROR(VLOOKUP(M309,'P1-1'!$B:$AP,41,FALSE),"")</f>
        <v/>
      </c>
      <c r="N310" s="168" t="str">
        <f>IFERROR(VLOOKUP(N309,'P1-1'!$B:$AP,41,FALSE),"")</f>
        <v/>
      </c>
      <c r="O310" s="168" t="str">
        <f>IFERROR(VLOOKUP(O309,'P1-1'!$B:$AP,41,FALSE),"")</f>
        <v/>
      </c>
      <c r="P310" s="168" t="str">
        <f>IFERROR(VLOOKUP(P309,'P1-1'!$B:$AP,41,FALSE),"")</f>
        <v/>
      </c>
      <c r="Q310" s="168" t="str">
        <f>IFERROR(VLOOKUP(Q309,'P1-1'!$B:$AP,41,FALSE),"")</f>
        <v/>
      </c>
      <c r="R310" s="168" t="str">
        <f>IFERROR(VLOOKUP(R309,'P1-1'!$B:$AP,41,FALSE),"")</f>
        <v/>
      </c>
      <c r="S310" s="168" t="str">
        <f>IFERROR(VLOOKUP(S309,'P1-1'!$B:$AP,41,FALSE),"")</f>
        <v/>
      </c>
      <c r="T310" s="168" t="str">
        <f>IFERROR(VLOOKUP(T309,'P1-1'!$B:$AP,41,FALSE),"")</f>
        <v/>
      </c>
      <c r="U310" s="168" t="str">
        <f>IFERROR(VLOOKUP(U309,'P1-1'!$B:$AP,41,FALSE),"")</f>
        <v/>
      </c>
      <c r="V310" s="168" t="str">
        <f>IFERROR(VLOOKUP(V309,'P1-1'!$B:$AP,41,FALSE),"")</f>
        <v/>
      </c>
      <c r="W310" s="168" t="str">
        <f>IFERROR(VLOOKUP(W309,'P1-1'!$B:$AP,41,FALSE),"")</f>
        <v/>
      </c>
      <c r="X310" s="168" t="str">
        <f>IFERROR(VLOOKUP(X309,'P1-1'!$B:$AP,41,FALSE),"")</f>
        <v/>
      </c>
      <c r="Y310" s="168" t="str">
        <f>IFERROR(VLOOKUP(Y309,'P1-1'!$B:$AP,41,FALSE),"")</f>
        <v/>
      </c>
      <c r="Z310" s="168" t="str">
        <f>IFERROR(VLOOKUP(Z309,'P1-1'!$B:$AP,41,FALSE),"")</f>
        <v/>
      </c>
      <c r="AA310" s="168" t="str">
        <f>IFERROR(VLOOKUP(AA309,'P1-1'!$B:$AP,41,FALSE),"")</f>
        <v/>
      </c>
      <c r="AB310" s="168" t="str">
        <f>IFERROR(VLOOKUP(AB309,'P1-1'!$B:$AP,41,FALSE),"")</f>
        <v/>
      </c>
      <c r="AC310" s="168" t="str">
        <f>IFERROR(VLOOKUP(AC309,'P1-1'!$B:$AP,41,FALSE),"")</f>
        <v/>
      </c>
      <c r="AD310" s="168" t="str">
        <f>IFERROR(VLOOKUP(AD309,'P1-1'!$B:$AP,41,FALSE),"")</f>
        <v/>
      </c>
      <c r="AE310" s="168" t="str">
        <f>IFERROR(VLOOKUP(AE309,'P1-1'!$B:$AP,41,FALSE),"")</f>
        <v/>
      </c>
      <c r="AF310" s="168" t="str">
        <f>IFERROR(VLOOKUP(AF309,'P1-1'!$B:$AP,41,FALSE),"")</f>
        <v/>
      </c>
      <c r="AG310" s="168" t="str">
        <f>IFERROR(VLOOKUP(AG309,'P1-1'!$B:$AP,41,FALSE),"")</f>
        <v/>
      </c>
      <c r="AH310" s="168" t="str">
        <f>IFERROR(VLOOKUP(AH309,'P1-1'!$B:$AP,41,FALSE),"")</f>
        <v/>
      </c>
      <c r="AI310" s="168" t="str">
        <f>IFERROR(VLOOKUP(AI309,'P1-1'!$B:$AP,41,FALSE),"")</f>
        <v/>
      </c>
      <c r="AJ310" s="168" t="str">
        <f>IFERROR(VLOOKUP(AJ309,'P1-1'!$B:$AP,41,FALSE),"")</f>
        <v/>
      </c>
      <c r="AK310" s="168" t="str">
        <f>IFERROR(VLOOKUP(AK309,'P1-1'!$B:$AP,41,FALSE),"")</f>
        <v/>
      </c>
      <c r="AL310" s="168" t="str">
        <f>IFERROR(VLOOKUP(AL309,'P1-1'!$B:$AP,41,FALSE),"")</f>
        <v/>
      </c>
      <c r="AM310" s="168" t="str">
        <f>IFERROR(VLOOKUP(AM309,'P1-1'!$B:$AP,41,FALSE),"")</f>
        <v/>
      </c>
      <c r="AN310" s="483"/>
      <c r="AO310" s="486"/>
      <c r="AP310" s="490"/>
      <c r="AQ310" s="491"/>
      <c r="AR310" s="486"/>
      <c r="AS310" s="486"/>
      <c r="AT310" s="494"/>
      <c r="AU310" s="327" t="str">
        <f t="shared" ref="AU310" si="371">IFERROR(IF($D309="□",($AO309/$AK$7),($AO309/$AK$9)),"")</f>
        <v/>
      </c>
      <c r="AV310" s="327" t="str">
        <f t="shared" ref="AV310" si="372">IFERROR(IF($D309="□",($AN309/$AO$7),($AN309/$AO$9)),"")</f>
        <v/>
      </c>
    </row>
    <row r="311" spans="1:48" s="139" customFormat="1" ht="12" customHeight="1" x14ac:dyDescent="0.15">
      <c r="A311" s="497"/>
      <c r="B311" s="500"/>
      <c r="C311" s="515"/>
      <c r="D311" s="506"/>
      <c r="E311" s="364"/>
      <c r="F311" s="511"/>
      <c r="G311" s="512"/>
      <c r="H311" s="169" t="s">
        <v>224</v>
      </c>
      <c r="I311" s="170" t="str">
        <f>IFERROR(VLOOKUP(I309,'P1-1'!$B:$AP,31,FALSE),"")</f>
        <v/>
      </c>
      <c r="J311" s="168" t="str">
        <f>IFERROR(VLOOKUP(J309,'P1-1'!$B:$AP,31,FALSE),"")</f>
        <v/>
      </c>
      <c r="K311" s="168" t="str">
        <f>IFERROR(VLOOKUP(K309,'P1-1'!$B:$AP,31,FALSE),"")</f>
        <v/>
      </c>
      <c r="L311" s="168" t="str">
        <f>IFERROR(VLOOKUP(L309,'P1-1'!$B:$AP,31,FALSE),"")</f>
        <v/>
      </c>
      <c r="M311" s="168" t="str">
        <f>IFERROR(VLOOKUP(M309,'P1-1'!$B:$AP,31,FALSE),"")</f>
        <v/>
      </c>
      <c r="N311" s="168" t="str">
        <f>IFERROR(VLOOKUP(N309,'P1-1'!$B:$AP,31,FALSE),"")</f>
        <v/>
      </c>
      <c r="O311" s="168" t="str">
        <f>IFERROR(VLOOKUP(O309,'P1-1'!$B:$AP,31,FALSE),"")</f>
        <v/>
      </c>
      <c r="P311" s="168" t="str">
        <f>IFERROR(VLOOKUP(P309,'P1-1'!$B:$AP,31,FALSE),"")</f>
        <v/>
      </c>
      <c r="Q311" s="168" t="str">
        <f>IFERROR(VLOOKUP(Q309,'P1-1'!$B:$AP,31,FALSE),"")</f>
        <v/>
      </c>
      <c r="R311" s="168" t="str">
        <f>IFERROR(VLOOKUP(R309,'P1-1'!$B:$AP,31,FALSE),"")</f>
        <v/>
      </c>
      <c r="S311" s="168" t="str">
        <f>IFERROR(VLOOKUP(S309,'P1-1'!$B:$AP,31,FALSE),"")</f>
        <v/>
      </c>
      <c r="T311" s="168" t="str">
        <f>IFERROR(VLOOKUP(T309,'P1-1'!$B:$AP,31,FALSE),"")</f>
        <v/>
      </c>
      <c r="U311" s="168" t="str">
        <f>IFERROR(VLOOKUP(U309,'P1-1'!$B:$AP,31,FALSE),"")</f>
        <v/>
      </c>
      <c r="V311" s="168" t="str">
        <f>IFERROR(VLOOKUP(V309,'P1-1'!$B:$AP,31,FALSE),"")</f>
        <v/>
      </c>
      <c r="W311" s="168" t="str">
        <f>IFERROR(VLOOKUP(W309,'P1-1'!$B:$AP,31,FALSE),"")</f>
        <v/>
      </c>
      <c r="X311" s="168" t="str">
        <f>IFERROR(VLOOKUP(X309,'P1-1'!$B:$AP,31,FALSE),"")</f>
        <v/>
      </c>
      <c r="Y311" s="168" t="str">
        <f>IFERROR(VLOOKUP(Y309,'P1-1'!$B:$AP,31,FALSE),"")</f>
        <v/>
      </c>
      <c r="Z311" s="168" t="str">
        <f>IFERROR(VLOOKUP(Z309,'P1-1'!$B:$AP,31,FALSE),"")</f>
        <v/>
      </c>
      <c r="AA311" s="168" t="str">
        <f>IFERROR(VLOOKUP(AA309,'P1-1'!$B:$AP,31,FALSE),"")</f>
        <v/>
      </c>
      <c r="AB311" s="168" t="str">
        <f>IFERROR(VLOOKUP(AB309,'P1-1'!$B:$AP,31,FALSE),"")</f>
        <v/>
      </c>
      <c r="AC311" s="168" t="str">
        <f>IFERROR(VLOOKUP(AC309,'P1-1'!$B:$AP,31,FALSE),"")</f>
        <v/>
      </c>
      <c r="AD311" s="168" t="str">
        <f>IFERROR(VLOOKUP(AD309,'P1-1'!$B:$AP,31,FALSE),"")</f>
        <v/>
      </c>
      <c r="AE311" s="168" t="str">
        <f>IFERROR(VLOOKUP(AE309,'P1-1'!$B:$AP,31,FALSE),"")</f>
        <v/>
      </c>
      <c r="AF311" s="168" t="str">
        <f>IFERROR(VLOOKUP(AF309,'P1-1'!$B:$AP,31,FALSE),"")</f>
        <v/>
      </c>
      <c r="AG311" s="168" t="str">
        <f>IFERROR(VLOOKUP(AG309,'P1-1'!$B:$AP,31,FALSE),"")</f>
        <v/>
      </c>
      <c r="AH311" s="168" t="str">
        <f>IFERROR(VLOOKUP(AH309,'P1-1'!$B:$AP,31,FALSE),"")</f>
        <v/>
      </c>
      <c r="AI311" s="168" t="str">
        <f>IFERROR(VLOOKUP(AI309,'P1-1'!$B:$AP,31,FALSE),"")</f>
        <v/>
      </c>
      <c r="AJ311" s="168" t="str">
        <f>IFERROR(VLOOKUP(AJ309,'P1-1'!$B:$AP,31,FALSE),"")</f>
        <v/>
      </c>
      <c r="AK311" s="168" t="str">
        <f>IFERROR(VLOOKUP(AK309,'P1-1'!$B:$AP,31,FALSE),"")</f>
        <v/>
      </c>
      <c r="AL311" s="168" t="str">
        <f>IFERROR(VLOOKUP(AL309,'P1-1'!$B:$AP,31,FALSE),"")</f>
        <v/>
      </c>
      <c r="AM311" s="168" t="str">
        <f>IFERROR(VLOOKUP(AM309,'P1-1'!$B:$AP,31,FALSE),"")</f>
        <v/>
      </c>
      <c r="AN311" s="484"/>
      <c r="AO311" s="487"/>
      <c r="AP311" s="492"/>
      <c r="AQ311" s="493"/>
      <c r="AR311" s="487"/>
      <c r="AS311" s="487"/>
      <c r="AT311" s="494"/>
      <c r="AU311" s="328"/>
      <c r="AV311" s="328"/>
    </row>
    <row r="312" spans="1:48" s="139" customFormat="1" ht="12" customHeight="1" x14ac:dyDescent="0.15">
      <c r="A312" s="495">
        <v>97</v>
      </c>
      <c r="B312" s="498"/>
      <c r="C312" s="513"/>
      <c r="D312" s="504" t="s">
        <v>95</v>
      </c>
      <c r="E312" s="363"/>
      <c r="F312" s="507"/>
      <c r="G312" s="508"/>
      <c r="H312" s="166" t="s">
        <v>221</v>
      </c>
      <c r="I312" s="325"/>
      <c r="J312" s="325"/>
      <c r="K312" s="325"/>
      <c r="L312" s="325"/>
      <c r="M312" s="325"/>
      <c r="N312" s="325"/>
      <c r="O312" s="325"/>
      <c r="P312" s="325"/>
      <c r="Q312" s="325"/>
      <c r="R312" s="325"/>
      <c r="S312" s="325"/>
      <c r="T312" s="325"/>
      <c r="U312" s="325"/>
      <c r="V312" s="325"/>
      <c r="W312" s="325"/>
      <c r="X312" s="325"/>
      <c r="Y312" s="325"/>
      <c r="Z312" s="325"/>
      <c r="AA312" s="325"/>
      <c r="AB312" s="325"/>
      <c r="AC312" s="325"/>
      <c r="AD312" s="325"/>
      <c r="AE312" s="325"/>
      <c r="AF312" s="325"/>
      <c r="AG312" s="325"/>
      <c r="AH312" s="325"/>
      <c r="AI312" s="325"/>
      <c r="AJ312" s="325"/>
      <c r="AK312" s="325"/>
      <c r="AL312" s="325"/>
      <c r="AM312" s="325"/>
      <c r="AN312" s="482">
        <f t="shared" ref="AN312" si="373">IF(LEFT($AN$2,6)="共同生活援助",SUM(I313:AM313),SUM(I313:AM314))</f>
        <v>0</v>
      </c>
      <c r="AO312" s="485">
        <f>IF($AN$4="４週",AN312/4,AN312/(DAY(EOMONTH($I$22,0))/7))</f>
        <v>0</v>
      </c>
      <c r="AP312" s="488"/>
      <c r="AQ312" s="489"/>
      <c r="AR312" s="485" t="str">
        <f t="shared" ref="AR312" si="374">IF($AN$4="４週",AU313,AV313)</f>
        <v/>
      </c>
      <c r="AS312" s="485"/>
      <c r="AT312" s="494"/>
      <c r="AU312" s="326" t="s">
        <v>508</v>
      </c>
      <c r="AV312" s="326" t="s">
        <v>222</v>
      </c>
    </row>
    <row r="313" spans="1:48" s="139" customFormat="1" ht="12" customHeight="1" x14ac:dyDescent="0.15">
      <c r="A313" s="496"/>
      <c r="B313" s="499"/>
      <c r="C313" s="514"/>
      <c r="D313" s="505"/>
      <c r="E313" s="364"/>
      <c r="F313" s="509"/>
      <c r="G313" s="510"/>
      <c r="H313" s="167" t="s">
        <v>223</v>
      </c>
      <c r="I313" s="168" t="str">
        <f>IFERROR(VLOOKUP(I312,'P1-1'!$B:$AP,41,FALSE),"")</f>
        <v/>
      </c>
      <c r="J313" s="168" t="str">
        <f>IFERROR(VLOOKUP(J312,'P1-1'!$B:$AP,41,FALSE),"")</f>
        <v/>
      </c>
      <c r="K313" s="168" t="str">
        <f>IFERROR(VLOOKUP(K312,'P1-1'!$B:$AP,41,FALSE),"")</f>
        <v/>
      </c>
      <c r="L313" s="168" t="str">
        <f>IFERROR(VLOOKUP(L312,'P1-1'!$B:$AP,41,FALSE),"")</f>
        <v/>
      </c>
      <c r="M313" s="168" t="str">
        <f>IFERROR(VLOOKUP(M312,'P1-1'!$B:$AP,41,FALSE),"")</f>
        <v/>
      </c>
      <c r="N313" s="168" t="str">
        <f>IFERROR(VLOOKUP(N312,'P1-1'!$B:$AP,41,FALSE),"")</f>
        <v/>
      </c>
      <c r="O313" s="168" t="str">
        <f>IFERROR(VLOOKUP(O312,'P1-1'!$B:$AP,41,FALSE),"")</f>
        <v/>
      </c>
      <c r="P313" s="168" t="str">
        <f>IFERROR(VLOOKUP(P312,'P1-1'!$B:$AP,41,FALSE),"")</f>
        <v/>
      </c>
      <c r="Q313" s="168" t="str">
        <f>IFERROR(VLOOKUP(Q312,'P1-1'!$B:$AP,41,FALSE),"")</f>
        <v/>
      </c>
      <c r="R313" s="168" t="str">
        <f>IFERROR(VLOOKUP(R312,'P1-1'!$B:$AP,41,FALSE),"")</f>
        <v/>
      </c>
      <c r="S313" s="168" t="str">
        <f>IFERROR(VLOOKUP(S312,'P1-1'!$B:$AP,41,FALSE),"")</f>
        <v/>
      </c>
      <c r="T313" s="168" t="str">
        <f>IFERROR(VLOOKUP(T312,'P1-1'!$B:$AP,41,FALSE),"")</f>
        <v/>
      </c>
      <c r="U313" s="168" t="str">
        <f>IFERROR(VLOOKUP(U312,'P1-1'!$B:$AP,41,FALSE),"")</f>
        <v/>
      </c>
      <c r="V313" s="168" t="str">
        <f>IFERROR(VLOOKUP(V312,'P1-1'!$B:$AP,41,FALSE),"")</f>
        <v/>
      </c>
      <c r="W313" s="168" t="str">
        <f>IFERROR(VLOOKUP(W312,'P1-1'!$B:$AP,41,FALSE),"")</f>
        <v/>
      </c>
      <c r="X313" s="168" t="str">
        <f>IFERROR(VLOOKUP(X312,'P1-1'!$B:$AP,41,FALSE),"")</f>
        <v/>
      </c>
      <c r="Y313" s="168" t="str">
        <f>IFERROR(VLOOKUP(Y312,'P1-1'!$B:$AP,41,FALSE),"")</f>
        <v/>
      </c>
      <c r="Z313" s="168" t="str">
        <f>IFERROR(VLOOKUP(Z312,'P1-1'!$B:$AP,41,FALSE),"")</f>
        <v/>
      </c>
      <c r="AA313" s="168" t="str">
        <f>IFERROR(VLOOKUP(AA312,'P1-1'!$B:$AP,41,FALSE),"")</f>
        <v/>
      </c>
      <c r="AB313" s="168" t="str">
        <f>IFERROR(VLOOKUP(AB312,'P1-1'!$B:$AP,41,FALSE),"")</f>
        <v/>
      </c>
      <c r="AC313" s="168" t="str">
        <f>IFERROR(VLOOKUP(AC312,'P1-1'!$B:$AP,41,FALSE),"")</f>
        <v/>
      </c>
      <c r="AD313" s="168" t="str">
        <f>IFERROR(VLOOKUP(AD312,'P1-1'!$B:$AP,41,FALSE),"")</f>
        <v/>
      </c>
      <c r="AE313" s="168" t="str">
        <f>IFERROR(VLOOKUP(AE312,'P1-1'!$B:$AP,41,FALSE),"")</f>
        <v/>
      </c>
      <c r="AF313" s="168" t="str">
        <f>IFERROR(VLOOKUP(AF312,'P1-1'!$B:$AP,41,FALSE),"")</f>
        <v/>
      </c>
      <c r="AG313" s="168" t="str">
        <f>IFERROR(VLOOKUP(AG312,'P1-1'!$B:$AP,41,FALSE),"")</f>
        <v/>
      </c>
      <c r="AH313" s="168" t="str">
        <f>IFERROR(VLOOKUP(AH312,'P1-1'!$B:$AP,41,FALSE),"")</f>
        <v/>
      </c>
      <c r="AI313" s="168" t="str">
        <f>IFERROR(VLOOKUP(AI312,'P1-1'!$B:$AP,41,FALSE),"")</f>
        <v/>
      </c>
      <c r="AJ313" s="168" t="str">
        <f>IFERROR(VLOOKUP(AJ312,'P1-1'!$B:$AP,41,FALSE),"")</f>
        <v/>
      </c>
      <c r="AK313" s="168" t="str">
        <f>IFERROR(VLOOKUP(AK312,'P1-1'!$B:$AP,41,FALSE),"")</f>
        <v/>
      </c>
      <c r="AL313" s="168" t="str">
        <f>IFERROR(VLOOKUP(AL312,'P1-1'!$B:$AP,41,FALSE),"")</f>
        <v/>
      </c>
      <c r="AM313" s="168" t="str">
        <f>IFERROR(VLOOKUP(AM312,'P1-1'!$B:$AP,41,FALSE),"")</f>
        <v/>
      </c>
      <c r="AN313" s="483"/>
      <c r="AO313" s="486"/>
      <c r="AP313" s="490"/>
      <c r="AQ313" s="491"/>
      <c r="AR313" s="486"/>
      <c r="AS313" s="486"/>
      <c r="AT313" s="494"/>
      <c r="AU313" s="327" t="str">
        <f t="shared" ref="AU313" si="375">IFERROR(IF($D312="□",($AO312/$AK$7),($AO312/$AK$9)),"")</f>
        <v/>
      </c>
      <c r="AV313" s="327" t="str">
        <f t="shared" ref="AV313" si="376">IFERROR(IF($D312="□",($AN312/$AO$7),($AN312/$AO$9)),"")</f>
        <v/>
      </c>
    </row>
    <row r="314" spans="1:48" s="139" customFormat="1" ht="12" customHeight="1" x14ac:dyDescent="0.15">
      <c r="A314" s="497"/>
      <c r="B314" s="500"/>
      <c r="C314" s="515"/>
      <c r="D314" s="506"/>
      <c r="E314" s="364"/>
      <c r="F314" s="511"/>
      <c r="G314" s="512"/>
      <c r="H314" s="169" t="s">
        <v>224</v>
      </c>
      <c r="I314" s="168" t="str">
        <f>IFERROR(VLOOKUP(I312,'P1-1'!$B:$AP,31,FALSE),"")</f>
        <v/>
      </c>
      <c r="J314" s="168" t="str">
        <f>IFERROR(VLOOKUP(J312,'P1-1'!$B:$AP,31,FALSE),"")</f>
        <v/>
      </c>
      <c r="K314" s="168" t="str">
        <f>IFERROR(VLOOKUP(K312,'P1-1'!$B:$AP,31,FALSE),"")</f>
        <v/>
      </c>
      <c r="L314" s="168" t="str">
        <f>IFERROR(VLOOKUP(L312,'P1-1'!$B:$AP,31,FALSE),"")</f>
        <v/>
      </c>
      <c r="M314" s="168" t="str">
        <f>IFERROR(VLOOKUP(M312,'P1-1'!$B:$AP,31,FALSE),"")</f>
        <v/>
      </c>
      <c r="N314" s="168" t="str">
        <f>IFERROR(VLOOKUP(N312,'P1-1'!$B:$AP,31,FALSE),"")</f>
        <v/>
      </c>
      <c r="O314" s="168" t="str">
        <f>IFERROR(VLOOKUP(O312,'P1-1'!$B:$AP,31,FALSE),"")</f>
        <v/>
      </c>
      <c r="P314" s="168" t="str">
        <f>IFERROR(VLOOKUP(P312,'P1-1'!$B:$AP,31,FALSE),"")</f>
        <v/>
      </c>
      <c r="Q314" s="168" t="str">
        <f>IFERROR(VLOOKUP(Q312,'P1-1'!$B:$AP,31,FALSE),"")</f>
        <v/>
      </c>
      <c r="R314" s="168" t="str">
        <f>IFERROR(VLOOKUP(R312,'P1-1'!$B:$AP,31,FALSE),"")</f>
        <v/>
      </c>
      <c r="S314" s="168" t="str">
        <f>IFERROR(VLOOKUP(S312,'P1-1'!$B:$AP,31,FALSE),"")</f>
        <v/>
      </c>
      <c r="T314" s="168" t="str">
        <f>IFERROR(VLOOKUP(T312,'P1-1'!$B:$AP,31,FALSE),"")</f>
        <v/>
      </c>
      <c r="U314" s="168" t="str">
        <f>IFERROR(VLOOKUP(U312,'P1-1'!$B:$AP,31,FALSE),"")</f>
        <v/>
      </c>
      <c r="V314" s="168" t="str">
        <f>IFERROR(VLOOKUP(V312,'P1-1'!$B:$AP,31,FALSE),"")</f>
        <v/>
      </c>
      <c r="W314" s="168" t="str">
        <f>IFERROR(VLOOKUP(W312,'P1-1'!$B:$AP,31,FALSE),"")</f>
        <v/>
      </c>
      <c r="X314" s="168" t="str">
        <f>IFERROR(VLOOKUP(X312,'P1-1'!$B:$AP,31,FALSE),"")</f>
        <v/>
      </c>
      <c r="Y314" s="168" t="str">
        <f>IFERROR(VLOOKUP(Y312,'P1-1'!$B:$AP,31,FALSE),"")</f>
        <v/>
      </c>
      <c r="Z314" s="168" t="str">
        <f>IFERROR(VLOOKUP(Z312,'P1-1'!$B:$AP,31,FALSE),"")</f>
        <v/>
      </c>
      <c r="AA314" s="168" t="str">
        <f>IFERROR(VLOOKUP(AA312,'P1-1'!$B:$AP,31,FALSE),"")</f>
        <v/>
      </c>
      <c r="AB314" s="168" t="str">
        <f>IFERROR(VLOOKUP(AB312,'P1-1'!$B:$AP,31,FALSE),"")</f>
        <v/>
      </c>
      <c r="AC314" s="168" t="str">
        <f>IFERROR(VLOOKUP(AC312,'P1-1'!$B:$AP,31,FALSE),"")</f>
        <v/>
      </c>
      <c r="AD314" s="168" t="str">
        <f>IFERROR(VLOOKUP(AD312,'P1-1'!$B:$AP,31,FALSE),"")</f>
        <v/>
      </c>
      <c r="AE314" s="168" t="str">
        <f>IFERROR(VLOOKUP(AE312,'P1-1'!$B:$AP,31,FALSE),"")</f>
        <v/>
      </c>
      <c r="AF314" s="168" t="str">
        <f>IFERROR(VLOOKUP(AF312,'P1-1'!$B:$AP,31,FALSE),"")</f>
        <v/>
      </c>
      <c r="AG314" s="168" t="str">
        <f>IFERROR(VLOOKUP(AG312,'P1-1'!$B:$AP,31,FALSE),"")</f>
        <v/>
      </c>
      <c r="AH314" s="168" t="str">
        <f>IFERROR(VLOOKUP(AH312,'P1-1'!$B:$AP,31,FALSE),"")</f>
        <v/>
      </c>
      <c r="AI314" s="168" t="str">
        <f>IFERROR(VLOOKUP(AI312,'P1-1'!$B:$AP,31,FALSE),"")</f>
        <v/>
      </c>
      <c r="AJ314" s="168" t="str">
        <f>IFERROR(VLOOKUP(AJ312,'P1-1'!$B:$AP,31,FALSE),"")</f>
        <v/>
      </c>
      <c r="AK314" s="168" t="str">
        <f>IFERROR(VLOOKUP(AK312,'P1-1'!$B:$AP,31,FALSE),"")</f>
        <v/>
      </c>
      <c r="AL314" s="168" t="str">
        <f>IFERROR(VLOOKUP(AL312,'P1-1'!$B:$AP,31,FALSE),"")</f>
        <v/>
      </c>
      <c r="AM314" s="168" t="str">
        <f>IFERROR(VLOOKUP(AM312,'P1-1'!$B:$AP,31,FALSE),"")</f>
        <v/>
      </c>
      <c r="AN314" s="484"/>
      <c r="AO314" s="487"/>
      <c r="AP314" s="492"/>
      <c r="AQ314" s="493"/>
      <c r="AR314" s="487"/>
      <c r="AS314" s="487"/>
      <c r="AT314" s="494"/>
      <c r="AU314" s="328"/>
      <c r="AV314" s="328"/>
    </row>
    <row r="315" spans="1:48" s="139" customFormat="1" ht="12" customHeight="1" x14ac:dyDescent="0.15">
      <c r="A315" s="495">
        <v>98</v>
      </c>
      <c r="B315" s="498"/>
      <c r="C315" s="513"/>
      <c r="D315" s="504" t="s">
        <v>95</v>
      </c>
      <c r="E315" s="363"/>
      <c r="F315" s="507"/>
      <c r="G315" s="508"/>
      <c r="H315" s="166" t="s">
        <v>221</v>
      </c>
      <c r="I315" s="325"/>
      <c r="J315" s="325"/>
      <c r="K315" s="325"/>
      <c r="L315" s="325"/>
      <c r="M315" s="325"/>
      <c r="N315" s="325"/>
      <c r="O315" s="325"/>
      <c r="P315" s="325"/>
      <c r="Q315" s="325"/>
      <c r="R315" s="325"/>
      <c r="S315" s="325"/>
      <c r="T315" s="325"/>
      <c r="U315" s="325"/>
      <c r="V315" s="325"/>
      <c r="W315" s="325"/>
      <c r="X315" s="325"/>
      <c r="Y315" s="325"/>
      <c r="Z315" s="325"/>
      <c r="AA315" s="325"/>
      <c r="AB315" s="325"/>
      <c r="AC315" s="325"/>
      <c r="AD315" s="325"/>
      <c r="AE315" s="325"/>
      <c r="AF315" s="325"/>
      <c r="AG315" s="325"/>
      <c r="AH315" s="325"/>
      <c r="AI315" s="325"/>
      <c r="AJ315" s="325"/>
      <c r="AK315" s="325"/>
      <c r="AL315" s="325"/>
      <c r="AM315" s="325"/>
      <c r="AN315" s="482">
        <f t="shared" ref="AN315" si="377">IF(LEFT($AN$2,6)="共同生活援助",SUM(I316:AM316),SUM(I316:AM317))</f>
        <v>0</v>
      </c>
      <c r="AO315" s="485">
        <f>IF($AN$4="４週",AN315/4,AN315/(DAY(EOMONTH($I$22,0))/7))</f>
        <v>0</v>
      </c>
      <c r="AP315" s="488"/>
      <c r="AQ315" s="489"/>
      <c r="AR315" s="485" t="str">
        <f t="shared" ref="AR315" si="378">IF($AN$4="４週",AU316,AV316)</f>
        <v/>
      </c>
      <c r="AS315" s="485"/>
      <c r="AT315" s="494"/>
      <c r="AU315" s="326" t="s">
        <v>508</v>
      </c>
      <c r="AV315" s="326" t="s">
        <v>222</v>
      </c>
    </row>
    <row r="316" spans="1:48" s="139" customFormat="1" ht="12" customHeight="1" x14ac:dyDescent="0.15">
      <c r="A316" s="496"/>
      <c r="B316" s="499"/>
      <c r="C316" s="514"/>
      <c r="D316" s="505"/>
      <c r="E316" s="364"/>
      <c r="F316" s="509"/>
      <c r="G316" s="510"/>
      <c r="H316" s="167" t="s">
        <v>223</v>
      </c>
      <c r="I316" s="168" t="str">
        <f>IFERROR(VLOOKUP(I315,'P1-1'!$B:$AP,41,FALSE),"")</f>
        <v/>
      </c>
      <c r="J316" s="168" t="str">
        <f>IFERROR(VLOOKUP(J315,'P1-1'!$B:$AP,41,FALSE),"")</f>
        <v/>
      </c>
      <c r="K316" s="168" t="str">
        <f>IFERROR(VLOOKUP(K315,'P1-1'!$B:$AP,41,FALSE),"")</f>
        <v/>
      </c>
      <c r="L316" s="168" t="str">
        <f>IFERROR(VLOOKUP(L315,'P1-1'!$B:$AP,41,FALSE),"")</f>
        <v/>
      </c>
      <c r="M316" s="168" t="str">
        <f>IFERROR(VLOOKUP(M315,'P1-1'!$B:$AP,41,FALSE),"")</f>
        <v/>
      </c>
      <c r="N316" s="168" t="str">
        <f>IFERROR(VLOOKUP(N315,'P1-1'!$B:$AP,41,FALSE),"")</f>
        <v/>
      </c>
      <c r="O316" s="168" t="str">
        <f>IFERROR(VLOOKUP(O315,'P1-1'!$B:$AP,41,FALSE),"")</f>
        <v/>
      </c>
      <c r="P316" s="168" t="str">
        <f>IFERROR(VLOOKUP(P315,'P1-1'!$B:$AP,41,FALSE),"")</f>
        <v/>
      </c>
      <c r="Q316" s="168" t="str">
        <f>IFERROR(VLOOKUP(Q315,'P1-1'!$B:$AP,41,FALSE),"")</f>
        <v/>
      </c>
      <c r="R316" s="168" t="str">
        <f>IFERROR(VLOOKUP(R315,'P1-1'!$B:$AP,41,FALSE),"")</f>
        <v/>
      </c>
      <c r="S316" s="168" t="str">
        <f>IFERROR(VLOOKUP(S315,'P1-1'!$B:$AP,41,FALSE),"")</f>
        <v/>
      </c>
      <c r="T316" s="168" t="str">
        <f>IFERROR(VLOOKUP(T315,'P1-1'!$B:$AP,41,FALSE),"")</f>
        <v/>
      </c>
      <c r="U316" s="168" t="str">
        <f>IFERROR(VLOOKUP(U315,'P1-1'!$B:$AP,41,FALSE),"")</f>
        <v/>
      </c>
      <c r="V316" s="168" t="str">
        <f>IFERROR(VLOOKUP(V315,'P1-1'!$B:$AP,41,FALSE),"")</f>
        <v/>
      </c>
      <c r="W316" s="168" t="str">
        <f>IFERROR(VLOOKUP(W315,'P1-1'!$B:$AP,41,FALSE),"")</f>
        <v/>
      </c>
      <c r="X316" s="168" t="str">
        <f>IFERROR(VLOOKUP(X315,'P1-1'!$B:$AP,41,FALSE),"")</f>
        <v/>
      </c>
      <c r="Y316" s="168" t="str">
        <f>IFERROR(VLOOKUP(Y315,'P1-1'!$B:$AP,41,FALSE),"")</f>
        <v/>
      </c>
      <c r="Z316" s="168" t="str">
        <f>IFERROR(VLOOKUP(Z315,'P1-1'!$B:$AP,41,FALSE),"")</f>
        <v/>
      </c>
      <c r="AA316" s="168" t="str">
        <f>IFERROR(VLOOKUP(AA315,'P1-1'!$B:$AP,41,FALSE),"")</f>
        <v/>
      </c>
      <c r="AB316" s="168" t="str">
        <f>IFERROR(VLOOKUP(AB315,'P1-1'!$B:$AP,41,FALSE),"")</f>
        <v/>
      </c>
      <c r="AC316" s="168" t="str">
        <f>IFERROR(VLOOKUP(AC315,'P1-1'!$B:$AP,41,FALSE),"")</f>
        <v/>
      </c>
      <c r="AD316" s="168" t="str">
        <f>IFERROR(VLOOKUP(AD315,'P1-1'!$B:$AP,41,FALSE),"")</f>
        <v/>
      </c>
      <c r="AE316" s="168" t="str">
        <f>IFERROR(VLOOKUP(AE315,'P1-1'!$B:$AP,41,FALSE),"")</f>
        <v/>
      </c>
      <c r="AF316" s="168" t="str">
        <f>IFERROR(VLOOKUP(AF315,'P1-1'!$B:$AP,41,FALSE),"")</f>
        <v/>
      </c>
      <c r="AG316" s="168" t="str">
        <f>IFERROR(VLOOKUP(AG315,'P1-1'!$B:$AP,41,FALSE),"")</f>
        <v/>
      </c>
      <c r="AH316" s="168" t="str">
        <f>IFERROR(VLOOKUP(AH315,'P1-1'!$B:$AP,41,FALSE),"")</f>
        <v/>
      </c>
      <c r="AI316" s="168" t="str">
        <f>IFERROR(VLOOKUP(AI315,'P1-1'!$B:$AP,41,FALSE),"")</f>
        <v/>
      </c>
      <c r="AJ316" s="168" t="str">
        <f>IFERROR(VLOOKUP(AJ315,'P1-1'!$B:$AP,41,FALSE),"")</f>
        <v/>
      </c>
      <c r="AK316" s="168" t="str">
        <f>IFERROR(VLOOKUP(AK315,'P1-1'!$B:$AP,41,FALSE),"")</f>
        <v/>
      </c>
      <c r="AL316" s="168" t="str">
        <f>IFERROR(VLOOKUP(AL315,'P1-1'!$B:$AP,41,FALSE),"")</f>
        <v/>
      </c>
      <c r="AM316" s="168" t="str">
        <f>IFERROR(VLOOKUP(AM315,'P1-1'!$B:$AP,41,FALSE),"")</f>
        <v/>
      </c>
      <c r="AN316" s="483"/>
      <c r="AO316" s="486"/>
      <c r="AP316" s="490"/>
      <c r="AQ316" s="491"/>
      <c r="AR316" s="486"/>
      <c r="AS316" s="486"/>
      <c r="AT316" s="494"/>
      <c r="AU316" s="327" t="str">
        <f t="shared" ref="AU316" si="379">IFERROR(IF($D315="□",($AO315/$AK$7),($AO315/$AK$9)),"")</f>
        <v/>
      </c>
      <c r="AV316" s="327" t="str">
        <f t="shared" ref="AV316" si="380">IFERROR(IF($D315="□",($AN315/$AO$7),($AN315/$AO$9)),"")</f>
        <v/>
      </c>
    </row>
    <row r="317" spans="1:48" s="139" customFormat="1" ht="12" customHeight="1" x14ac:dyDescent="0.15">
      <c r="A317" s="497"/>
      <c r="B317" s="500"/>
      <c r="C317" s="515"/>
      <c r="D317" s="506"/>
      <c r="E317" s="364"/>
      <c r="F317" s="511"/>
      <c r="G317" s="512"/>
      <c r="H317" s="169" t="s">
        <v>224</v>
      </c>
      <c r="I317" s="168" t="str">
        <f>IFERROR(VLOOKUP(I315,'P1-1'!$B:$AP,31,FALSE),"")</f>
        <v/>
      </c>
      <c r="J317" s="168" t="str">
        <f>IFERROR(VLOOKUP(J315,'P1-1'!$B:$AP,31,FALSE),"")</f>
        <v/>
      </c>
      <c r="K317" s="168" t="str">
        <f>IFERROR(VLOOKUP(K315,'P1-1'!$B:$AP,31,FALSE),"")</f>
        <v/>
      </c>
      <c r="L317" s="168" t="str">
        <f>IFERROR(VLOOKUP(L315,'P1-1'!$B:$AP,31,FALSE),"")</f>
        <v/>
      </c>
      <c r="M317" s="168" t="str">
        <f>IFERROR(VLOOKUP(M315,'P1-1'!$B:$AP,31,FALSE),"")</f>
        <v/>
      </c>
      <c r="N317" s="168" t="str">
        <f>IFERROR(VLOOKUP(N315,'P1-1'!$B:$AP,31,FALSE),"")</f>
        <v/>
      </c>
      <c r="O317" s="168" t="str">
        <f>IFERROR(VLOOKUP(O315,'P1-1'!$B:$AP,31,FALSE),"")</f>
        <v/>
      </c>
      <c r="P317" s="168" t="str">
        <f>IFERROR(VLOOKUP(P315,'P1-1'!$B:$AP,31,FALSE),"")</f>
        <v/>
      </c>
      <c r="Q317" s="168" t="str">
        <f>IFERROR(VLOOKUP(Q315,'P1-1'!$B:$AP,31,FALSE),"")</f>
        <v/>
      </c>
      <c r="R317" s="168" t="str">
        <f>IFERROR(VLOOKUP(R315,'P1-1'!$B:$AP,31,FALSE),"")</f>
        <v/>
      </c>
      <c r="S317" s="168" t="str">
        <f>IFERROR(VLOOKUP(S315,'P1-1'!$B:$AP,31,FALSE),"")</f>
        <v/>
      </c>
      <c r="T317" s="168" t="str">
        <f>IFERROR(VLOOKUP(T315,'P1-1'!$B:$AP,31,FALSE),"")</f>
        <v/>
      </c>
      <c r="U317" s="168" t="str">
        <f>IFERROR(VLOOKUP(U315,'P1-1'!$B:$AP,31,FALSE),"")</f>
        <v/>
      </c>
      <c r="V317" s="168" t="str">
        <f>IFERROR(VLOOKUP(V315,'P1-1'!$B:$AP,31,FALSE),"")</f>
        <v/>
      </c>
      <c r="W317" s="168" t="str">
        <f>IFERROR(VLOOKUP(W315,'P1-1'!$B:$AP,31,FALSE),"")</f>
        <v/>
      </c>
      <c r="X317" s="168" t="str">
        <f>IFERROR(VLOOKUP(X315,'P1-1'!$B:$AP,31,FALSE),"")</f>
        <v/>
      </c>
      <c r="Y317" s="168" t="str">
        <f>IFERROR(VLOOKUP(Y315,'P1-1'!$B:$AP,31,FALSE),"")</f>
        <v/>
      </c>
      <c r="Z317" s="168" t="str">
        <f>IFERROR(VLOOKUP(Z315,'P1-1'!$B:$AP,31,FALSE),"")</f>
        <v/>
      </c>
      <c r="AA317" s="168" t="str">
        <f>IFERROR(VLOOKUP(AA315,'P1-1'!$B:$AP,31,FALSE),"")</f>
        <v/>
      </c>
      <c r="AB317" s="168" t="str">
        <f>IFERROR(VLOOKUP(AB315,'P1-1'!$B:$AP,31,FALSE),"")</f>
        <v/>
      </c>
      <c r="AC317" s="168" t="str">
        <f>IFERROR(VLOOKUP(AC315,'P1-1'!$B:$AP,31,FALSE),"")</f>
        <v/>
      </c>
      <c r="AD317" s="168" t="str">
        <f>IFERROR(VLOOKUP(AD315,'P1-1'!$B:$AP,31,FALSE),"")</f>
        <v/>
      </c>
      <c r="AE317" s="168" t="str">
        <f>IFERROR(VLOOKUP(AE315,'P1-1'!$B:$AP,31,FALSE),"")</f>
        <v/>
      </c>
      <c r="AF317" s="168" t="str">
        <f>IFERROR(VLOOKUP(AF315,'P1-1'!$B:$AP,31,FALSE),"")</f>
        <v/>
      </c>
      <c r="AG317" s="168" t="str">
        <f>IFERROR(VLOOKUP(AG315,'P1-1'!$B:$AP,31,FALSE),"")</f>
        <v/>
      </c>
      <c r="AH317" s="168" t="str">
        <f>IFERROR(VLOOKUP(AH315,'P1-1'!$B:$AP,31,FALSE),"")</f>
        <v/>
      </c>
      <c r="AI317" s="168" t="str">
        <f>IFERROR(VLOOKUP(AI315,'P1-1'!$B:$AP,31,FALSE),"")</f>
        <v/>
      </c>
      <c r="AJ317" s="168" t="str">
        <f>IFERROR(VLOOKUP(AJ315,'P1-1'!$B:$AP,31,FALSE),"")</f>
        <v/>
      </c>
      <c r="AK317" s="168" t="str">
        <f>IFERROR(VLOOKUP(AK315,'P1-1'!$B:$AP,31,FALSE),"")</f>
        <v/>
      </c>
      <c r="AL317" s="168" t="str">
        <f>IFERROR(VLOOKUP(AL315,'P1-1'!$B:$AP,31,FALSE),"")</f>
        <v/>
      </c>
      <c r="AM317" s="168" t="str">
        <f>IFERROR(VLOOKUP(AM315,'P1-1'!$B:$AP,31,FALSE),"")</f>
        <v/>
      </c>
      <c r="AN317" s="484"/>
      <c r="AO317" s="487"/>
      <c r="AP317" s="492"/>
      <c r="AQ317" s="493"/>
      <c r="AR317" s="487"/>
      <c r="AS317" s="487"/>
      <c r="AT317" s="494"/>
      <c r="AU317" s="328"/>
      <c r="AV317" s="328"/>
    </row>
    <row r="318" spans="1:48" s="139" customFormat="1" ht="12" customHeight="1" x14ac:dyDescent="0.15">
      <c r="A318" s="495">
        <v>99</v>
      </c>
      <c r="B318" s="498"/>
      <c r="C318" s="501"/>
      <c r="D318" s="504" t="s">
        <v>95</v>
      </c>
      <c r="E318" s="363"/>
      <c r="F318" s="507"/>
      <c r="G318" s="508"/>
      <c r="H318" s="166" t="s">
        <v>221</v>
      </c>
      <c r="I318" s="325"/>
      <c r="J318" s="325"/>
      <c r="K318" s="325"/>
      <c r="L318" s="325"/>
      <c r="M318" s="325"/>
      <c r="N318" s="325"/>
      <c r="O318" s="325"/>
      <c r="P318" s="325"/>
      <c r="Q318" s="325"/>
      <c r="R318" s="325"/>
      <c r="S318" s="325"/>
      <c r="T318" s="325"/>
      <c r="U318" s="325"/>
      <c r="V318" s="325"/>
      <c r="W318" s="325"/>
      <c r="X318" s="325"/>
      <c r="Y318" s="325"/>
      <c r="Z318" s="325"/>
      <c r="AA318" s="325"/>
      <c r="AB318" s="325"/>
      <c r="AC318" s="325"/>
      <c r="AD318" s="325"/>
      <c r="AE318" s="325"/>
      <c r="AF318" s="325"/>
      <c r="AG318" s="325"/>
      <c r="AH318" s="325"/>
      <c r="AI318" s="325"/>
      <c r="AJ318" s="325"/>
      <c r="AK318" s="325"/>
      <c r="AL318" s="325"/>
      <c r="AM318" s="325"/>
      <c r="AN318" s="482">
        <f t="shared" ref="AN318" si="381">IF(LEFT($AN$2,6)="共同生活援助",SUM(I319:AM319),SUM(I319:AM320))</f>
        <v>0</v>
      </c>
      <c r="AO318" s="485">
        <f>IF($AN$4="４週",AN318/4,AN318/(DAY(EOMONTH($I$22,0))/7))</f>
        <v>0</v>
      </c>
      <c r="AP318" s="488"/>
      <c r="AQ318" s="489"/>
      <c r="AR318" s="485" t="str">
        <f t="shared" ref="AR318" si="382">IF($AN$4="４週",AU319,AV319)</f>
        <v/>
      </c>
      <c r="AS318" s="485"/>
      <c r="AT318" s="494"/>
      <c r="AU318" s="326" t="s">
        <v>508</v>
      </c>
      <c r="AV318" s="326" t="s">
        <v>222</v>
      </c>
    </row>
    <row r="319" spans="1:48" s="139" customFormat="1" ht="12" customHeight="1" x14ac:dyDescent="0.15">
      <c r="A319" s="496"/>
      <c r="B319" s="499"/>
      <c r="C319" s="502"/>
      <c r="D319" s="505"/>
      <c r="E319" s="364"/>
      <c r="F319" s="509"/>
      <c r="G319" s="510"/>
      <c r="H319" s="167" t="s">
        <v>223</v>
      </c>
      <c r="I319" s="168" t="str">
        <f>IFERROR(VLOOKUP(I318,'P1-1'!$B:$AP,41,FALSE),"")</f>
        <v/>
      </c>
      <c r="J319" s="168" t="str">
        <f>IFERROR(VLOOKUP(J318,'P1-1'!$B:$AP,41,FALSE),"")</f>
        <v/>
      </c>
      <c r="K319" s="168" t="str">
        <f>IFERROR(VLOOKUP(K318,'P1-1'!$B:$AP,41,FALSE),"")</f>
        <v/>
      </c>
      <c r="L319" s="168" t="str">
        <f>IFERROR(VLOOKUP(L318,'P1-1'!$B:$AP,41,FALSE),"")</f>
        <v/>
      </c>
      <c r="M319" s="168" t="str">
        <f>IFERROR(VLOOKUP(M318,'P1-1'!$B:$AP,41,FALSE),"")</f>
        <v/>
      </c>
      <c r="N319" s="168" t="str">
        <f>IFERROR(VLOOKUP(N318,'P1-1'!$B:$AP,41,FALSE),"")</f>
        <v/>
      </c>
      <c r="O319" s="168" t="str">
        <f>IFERROR(VLOOKUP(O318,'P1-1'!$B:$AP,41,FALSE),"")</f>
        <v/>
      </c>
      <c r="P319" s="168" t="str">
        <f>IFERROR(VLOOKUP(P318,'P1-1'!$B:$AP,41,FALSE),"")</f>
        <v/>
      </c>
      <c r="Q319" s="168" t="str">
        <f>IFERROR(VLOOKUP(Q318,'P1-1'!$B:$AP,41,FALSE),"")</f>
        <v/>
      </c>
      <c r="R319" s="168" t="str">
        <f>IFERROR(VLOOKUP(R318,'P1-1'!$B:$AP,41,FALSE),"")</f>
        <v/>
      </c>
      <c r="S319" s="168" t="str">
        <f>IFERROR(VLOOKUP(S318,'P1-1'!$B:$AP,41,FALSE),"")</f>
        <v/>
      </c>
      <c r="T319" s="168" t="str">
        <f>IFERROR(VLOOKUP(T318,'P1-1'!$B:$AP,41,FALSE),"")</f>
        <v/>
      </c>
      <c r="U319" s="168" t="str">
        <f>IFERROR(VLOOKUP(U318,'P1-1'!$B:$AP,41,FALSE),"")</f>
        <v/>
      </c>
      <c r="V319" s="168" t="str">
        <f>IFERROR(VLOOKUP(V318,'P1-1'!$B:$AP,41,FALSE),"")</f>
        <v/>
      </c>
      <c r="W319" s="168" t="str">
        <f>IFERROR(VLOOKUP(W318,'P1-1'!$B:$AP,41,FALSE),"")</f>
        <v/>
      </c>
      <c r="X319" s="168" t="str">
        <f>IFERROR(VLOOKUP(X318,'P1-1'!$B:$AP,41,FALSE),"")</f>
        <v/>
      </c>
      <c r="Y319" s="168" t="str">
        <f>IFERROR(VLOOKUP(Y318,'P1-1'!$B:$AP,41,FALSE),"")</f>
        <v/>
      </c>
      <c r="Z319" s="168" t="str">
        <f>IFERROR(VLOOKUP(Z318,'P1-1'!$B:$AP,41,FALSE),"")</f>
        <v/>
      </c>
      <c r="AA319" s="168" t="str">
        <f>IFERROR(VLOOKUP(AA318,'P1-1'!$B:$AP,41,FALSE),"")</f>
        <v/>
      </c>
      <c r="AB319" s="168" t="str">
        <f>IFERROR(VLOOKUP(AB318,'P1-1'!$B:$AP,41,FALSE),"")</f>
        <v/>
      </c>
      <c r="AC319" s="168" t="str">
        <f>IFERROR(VLOOKUP(AC318,'P1-1'!$B:$AP,41,FALSE),"")</f>
        <v/>
      </c>
      <c r="AD319" s="168" t="str">
        <f>IFERROR(VLOOKUP(AD318,'P1-1'!$B:$AP,41,FALSE),"")</f>
        <v/>
      </c>
      <c r="AE319" s="168" t="str">
        <f>IFERROR(VLOOKUP(AE318,'P1-1'!$B:$AP,41,FALSE),"")</f>
        <v/>
      </c>
      <c r="AF319" s="168" t="str">
        <f>IFERROR(VLOOKUP(AF318,'P1-1'!$B:$AP,41,FALSE),"")</f>
        <v/>
      </c>
      <c r="AG319" s="168" t="str">
        <f>IFERROR(VLOOKUP(AG318,'P1-1'!$B:$AP,41,FALSE),"")</f>
        <v/>
      </c>
      <c r="AH319" s="168" t="str">
        <f>IFERROR(VLOOKUP(AH318,'P1-1'!$B:$AP,41,FALSE),"")</f>
        <v/>
      </c>
      <c r="AI319" s="168" t="str">
        <f>IFERROR(VLOOKUP(AI318,'P1-1'!$B:$AP,41,FALSE),"")</f>
        <v/>
      </c>
      <c r="AJ319" s="168" t="str">
        <f>IFERROR(VLOOKUP(AJ318,'P1-1'!$B:$AP,41,FALSE),"")</f>
        <v/>
      </c>
      <c r="AK319" s="168" t="str">
        <f>IFERROR(VLOOKUP(AK318,'P1-1'!$B:$AP,41,FALSE),"")</f>
        <v/>
      </c>
      <c r="AL319" s="168" t="str">
        <f>IFERROR(VLOOKUP(AL318,'P1-1'!$B:$AP,41,FALSE),"")</f>
        <v/>
      </c>
      <c r="AM319" s="168" t="str">
        <f>IFERROR(VLOOKUP(AM318,'P1-1'!$B:$AP,41,FALSE),"")</f>
        <v/>
      </c>
      <c r="AN319" s="483"/>
      <c r="AO319" s="486"/>
      <c r="AP319" s="490"/>
      <c r="AQ319" s="491"/>
      <c r="AR319" s="486"/>
      <c r="AS319" s="486"/>
      <c r="AT319" s="494"/>
      <c r="AU319" s="327" t="str">
        <f t="shared" ref="AU319" si="383">IFERROR(IF($D318="□",($AO318/$AK$7),($AO318/$AK$9)),"")</f>
        <v/>
      </c>
      <c r="AV319" s="327" t="str">
        <f t="shared" ref="AV319" si="384">IFERROR(IF($D318="□",($AN318/$AO$7),($AN318/$AO$9)),"")</f>
        <v/>
      </c>
    </row>
    <row r="320" spans="1:48" s="139" customFormat="1" ht="12" customHeight="1" x14ac:dyDescent="0.15">
      <c r="A320" s="497"/>
      <c r="B320" s="500"/>
      <c r="C320" s="503"/>
      <c r="D320" s="506"/>
      <c r="E320" s="364"/>
      <c r="F320" s="511"/>
      <c r="G320" s="512"/>
      <c r="H320" s="169" t="s">
        <v>224</v>
      </c>
      <c r="I320" s="168" t="str">
        <f>IFERROR(VLOOKUP(I318,'P1-1'!$B:$AP,31,FALSE),"")</f>
        <v/>
      </c>
      <c r="J320" s="168" t="str">
        <f>IFERROR(VLOOKUP(J318,'P1-1'!$B:$AP,31,FALSE),"")</f>
        <v/>
      </c>
      <c r="K320" s="168" t="str">
        <f>IFERROR(VLOOKUP(K318,'P1-1'!$B:$AP,31,FALSE),"")</f>
        <v/>
      </c>
      <c r="L320" s="168" t="str">
        <f>IFERROR(VLOOKUP(L318,'P1-1'!$B:$AP,31,FALSE),"")</f>
        <v/>
      </c>
      <c r="M320" s="168" t="str">
        <f>IFERROR(VLOOKUP(M318,'P1-1'!$B:$AP,31,FALSE),"")</f>
        <v/>
      </c>
      <c r="N320" s="168" t="str">
        <f>IFERROR(VLOOKUP(N318,'P1-1'!$B:$AP,31,FALSE),"")</f>
        <v/>
      </c>
      <c r="O320" s="168" t="str">
        <f>IFERROR(VLOOKUP(O318,'P1-1'!$B:$AP,31,FALSE),"")</f>
        <v/>
      </c>
      <c r="P320" s="168" t="str">
        <f>IFERROR(VLOOKUP(P318,'P1-1'!$B:$AP,31,FALSE),"")</f>
        <v/>
      </c>
      <c r="Q320" s="168" t="str">
        <f>IFERROR(VLOOKUP(Q318,'P1-1'!$B:$AP,31,FALSE),"")</f>
        <v/>
      </c>
      <c r="R320" s="168" t="str">
        <f>IFERROR(VLOOKUP(R318,'P1-1'!$B:$AP,31,FALSE),"")</f>
        <v/>
      </c>
      <c r="S320" s="168" t="str">
        <f>IFERROR(VLOOKUP(S318,'P1-1'!$B:$AP,31,FALSE),"")</f>
        <v/>
      </c>
      <c r="T320" s="168" t="str">
        <f>IFERROR(VLOOKUP(T318,'P1-1'!$B:$AP,31,FALSE),"")</f>
        <v/>
      </c>
      <c r="U320" s="168" t="str">
        <f>IFERROR(VLOOKUP(U318,'P1-1'!$B:$AP,31,FALSE),"")</f>
        <v/>
      </c>
      <c r="V320" s="168" t="str">
        <f>IFERROR(VLOOKUP(V318,'P1-1'!$B:$AP,31,FALSE),"")</f>
        <v/>
      </c>
      <c r="W320" s="168" t="str">
        <f>IFERROR(VLOOKUP(W318,'P1-1'!$B:$AP,31,FALSE),"")</f>
        <v/>
      </c>
      <c r="X320" s="168" t="str">
        <f>IFERROR(VLOOKUP(X318,'P1-1'!$B:$AP,31,FALSE),"")</f>
        <v/>
      </c>
      <c r="Y320" s="168" t="str">
        <f>IFERROR(VLOOKUP(Y318,'P1-1'!$B:$AP,31,FALSE),"")</f>
        <v/>
      </c>
      <c r="Z320" s="168" t="str">
        <f>IFERROR(VLOOKUP(Z318,'P1-1'!$B:$AP,31,FALSE),"")</f>
        <v/>
      </c>
      <c r="AA320" s="168" t="str">
        <f>IFERROR(VLOOKUP(AA318,'P1-1'!$B:$AP,31,FALSE),"")</f>
        <v/>
      </c>
      <c r="AB320" s="168" t="str">
        <f>IFERROR(VLOOKUP(AB318,'P1-1'!$B:$AP,31,FALSE),"")</f>
        <v/>
      </c>
      <c r="AC320" s="168" t="str">
        <f>IFERROR(VLOOKUP(AC318,'P1-1'!$B:$AP,31,FALSE),"")</f>
        <v/>
      </c>
      <c r="AD320" s="168" t="str">
        <f>IFERROR(VLOOKUP(AD318,'P1-1'!$B:$AP,31,FALSE),"")</f>
        <v/>
      </c>
      <c r="AE320" s="168" t="str">
        <f>IFERROR(VLOOKUP(AE318,'P1-1'!$B:$AP,31,FALSE),"")</f>
        <v/>
      </c>
      <c r="AF320" s="168" t="str">
        <f>IFERROR(VLOOKUP(AF318,'P1-1'!$B:$AP,31,FALSE),"")</f>
        <v/>
      </c>
      <c r="AG320" s="168" t="str">
        <f>IFERROR(VLOOKUP(AG318,'P1-1'!$B:$AP,31,FALSE),"")</f>
        <v/>
      </c>
      <c r="AH320" s="168" t="str">
        <f>IFERROR(VLOOKUP(AH318,'P1-1'!$B:$AP,31,FALSE),"")</f>
        <v/>
      </c>
      <c r="AI320" s="168" t="str">
        <f>IFERROR(VLOOKUP(AI318,'P1-1'!$B:$AP,31,FALSE),"")</f>
        <v/>
      </c>
      <c r="AJ320" s="168" t="str">
        <f>IFERROR(VLOOKUP(AJ318,'P1-1'!$B:$AP,31,FALSE),"")</f>
        <v/>
      </c>
      <c r="AK320" s="168" t="str">
        <f>IFERROR(VLOOKUP(AK318,'P1-1'!$B:$AP,31,FALSE),"")</f>
        <v/>
      </c>
      <c r="AL320" s="168" t="str">
        <f>IFERROR(VLOOKUP(AL318,'P1-1'!$B:$AP,31,FALSE),"")</f>
        <v/>
      </c>
      <c r="AM320" s="168" t="str">
        <f>IFERROR(VLOOKUP(AM318,'P1-1'!$B:$AP,31,FALSE),"")</f>
        <v/>
      </c>
      <c r="AN320" s="484"/>
      <c r="AO320" s="487"/>
      <c r="AP320" s="492"/>
      <c r="AQ320" s="493"/>
      <c r="AR320" s="487"/>
      <c r="AS320" s="487"/>
      <c r="AT320" s="494"/>
      <c r="AU320" s="328"/>
      <c r="AV320" s="328"/>
    </row>
    <row r="321" spans="1:48" ht="12" customHeight="1" x14ac:dyDescent="0.15">
      <c r="A321" s="366"/>
      <c r="B321" s="367"/>
      <c r="C321" s="367"/>
      <c r="D321" s="368"/>
      <c r="E321" s="369"/>
      <c r="F321" s="370"/>
      <c r="G321" s="370"/>
      <c r="H321" s="371"/>
      <c r="I321" s="372"/>
      <c r="J321" s="372"/>
      <c r="K321" s="372"/>
      <c r="L321" s="372"/>
      <c r="M321" s="372"/>
      <c r="N321" s="372"/>
      <c r="O321" s="372"/>
      <c r="P321" s="372"/>
      <c r="Q321" s="372"/>
      <c r="R321" s="372"/>
      <c r="S321" s="372"/>
      <c r="T321" s="372"/>
      <c r="U321" s="372"/>
      <c r="V321" s="372"/>
      <c r="W321" s="372"/>
      <c r="X321" s="372"/>
      <c r="Y321" s="372"/>
      <c r="Z321" s="372"/>
      <c r="AA321" s="372"/>
      <c r="AB321" s="372"/>
      <c r="AC321" s="372"/>
      <c r="AD321" s="372"/>
      <c r="AE321" s="372"/>
      <c r="AF321" s="372"/>
      <c r="AG321" s="372"/>
      <c r="AH321" s="372"/>
      <c r="AI321" s="372"/>
      <c r="AJ321" s="372"/>
      <c r="AK321" s="372"/>
      <c r="AL321" s="372"/>
      <c r="AM321" s="372"/>
      <c r="AN321" s="373"/>
      <c r="AO321" s="374"/>
      <c r="AP321" s="375"/>
      <c r="AQ321" s="375"/>
      <c r="AR321" s="374"/>
      <c r="AS321" s="374"/>
      <c r="AT321" s="376"/>
      <c r="AU321" s="377"/>
      <c r="AV321" s="377"/>
    </row>
    <row r="322" spans="1:48" ht="15" customHeight="1" x14ac:dyDescent="0.15">
      <c r="A322" s="379" t="s">
        <v>225</v>
      </c>
      <c r="B322" s="380"/>
      <c r="C322" s="381"/>
      <c r="D322" s="381"/>
      <c r="E322" s="381"/>
      <c r="F322" s="381"/>
      <c r="G322" s="381"/>
      <c r="H322" s="381"/>
      <c r="I322" s="382"/>
      <c r="J322" s="381"/>
      <c r="K322" s="383"/>
      <c r="L322" s="383"/>
      <c r="M322" s="383"/>
      <c r="N322" s="383"/>
      <c r="O322" s="383"/>
      <c r="P322" s="383"/>
      <c r="Q322" s="383"/>
      <c r="R322" s="383"/>
      <c r="S322" s="383"/>
      <c r="T322" s="383"/>
      <c r="U322" s="383"/>
      <c r="V322" s="383"/>
      <c r="W322" s="383"/>
      <c r="X322" s="383"/>
      <c r="Y322" s="383"/>
      <c r="Z322" s="383"/>
      <c r="AA322" s="383"/>
      <c r="AB322" s="383"/>
      <c r="AC322" s="383"/>
      <c r="AD322" s="383"/>
      <c r="AE322" s="383"/>
      <c r="AF322" s="383"/>
      <c r="AG322" s="383"/>
      <c r="AH322" s="383"/>
      <c r="AI322" s="383"/>
      <c r="AJ322" s="384"/>
      <c r="AK322" s="384"/>
      <c r="AL322" s="384"/>
      <c r="AM322" s="384"/>
      <c r="AN322" s="385"/>
      <c r="AO322" s="385"/>
      <c r="AP322" s="385"/>
      <c r="AQ322" s="386"/>
    </row>
    <row r="323" spans="1:48" ht="15" customHeight="1" x14ac:dyDescent="0.15">
      <c r="A323" s="379" t="s">
        <v>226</v>
      </c>
      <c r="B323" s="389"/>
      <c r="C323" s="389"/>
      <c r="D323" s="389"/>
      <c r="E323" s="389"/>
      <c r="F323" s="389"/>
      <c r="G323" s="389"/>
      <c r="H323" s="389"/>
      <c r="I323" s="389"/>
      <c r="J323" s="389"/>
      <c r="K323" s="390"/>
      <c r="L323" s="390"/>
      <c r="M323" s="390"/>
      <c r="N323" s="390"/>
      <c r="O323" s="390"/>
      <c r="P323" s="390"/>
      <c r="Q323" s="390"/>
      <c r="R323" s="390"/>
      <c r="S323" s="390"/>
      <c r="T323" s="390"/>
      <c r="U323" s="390"/>
      <c r="V323" s="390"/>
      <c r="W323" s="390"/>
      <c r="X323" s="390"/>
      <c r="Y323" s="390"/>
      <c r="Z323" s="390"/>
      <c r="AA323" s="390"/>
      <c r="AB323" s="390"/>
      <c r="AC323" s="390"/>
      <c r="AD323" s="390"/>
      <c r="AE323" s="390"/>
      <c r="AF323" s="390"/>
      <c r="AG323" s="390"/>
      <c r="AH323" s="390"/>
      <c r="AI323" s="390"/>
      <c r="AJ323" s="390"/>
      <c r="AK323" s="390"/>
      <c r="AL323" s="390"/>
      <c r="AM323" s="390"/>
      <c r="AN323" s="390"/>
      <c r="AO323" s="390"/>
      <c r="AP323" s="390"/>
      <c r="AQ323" s="390"/>
      <c r="AR323" s="378"/>
      <c r="AS323" s="378"/>
    </row>
    <row r="324" spans="1:48" ht="15" customHeight="1" x14ac:dyDescent="0.15">
      <c r="A324" s="379" t="s">
        <v>227</v>
      </c>
      <c r="B324" s="389"/>
      <c r="C324" s="389"/>
      <c r="D324" s="389"/>
      <c r="E324" s="389"/>
      <c r="F324" s="389"/>
      <c r="G324" s="389"/>
      <c r="H324" s="389"/>
      <c r="I324" s="389"/>
      <c r="J324" s="389"/>
      <c r="K324" s="390"/>
      <c r="L324" s="390"/>
      <c r="M324" s="390"/>
      <c r="N324" s="390"/>
      <c r="O324" s="390"/>
      <c r="P324" s="390"/>
      <c r="Q324" s="390"/>
      <c r="R324" s="390"/>
      <c r="S324" s="390"/>
      <c r="T324" s="390"/>
      <c r="U324" s="390"/>
      <c r="V324" s="390"/>
      <c r="W324" s="390"/>
      <c r="X324" s="390"/>
      <c r="Y324" s="390"/>
      <c r="Z324" s="390"/>
      <c r="AA324" s="390"/>
      <c r="AB324" s="390"/>
      <c r="AC324" s="390"/>
      <c r="AD324" s="390"/>
      <c r="AE324" s="390"/>
      <c r="AF324" s="390"/>
      <c r="AG324" s="390"/>
      <c r="AH324" s="390"/>
      <c r="AI324" s="390"/>
      <c r="AJ324" s="390"/>
      <c r="AK324" s="390"/>
      <c r="AL324" s="390"/>
      <c r="AM324" s="390"/>
      <c r="AN324" s="390"/>
      <c r="AO324" s="390"/>
      <c r="AP324" s="390"/>
      <c r="AQ324" s="390"/>
      <c r="AR324" s="378"/>
      <c r="AS324" s="378"/>
    </row>
    <row r="325" spans="1:48" ht="15" customHeight="1" x14ac:dyDescent="0.15">
      <c r="A325" s="379" t="s">
        <v>228</v>
      </c>
      <c r="B325" s="389"/>
      <c r="C325" s="389"/>
      <c r="D325" s="389"/>
      <c r="E325" s="389"/>
      <c r="F325" s="389"/>
      <c r="G325" s="389"/>
      <c r="H325" s="389"/>
      <c r="I325" s="389"/>
      <c r="J325" s="389"/>
      <c r="K325" s="390"/>
      <c r="L325" s="390"/>
      <c r="M325" s="390"/>
      <c r="N325" s="390"/>
      <c r="O325" s="390"/>
      <c r="P325" s="390"/>
      <c r="Q325" s="390"/>
      <c r="R325" s="390"/>
      <c r="S325" s="390"/>
      <c r="T325" s="390"/>
      <c r="U325" s="390"/>
      <c r="V325" s="390"/>
      <c r="W325" s="390"/>
      <c r="X325" s="390"/>
      <c r="Y325" s="390"/>
      <c r="Z325" s="390"/>
      <c r="AA325" s="390"/>
      <c r="AB325" s="390"/>
      <c r="AC325" s="390"/>
      <c r="AD325" s="390"/>
      <c r="AE325" s="390"/>
      <c r="AF325" s="390"/>
      <c r="AG325" s="390"/>
      <c r="AH325" s="390"/>
      <c r="AI325" s="390"/>
      <c r="AJ325" s="390"/>
      <c r="AK325" s="390"/>
      <c r="AL325" s="390"/>
      <c r="AM325" s="390"/>
      <c r="AN325" s="390"/>
      <c r="AO325" s="390"/>
      <c r="AP325" s="390"/>
      <c r="AQ325" s="390"/>
      <c r="AR325" s="378"/>
      <c r="AS325" s="378"/>
    </row>
    <row r="326" spans="1:48" ht="15" customHeight="1" x14ac:dyDescent="0.15">
      <c r="A326" s="379" t="s">
        <v>229</v>
      </c>
      <c r="B326" s="389"/>
      <c r="C326" s="389"/>
      <c r="D326" s="389"/>
      <c r="E326" s="389"/>
      <c r="F326" s="389"/>
      <c r="G326" s="389"/>
      <c r="H326" s="389"/>
      <c r="I326" s="389"/>
      <c r="J326" s="389"/>
      <c r="K326" s="390"/>
      <c r="L326" s="390"/>
      <c r="M326" s="390"/>
      <c r="N326" s="390"/>
      <c r="O326" s="390"/>
      <c r="P326" s="390"/>
      <c r="Q326" s="390"/>
      <c r="R326" s="390"/>
      <c r="S326" s="390"/>
      <c r="T326" s="390"/>
      <c r="U326" s="390"/>
      <c r="V326" s="390"/>
      <c r="W326" s="390"/>
      <c r="X326" s="390"/>
      <c r="Y326" s="390"/>
      <c r="Z326" s="390"/>
      <c r="AA326" s="390"/>
      <c r="AB326" s="390"/>
      <c r="AC326" s="390"/>
      <c r="AD326" s="390"/>
      <c r="AE326" s="390"/>
      <c r="AF326" s="390"/>
      <c r="AG326" s="390"/>
      <c r="AH326" s="390"/>
      <c r="AI326" s="390"/>
      <c r="AJ326" s="390"/>
      <c r="AK326" s="390"/>
      <c r="AL326" s="390"/>
      <c r="AM326" s="390"/>
      <c r="AN326" s="390"/>
      <c r="AO326" s="390"/>
      <c r="AP326" s="390"/>
      <c r="AQ326" s="390"/>
      <c r="AR326" s="378"/>
      <c r="AS326" s="378"/>
    </row>
    <row r="327" spans="1:48" ht="15" customHeight="1" x14ac:dyDescent="0.15">
      <c r="A327" s="378" t="s">
        <v>230</v>
      </c>
      <c r="B327" s="391"/>
      <c r="C327" s="378"/>
      <c r="D327" s="378"/>
      <c r="E327" s="378"/>
      <c r="F327" s="378"/>
      <c r="G327" s="378"/>
      <c r="H327" s="378"/>
      <c r="I327" s="378"/>
      <c r="J327" s="378"/>
    </row>
    <row r="328" spans="1:48" ht="15" customHeight="1" x14ac:dyDescent="0.15">
      <c r="A328" s="378" t="s">
        <v>231</v>
      </c>
      <c r="B328" s="391"/>
      <c r="C328" s="378"/>
      <c r="D328" s="378"/>
      <c r="E328" s="378"/>
      <c r="F328" s="378"/>
      <c r="G328" s="378"/>
      <c r="H328" s="378"/>
      <c r="I328" s="378"/>
      <c r="J328" s="378"/>
    </row>
    <row r="329" spans="1:48" ht="15" customHeight="1" x14ac:dyDescent="0.15">
      <c r="A329" s="378"/>
      <c r="B329" s="392" t="s">
        <v>232</v>
      </c>
      <c r="C329" s="479" t="s">
        <v>233</v>
      </c>
      <c r="D329" s="480"/>
      <c r="E329" s="481"/>
      <c r="F329" s="373"/>
      <c r="G329" s="373"/>
      <c r="H329" s="378"/>
      <c r="I329" s="378"/>
      <c r="AS329" s="378"/>
    </row>
    <row r="330" spans="1:48" ht="15" customHeight="1" x14ac:dyDescent="0.15">
      <c r="A330" s="378"/>
      <c r="B330" s="393" t="s">
        <v>234</v>
      </c>
      <c r="C330" s="479" t="s">
        <v>235</v>
      </c>
      <c r="D330" s="480"/>
      <c r="E330" s="481"/>
      <c r="F330" s="377"/>
      <c r="G330" s="377"/>
      <c r="H330" s="378"/>
      <c r="I330" s="378"/>
      <c r="AS330" s="378"/>
    </row>
    <row r="331" spans="1:48" ht="15" customHeight="1" x14ac:dyDescent="0.15">
      <c r="A331" s="378"/>
      <c r="B331" s="393" t="s">
        <v>236</v>
      </c>
      <c r="C331" s="479" t="s">
        <v>237</v>
      </c>
      <c r="D331" s="480"/>
      <c r="E331" s="481"/>
      <c r="F331" s="377"/>
      <c r="G331" s="377"/>
      <c r="H331" s="378"/>
      <c r="I331" s="378"/>
      <c r="AS331" s="378"/>
    </row>
    <row r="332" spans="1:48" ht="15" customHeight="1" x14ac:dyDescent="0.15">
      <c r="A332" s="378"/>
      <c r="B332" s="393" t="s">
        <v>238</v>
      </c>
      <c r="C332" s="479" t="s">
        <v>239</v>
      </c>
      <c r="D332" s="480"/>
      <c r="E332" s="481"/>
      <c r="F332" s="377"/>
      <c r="G332" s="377"/>
      <c r="H332" s="378"/>
      <c r="I332" s="378"/>
      <c r="AS332" s="378"/>
    </row>
    <row r="333" spans="1:48" ht="15" customHeight="1" x14ac:dyDescent="0.15">
      <c r="A333" s="378"/>
      <c r="B333" s="393" t="s">
        <v>240</v>
      </c>
      <c r="C333" s="479" t="s">
        <v>241</v>
      </c>
      <c r="D333" s="480"/>
      <c r="E333" s="481"/>
      <c r="F333" s="377"/>
      <c r="G333" s="377"/>
      <c r="H333" s="378"/>
      <c r="I333" s="378"/>
      <c r="AS333" s="378"/>
    </row>
    <row r="334" spans="1:48" ht="15" customHeight="1" x14ac:dyDescent="0.15">
      <c r="A334" s="378"/>
      <c r="B334" s="379" t="s">
        <v>242</v>
      </c>
      <c r="C334" s="378"/>
      <c r="D334" s="378"/>
      <c r="E334" s="378"/>
      <c r="F334" s="378"/>
      <c r="G334" s="378"/>
      <c r="H334" s="378"/>
      <c r="I334" s="378"/>
      <c r="J334" s="378"/>
    </row>
    <row r="335" spans="1:48" ht="15" customHeight="1" x14ac:dyDescent="0.15">
      <c r="A335" s="378"/>
      <c r="B335" s="379" t="s">
        <v>243</v>
      </c>
      <c r="C335" s="378"/>
      <c r="D335" s="378"/>
      <c r="E335" s="378"/>
      <c r="F335" s="378"/>
      <c r="G335" s="378"/>
      <c r="H335" s="378"/>
      <c r="I335" s="378"/>
      <c r="J335" s="378"/>
    </row>
    <row r="336" spans="1:48" ht="15" customHeight="1" x14ac:dyDescent="0.15">
      <c r="A336" s="378"/>
      <c r="B336" s="379" t="s">
        <v>244</v>
      </c>
      <c r="C336" s="378"/>
      <c r="D336" s="378"/>
      <c r="E336" s="378"/>
      <c r="F336" s="378"/>
      <c r="G336" s="378"/>
      <c r="H336" s="378"/>
      <c r="I336" s="378"/>
      <c r="J336" s="378"/>
      <c r="K336" s="378"/>
      <c r="L336" s="378"/>
      <c r="M336" s="378"/>
      <c r="N336" s="378"/>
      <c r="O336" s="378"/>
      <c r="P336" s="378"/>
      <c r="Q336" s="378"/>
      <c r="R336" s="378"/>
      <c r="S336" s="378"/>
      <c r="T336" s="378"/>
      <c r="U336" s="378"/>
      <c r="V336" s="378"/>
      <c r="W336" s="378"/>
      <c r="X336" s="378"/>
      <c r="Y336" s="378"/>
      <c r="Z336" s="378"/>
      <c r="AA336" s="378"/>
      <c r="AB336" s="378"/>
      <c r="AC336" s="378"/>
      <c r="AD336" s="378"/>
      <c r="AE336" s="378"/>
      <c r="AF336" s="378"/>
      <c r="AG336" s="378"/>
      <c r="AH336" s="378"/>
      <c r="AI336" s="378"/>
      <c r="AJ336" s="378"/>
      <c r="AK336" s="378"/>
      <c r="AL336" s="378"/>
      <c r="AM336" s="378"/>
      <c r="AN336" s="378"/>
      <c r="AO336" s="378"/>
      <c r="AP336" s="378"/>
      <c r="AQ336" s="378"/>
      <c r="AR336" s="378"/>
      <c r="AS336" s="378"/>
      <c r="AT336" s="378"/>
    </row>
    <row r="337" spans="1:46" ht="15" customHeight="1" x14ac:dyDescent="0.15">
      <c r="A337" s="378" t="s">
        <v>245</v>
      </c>
      <c r="B337" s="391"/>
      <c r="C337" s="378"/>
      <c r="D337" s="378"/>
      <c r="E337" s="378"/>
      <c r="F337" s="378"/>
      <c r="G337" s="378"/>
      <c r="H337" s="378"/>
      <c r="I337" s="378"/>
      <c r="J337" s="378"/>
      <c r="K337" s="378"/>
      <c r="L337" s="378"/>
      <c r="M337" s="378"/>
      <c r="N337" s="378"/>
      <c r="O337" s="378"/>
      <c r="P337" s="378"/>
      <c r="Q337" s="378"/>
      <c r="R337" s="378"/>
      <c r="S337" s="378"/>
      <c r="T337" s="378"/>
      <c r="U337" s="378"/>
      <c r="V337" s="378"/>
      <c r="W337" s="378"/>
      <c r="X337" s="378"/>
      <c r="Y337" s="378"/>
      <c r="Z337" s="378"/>
      <c r="AA337" s="378"/>
      <c r="AB337" s="378"/>
      <c r="AC337" s="378"/>
      <c r="AD337" s="378"/>
      <c r="AE337" s="378"/>
      <c r="AF337" s="378"/>
      <c r="AG337" s="378"/>
      <c r="AH337" s="378"/>
      <c r="AI337" s="378"/>
      <c r="AJ337" s="378"/>
      <c r="AK337" s="378"/>
      <c r="AL337" s="378"/>
      <c r="AM337" s="378"/>
      <c r="AN337" s="378"/>
      <c r="AO337" s="378"/>
      <c r="AP337" s="378"/>
      <c r="AQ337" s="378"/>
      <c r="AR337" s="378"/>
      <c r="AS337" s="378"/>
      <c r="AT337" s="378"/>
    </row>
    <row r="338" spans="1:46" ht="15" customHeight="1" x14ac:dyDescent="0.15">
      <c r="A338" s="378" t="s">
        <v>246</v>
      </c>
      <c r="B338" s="391"/>
      <c r="C338" s="378"/>
      <c r="D338" s="378"/>
      <c r="E338" s="378"/>
      <c r="F338" s="378"/>
      <c r="G338" s="378"/>
      <c r="H338" s="378"/>
      <c r="I338" s="378"/>
      <c r="J338" s="378"/>
      <c r="K338" s="378"/>
      <c r="L338" s="378"/>
      <c r="M338" s="378"/>
      <c r="N338" s="378"/>
      <c r="O338" s="378"/>
      <c r="P338" s="378"/>
      <c r="Q338" s="378"/>
      <c r="R338" s="378"/>
      <c r="S338" s="378"/>
      <c r="T338" s="378"/>
      <c r="U338" s="378"/>
      <c r="V338" s="378"/>
      <c r="W338" s="378"/>
      <c r="X338" s="378"/>
      <c r="Y338" s="378"/>
      <c r="Z338" s="378"/>
      <c r="AA338" s="378"/>
      <c r="AB338" s="378"/>
      <c r="AC338" s="378"/>
      <c r="AD338" s="378"/>
      <c r="AE338" s="378"/>
      <c r="AF338" s="378"/>
      <c r="AG338" s="378"/>
      <c r="AH338" s="378"/>
      <c r="AI338" s="378"/>
      <c r="AJ338" s="378"/>
      <c r="AK338" s="378"/>
      <c r="AL338" s="378"/>
      <c r="AM338" s="378"/>
      <c r="AN338" s="378"/>
      <c r="AO338" s="378"/>
      <c r="AP338" s="378"/>
      <c r="AQ338" s="378"/>
      <c r="AR338" s="378"/>
      <c r="AS338" s="378"/>
      <c r="AT338" s="378"/>
    </row>
    <row r="339" spans="1:46" ht="15" customHeight="1" x14ac:dyDescent="0.15">
      <c r="A339" s="378" t="s">
        <v>247</v>
      </c>
      <c r="B339" s="391"/>
      <c r="C339" s="378"/>
      <c r="D339" s="378"/>
      <c r="E339" s="378"/>
      <c r="F339" s="378"/>
      <c r="G339" s="378"/>
      <c r="H339" s="378"/>
      <c r="I339" s="378"/>
      <c r="J339" s="378"/>
      <c r="K339" s="378"/>
      <c r="L339" s="378"/>
      <c r="M339" s="378"/>
      <c r="N339" s="378"/>
      <c r="O339" s="378"/>
      <c r="P339" s="378"/>
      <c r="Q339" s="378"/>
      <c r="R339" s="378"/>
      <c r="S339" s="378"/>
      <c r="T339" s="378"/>
      <c r="U339" s="378"/>
      <c r="V339" s="378"/>
      <c r="W339" s="378"/>
      <c r="X339" s="378"/>
      <c r="Y339" s="378"/>
      <c r="Z339" s="378"/>
      <c r="AA339" s="378"/>
      <c r="AB339" s="378"/>
      <c r="AC339" s="378"/>
      <c r="AD339" s="378"/>
      <c r="AE339" s="378"/>
      <c r="AF339" s="378"/>
      <c r="AG339" s="378"/>
      <c r="AH339" s="378"/>
      <c r="AI339" s="378"/>
      <c r="AJ339" s="378"/>
      <c r="AK339" s="378"/>
      <c r="AL339" s="378"/>
      <c r="AM339" s="378"/>
      <c r="AN339" s="378"/>
      <c r="AO339" s="378"/>
      <c r="AP339" s="378"/>
      <c r="AQ339" s="378"/>
      <c r="AR339" s="378"/>
      <c r="AS339" s="378"/>
      <c r="AT339" s="378"/>
    </row>
    <row r="340" spans="1:46" ht="15" customHeight="1" x14ac:dyDescent="0.15">
      <c r="A340" s="378" t="s">
        <v>248</v>
      </c>
      <c r="B340" s="391"/>
      <c r="C340" s="378"/>
      <c r="D340" s="378"/>
      <c r="E340" s="378"/>
      <c r="F340" s="378"/>
      <c r="G340" s="378"/>
      <c r="H340" s="378"/>
      <c r="I340" s="378"/>
      <c r="J340" s="378"/>
      <c r="K340" s="378"/>
      <c r="L340" s="378"/>
      <c r="M340" s="378"/>
      <c r="N340" s="378"/>
      <c r="O340" s="378"/>
      <c r="P340" s="378"/>
      <c r="Q340" s="378"/>
      <c r="R340" s="378"/>
      <c r="S340" s="378"/>
      <c r="T340" s="378"/>
      <c r="U340" s="378"/>
      <c r="V340" s="378"/>
      <c r="W340" s="378"/>
      <c r="X340" s="378"/>
      <c r="Y340" s="378"/>
      <c r="Z340" s="378"/>
      <c r="AA340" s="378"/>
      <c r="AB340" s="378"/>
      <c r="AC340" s="378"/>
      <c r="AD340" s="378"/>
      <c r="AE340" s="378"/>
      <c r="AF340" s="378"/>
      <c r="AG340" s="378"/>
      <c r="AH340" s="378"/>
      <c r="AI340" s="378"/>
      <c r="AJ340" s="378"/>
      <c r="AK340" s="378"/>
      <c r="AL340" s="378"/>
      <c r="AM340" s="378"/>
      <c r="AN340" s="378"/>
      <c r="AO340" s="378"/>
      <c r="AP340" s="378"/>
      <c r="AQ340" s="378"/>
      <c r="AR340" s="378"/>
      <c r="AS340" s="378"/>
      <c r="AT340" s="378"/>
    </row>
    <row r="341" spans="1:46" ht="15" customHeight="1" x14ac:dyDescent="0.15">
      <c r="A341" s="378" t="s">
        <v>249</v>
      </c>
      <c r="B341" s="391"/>
      <c r="C341" s="378"/>
      <c r="D341" s="378"/>
      <c r="E341" s="378"/>
      <c r="F341" s="378"/>
      <c r="G341" s="378"/>
      <c r="H341" s="378"/>
      <c r="I341" s="378"/>
      <c r="J341" s="378"/>
      <c r="K341" s="378"/>
      <c r="L341" s="378"/>
      <c r="M341" s="378"/>
      <c r="N341" s="378"/>
      <c r="O341" s="378"/>
      <c r="P341" s="378"/>
      <c r="Q341" s="378"/>
      <c r="R341" s="378"/>
      <c r="S341" s="378"/>
      <c r="T341" s="378"/>
      <c r="U341" s="378"/>
      <c r="V341" s="378"/>
      <c r="W341" s="378"/>
      <c r="X341" s="378"/>
      <c r="Y341" s="378"/>
      <c r="Z341" s="378"/>
      <c r="AA341" s="378"/>
      <c r="AB341" s="378"/>
      <c r="AC341" s="378"/>
      <c r="AD341" s="378"/>
      <c r="AE341" s="378"/>
      <c r="AF341" s="378"/>
      <c r="AG341" s="378"/>
      <c r="AH341" s="378"/>
      <c r="AI341" s="378"/>
      <c r="AJ341" s="378"/>
      <c r="AK341" s="378"/>
      <c r="AL341" s="378"/>
      <c r="AM341" s="378"/>
      <c r="AN341" s="378"/>
      <c r="AO341" s="378"/>
      <c r="AP341" s="378"/>
      <c r="AQ341" s="378"/>
      <c r="AR341" s="378"/>
      <c r="AS341" s="378"/>
      <c r="AT341" s="378"/>
    </row>
    <row r="342" spans="1:46" ht="15" customHeight="1" x14ac:dyDescent="0.15">
      <c r="A342" s="378" t="s">
        <v>250</v>
      </c>
      <c r="B342" s="391"/>
      <c r="C342" s="378"/>
      <c r="D342" s="378"/>
      <c r="E342" s="378"/>
      <c r="F342" s="378"/>
      <c r="G342" s="378"/>
      <c r="H342" s="378"/>
      <c r="I342" s="378"/>
      <c r="J342" s="378"/>
      <c r="K342" s="378"/>
      <c r="L342" s="378"/>
      <c r="M342" s="378"/>
      <c r="N342" s="378"/>
      <c r="O342" s="378"/>
      <c r="P342" s="378"/>
      <c r="Q342" s="378"/>
      <c r="R342" s="378"/>
      <c r="S342" s="378"/>
      <c r="T342" s="378"/>
      <c r="U342" s="378"/>
      <c r="V342" s="378"/>
      <c r="W342" s="378"/>
      <c r="X342" s="378"/>
      <c r="Y342" s="378"/>
      <c r="Z342" s="378"/>
      <c r="AA342" s="378"/>
      <c r="AB342" s="378"/>
      <c r="AC342" s="378"/>
      <c r="AD342" s="378"/>
      <c r="AE342" s="378"/>
      <c r="AF342" s="378"/>
      <c r="AG342" s="378"/>
      <c r="AH342" s="378"/>
      <c r="AI342" s="378"/>
      <c r="AJ342" s="378"/>
      <c r="AK342" s="378"/>
      <c r="AL342" s="378"/>
      <c r="AM342" s="378"/>
      <c r="AN342" s="378"/>
      <c r="AO342" s="378"/>
      <c r="AP342" s="378"/>
      <c r="AQ342" s="378"/>
      <c r="AR342" s="378"/>
      <c r="AS342" s="378"/>
      <c r="AT342" s="378"/>
    </row>
    <row r="343" spans="1:46" ht="15" customHeight="1" x14ac:dyDescent="0.15">
      <c r="A343" s="378" t="s">
        <v>251</v>
      </c>
      <c r="B343" s="391"/>
      <c r="C343" s="378"/>
      <c r="D343" s="378"/>
      <c r="E343" s="378"/>
      <c r="F343" s="378"/>
      <c r="G343" s="378"/>
      <c r="H343" s="378"/>
      <c r="I343" s="378"/>
      <c r="J343" s="378"/>
      <c r="K343" s="378"/>
      <c r="L343" s="378"/>
      <c r="M343" s="378"/>
      <c r="N343" s="378"/>
      <c r="O343" s="378"/>
      <c r="P343" s="378"/>
      <c r="Q343" s="378"/>
      <c r="R343" s="378"/>
      <c r="S343" s="378"/>
      <c r="T343" s="378"/>
      <c r="U343" s="378"/>
      <c r="V343" s="378"/>
      <c r="W343" s="378"/>
      <c r="X343" s="378"/>
      <c r="Y343" s="378"/>
      <c r="Z343" s="378"/>
      <c r="AA343" s="378"/>
      <c r="AB343" s="378"/>
      <c r="AC343" s="378"/>
      <c r="AD343" s="378"/>
      <c r="AE343" s="378"/>
      <c r="AF343" s="378"/>
      <c r="AG343" s="378"/>
      <c r="AH343" s="378"/>
      <c r="AI343" s="378"/>
      <c r="AJ343" s="378"/>
      <c r="AK343" s="378"/>
      <c r="AL343" s="378"/>
      <c r="AM343" s="378"/>
      <c r="AN343" s="378"/>
      <c r="AO343" s="378"/>
      <c r="AP343" s="378"/>
      <c r="AQ343" s="378"/>
      <c r="AR343" s="378"/>
      <c r="AS343" s="378"/>
      <c r="AT343" s="378"/>
    </row>
    <row r="344" spans="1:46" ht="15" customHeight="1" x14ac:dyDescent="0.15">
      <c r="A344" s="378" t="s">
        <v>252</v>
      </c>
      <c r="B344" s="391"/>
      <c r="C344" s="378"/>
      <c r="D344" s="378"/>
      <c r="E344" s="378"/>
      <c r="F344" s="378"/>
      <c r="G344" s="378"/>
      <c r="H344" s="378"/>
      <c r="I344" s="378"/>
      <c r="J344" s="378"/>
      <c r="K344" s="378"/>
      <c r="L344" s="378"/>
      <c r="M344" s="378"/>
      <c r="N344" s="378"/>
      <c r="O344" s="378"/>
      <c r="P344" s="378"/>
      <c r="Q344" s="378"/>
      <c r="R344" s="378"/>
      <c r="S344" s="378"/>
      <c r="T344" s="378"/>
      <c r="U344" s="378"/>
      <c r="V344" s="378"/>
      <c r="W344" s="378"/>
      <c r="X344" s="378"/>
      <c r="Y344" s="378"/>
      <c r="Z344" s="378"/>
      <c r="AA344" s="378"/>
      <c r="AB344" s="378"/>
      <c r="AC344" s="378"/>
      <c r="AD344" s="378"/>
      <c r="AE344" s="378"/>
      <c r="AF344" s="378"/>
      <c r="AG344" s="378"/>
      <c r="AH344" s="378"/>
      <c r="AI344" s="378"/>
      <c r="AJ344" s="378"/>
      <c r="AK344" s="378"/>
      <c r="AL344" s="378"/>
      <c r="AM344" s="378"/>
      <c r="AN344" s="378"/>
      <c r="AO344" s="378"/>
      <c r="AP344" s="378"/>
      <c r="AQ344" s="378"/>
      <c r="AR344" s="378"/>
      <c r="AS344" s="378"/>
      <c r="AT344" s="378"/>
    </row>
    <row r="345" spans="1:46" ht="15" customHeight="1" x14ac:dyDescent="0.15">
      <c r="A345" s="378" t="s">
        <v>253</v>
      </c>
      <c r="B345" s="391"/>
      <c r="C345" s="378"/>
      <c r="D345" s="378"/>
      <c r="E345" s="378"/>
      <c r="F345" s="378"/>
      <c r="G345" s="378"/>
      <c r="H345" s="378"/>
      <c r="I345" s="378"/>
      <c r="J345" s="378"/>
      <c r="K345" s="378"/>
      <c r="L345" s="378"/>
      <c r="M345" s="378"/>
      <c r="N345" s="378"/>
      <c r="O345" s="378"/>
      <c r="P345" s="378"/>
      <c r="Q345" s="378"/>
      <c r="R345" s="378"/>
      <c r="S345" s="378"/>
      <c r="T345" s="378"/>
      <c r="U345" s="378"/>
      <c r="V345" s="378"/>
      <c r="W345" s="378"/>
      <c r="X345" s="378"/>
      <c r="Y345" s="378"/>
      <c r="Z345" s="378"/>
      <c r="AA345" s="378"/>
      <c r="AB345" s="378"/>
      <c r="AC345" s="378"/>
      <c r="AD345" s="378"/>
      <c r="AE345" s="378"/>
      <c r="AF345" s="378"/>
      <c r="AG345" s="378"/>
      <c r="AH345" s="378"/>
      <c r="AI345" s="378"/>
      <c r="AJ345" s="378"/>
      <c r="AK345" s="378"/>
      <c r="AL345" s="378"/>
      <c r="AM345" s="378"/>
      <c r="AN345" s="378"/>
      <c r="AO345" s="378"/>
      <c r="AP345" s="378"/>
      <c r="AQ345" s="378"/>
      <c r="AR345" s="378"/>
      <c r="AS345" s="378"/>
      <c r="AT345" s="378"/>
    </row>
    <row r="346" spans="1:46" ht="15" customHeight="1" x14ac:dyDescent="0.15">
      <c r="A346" s="378" t="s">
        <v>254</v>
      </c>
      <c r="B346" s="391"/>
      <c r="C346" s="378"/>
      <c r="D346" s="378"/>
      <c r="E346" s="378"/>
      <c r="F346" s="378"/>
      <c r="G346" s="378"/>
      <c r="H346" s="378"/>
      <c r="I346" s="378"/>
      <c r="J346" s="378"/>
      <c r="K346" s="378"/>
      <c r="L346" s="378"/>
      <c r="M346" s="378"/>
      <c r="N346" s="378"/>
      <c r="O346" s="378"/>
      <c r="P346" s="378"/>
      <c r="Q346" s="378"/>
      <c r="R346" s="378"/>
      <c r="S346" s="378"/>
      <c r="T346" s="378"/>
      <c r="U346" s="378"/>
      <c r="V346" s="378"/>
      <c r="W346" s="378"/>
      <c r="X346" s="378"/>
      <c r="Y346" s="378"/>
      <c r="Z346" s="378"/>
      <c r="AA346" s="378"/>
      <c r="AB346" s="378"/>
      <c r="AC346" s="378"/>
      <c r="AD346" s="378"/>
      <c r="AE346" s="378"/>
      <c r="AF346" s="378"/>
      <c r="AG346" s="378"/>
      <c r="AH346" s="378"/>
      <c r="AI346" s="378"/>
      <c r="AJ346" s="378"/>
      <c r="AK346" s="378"/>
      <c r="AL346" s="378"/>
      <c r="AM346" s="378"/>
      <c r="AN346" s="378"/>
      <c r="AO346" s="378"/>
      <c r="AP346" s="378"/>
      <c r="AQ346" s="378"/>
      <c r="AR346" s="378"/>
      <c r="AS346" s="378"/>
      <c r="AT346" s="378"/>
    </row>
    <row r="347" spans="1:46" ht="15" customHeight="1" x14ac:dyDescent="0.15">
      <c r="A347" s="378" t="s">
        <v>255</v>
      </c>
      <c r="B347" s="391"/>
      <c r="C347" s="378"/>
      <c r="D347" s="378"/>
      <c r="E347" s="378"/>
      <c r="F347" s="378"/>
      <c r="G347" s="378"/>
      <c r="H347" s="378"/>
      <c r="I347" s="378"/>
      <c r="J347" s="378"/>
      <c r="K347" s="378"/>
      <c r="L347" s="378"/>
      <c r="M347" s="378"/>
      <c r="N347" s="378"/>
      <c r="O347" s="378"/>
      <c r="P347" s="378"/>
      <c r="Q347" s="378"/>
      <c r="R347" s="378"/>
      <c r="S347" s="378"/>
      <c r="T347" s="378"/>
      <c r="U347" s="378"/>
      <c r="V347" s="378"/>
      <c r="W347" s="378"/>
      <c r="X347" s="378"/>
      <c r="Y347" s="378"/>
      <c r="Z347" s="378"/>
      <c r="AA347" s="378"/>
      <c r="AB347" s="378"/>
      <c r="AC347" s="378"/>
      <c r="AD347" s="378"/>
      <c r="AE347" s="378"/>
      <c r="AF347" s="378"/>
      <c r="AG347" s="378"/>
      <c r="AH347" s="378"/>
      <c r="AI347" s="378"/>
      <c r="AJ347" s="378"/>
      <c r="AK347" s="378"/>
      <c r="AL347" s="378"/>
      <c r="AM347" s="378"/>
      <c r="AN347" s="378"/>
      <c r="AO347" s="378"/>
      <c r="AP347" s="378"/>
      <c r="AQ347" s="378"/>
      <c r="AR347" s="378"/>
      <c r="AS347" s="378"/>
      <c r="AT347" s="378"/>
    </row>
    <row r="348" spans="1:46" ht="15" customHeight="1" x14ac:dyDescent="0.15">
      <c r="A348" s="378" t="s">
        <v>256</v>
      </c>
      <c r="B348" s="391"/>
      <c r="C348" s="378"/>
      <c r="D348" s="378"/>
      <c r="E348" s="378"/>
      <c r="F348" s="378"/>
      <c r="G348" s="378"/>
      <c r="H348" s="378"/>
      <c r="I348" s="378"/>
      <c r="J348" s="378"/>
      <c r="K348" s="378"/>
      <c r="L348" s="378"/>
      <c r="M348" s="378"/>
      <c r="N348" s="378"/>
      <c r="O348" s="378"/>
      <c r="P348" s="378"/>
      <c r="Q348" s="378"/>
      <c r="R348" s="378"/>
      <c r="S348" s="378"/>
      <c r="T348" s="378"/>
      <c r="U348" s="378"/>
      <c r="V348" s="378"/>
      <c r="W348" s="378"/>
      <c r="X348" s="378"/>
      <c r="Y348" s="378"/>
      <c r="Z348" s="378"/>
      <c r="AA348" s="378"/>
      <c r="AB348" s="378"/>
      <c r="AC348" s="378"/>
      <c r="AD348" s="378"/>
      <c r="AE348" s="378"/>
      <c r="AF348" s="378"/>
      <c r="AG348" s="378"/>
      <c r="AH348" s="378"/>
      <c r="AI348" s="378"/>
      <c r="AJ348" s="378"/>
      <c r="AK348" s="378"/>
      <c r="AL348" s="378"/>
      <c r="AM348" s="378"/>
      <c r="AN348" s="378"/>
      <c r="AO348" s="378"/>
      <c r="AP348" s="378"/>
      <c r="AQ348" s="378"/>
      <c r="AR348" s="378"/>
      <c r="AS348" s="378"/>
      <c r="AT348" s="378"/>
    </row>
    <row r="349" spans="1:46" ht="15" customHeight="1" x14ac:dyDescent="0.15">
      <c r="A349" s="378" t="s">
        <v>257</v>
      </c>
      <c r="B349" s="391"/>
      <c r="C349" s="378"/>
      <c r="D349" s="378"/>
      <c r="E349" s="378"/>
      <c r="F349" s="378"/>
      <c r="G349" s="378"/>
      <c r="H349" s="378"/>
      <c r="I349" s="378"/>
      <c r="J349" s="378"/>
      <c r="K349" s="378"/>
      <c r="L349" s="378"/>
      <c r="M349" s="378"/>
      <c r="N349" s="378"/>
      <c r="O349" s="378"/>
      <c r="P349" s="378"/>
      <c r="Q349" s="378"/>
      <c r="R349" s="378"/>
      <c r="S349" s="378"/>
      <c r="T349" s="378"/>
      <c r="U349" s="378"/>
      <c r="V349" s="378"/>
      <c r="W349" s="378"/>
      <c r="X349" s="378"/>
      <c r="Y349" s="378"/>
      <c r="Z349" s="378"/>
      <c r="AA349" s="378"/>
      <c r="AB349" s="378"/>
      <c r="AC349" s="378"/>
      <c r="AD349" s="378"/>
      <c r="AE349" s="378"/>
      <c r="AF349" s="378"/>
      <c r="AG349" s="378"/>
      <c r="AH349" s="378"/>
      <c r="AI349" s="378"/>
      <c r="AJ349" s="378"/>
      <c r="AK349" s="378"/>
      <c r="AL349" s="378"/>
      <c r="AM349" s="378"/>
      <c r="AN349" s="378"/>
      <c r="AO349" s="378"/>
      <c r="AP349" s="378"/>
      <c r="AQ349" s="378"/>
      <c r="AR349" s="378"/>
      <c r="AS349" s="378"/>
      <c r="AT349" s="378"/>
    </row>
  </sheetData>
  <sheetProtection sheet="1" formatRows="0" insertRows="0" deleteRows="0" selectLockedCells="1"/>
  <mergeCells count="1202">
    <mergeCell ref="B1:L1"/>
    <mergeCell ref="AN2:AQ2"/>
    <mergeCell ref="P3:S3"/>
    <mergeCell ref="T3:U3"/>
    <mergeCell ref="V3:W3"/>
    <mergeCell ref="X3:Y3"/>
    <mergeCell ref="AN3:AQ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s>
  <phoneticPr fontId="4"/>
  <conditionalFormatting sqref="J17:O17">
    <cfRule type="expression" dxfId="5" priority="2">
      <formula>OR($AN$2="就労継続支援Ａ型", $AN$2="就労継続支援Ｂ型", $AN$2="就労移行支援")</formula>
    </cfRule>
  </conditionalFormatting>
  <conditionalFormatting sqref="AN2:AQ2">
    <cfRule type="expression" dxfId="4" priority="1">
      <formula>$AN$2="プルダウンからサービスを選択"</formula>
    </cfRule>
  </conditionalFormatting>
  <dataValidations count="6">
    <dataValidation type="list" allowBlank="1" showInputMessage="1" sqref="B24:B28 B300:B301 B303:B304 B306:B307 B309:B310 B312:B313 B315:B316 B318:B319 B240:B241 B243:B244 B246:B247 B249:B250 B252:B253 B255:B256 B258:B259 B261:B262 B264:B265 B267:B268 B270:B271 B273:B274 B276:B277 B279:B280 B282:B283 B285:B286 B288:B289 B291:B292 B294:B295 B237:B238 B180:B181 B183:B184 B186:B187 B189:B190 B192:B193 B195:B196 B198:B199 B201:B202 B204:B205 B207:B208 B210:B211 B213:B214 B216:B217 B219:B220 B222:B223 B225:B226 B228:B229 B231:B232 B234:B235 B177:B178 B144:B145 B147:B148 B150:B151 B153:B154 B156:B157 B159:B160 B162:B163 B165:B166 B168:B169 B171:B172 B174:B175 B87:B88 B90:B91 B93:B94 B96:B97 B99:B100 B102:B103 B105:B106 B108:B109 B111:B112 B114:B115 B117:B118 B120:B121 B123:B124 B126:B127 B129:B130 B132:B133 B135:B136 B138:B139 B141:B142 B84:B85 B30:B31 B33:B34 B36:B37 B39:B40 B42:B43 B45:B46 B48:B49 B51:B52 B54:B55 B57:B58 B60:B61 B63:B64 B66:B67 B69:B70 B72:B73 B75:B76 B78:B79 B81:B82 B297:B298">
      <formula1>INDIRECT($AN$2)</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howErrorMessage="1" sqref="AN5:AN6 AO6:AQ6">
      <formula1>"予定,実績"</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allowBlank="1" showInputMessage="1" sqref="A1:D1 M1:XFD1"/>
  </dataValidations>
  <printOptions horizontalCentered="1" verticalCentered="1"/>
  <pageMargins left="0.19685039370078741" right="0.19685039370078741" top="0.39370078740157483" bottom="0.19685039370078741" header="0.19685039370078741" footer="0.39370078740157483"/>
  <pageSetup paperSize="9" scale="75" fitToHeight="0"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x14:formula1>
            <xm:f>'選択肢 '!$B$33:$AB$33</xm:f>
          </x14:formula1>
          <xm:sqref>E24:E320</xm:sqref>
        </x14:dataValidation>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80" zoomScaleNormal="90" zoomScaleSheetLayoutView="80" workbookViewId="0">
      <selection activeCell="AN3" sqref="AN3:AQ3"/>
    </sheetView>
  </sheetViews>
  <sheetFormatPr defaultColWidth="8.25" defaultRowHeight="21" customHeight="1" x14ac:dyDescent="0.15"/>
  <cols>
    <col min="1" max="1" width="2.625" style="387" customWidth="1"/>
    <col min="2" max="2" width="17.25" style="394" customWidth="1"/>
    <col min="3" max="3" width="7.5" style="387" bestFit="1" customWidth="1"/>
    <col min="4" max="4" width="3.25" style="387" customWidth="1"/>
    <col min="5" max="7" width="7.625" style="387" customWidth="1"/>
    <col min="8" max="8" width="5.25" style="387" customWidth="1"/>
    <col min="9" max="39" width="2.625" style="387" customWidth="1"/>
    <col min="40" max="41" width="7.625" style="387" customWidth="1"/>
    <col min="42" max="43" width="7.875" style="387" customWidth="1"/>
    <col min="44" max="45" width="7.625" style="387" customWidth="1"/>
    <col min="46" max="46" width="8.25" style="388"/>
    <col min="47" max="48" width="10.5" style="378" hidden="1" customWidth="1"/>
    <col min="49" max="49" width="3.125" style="378" customWidth="1"/>
    <col min="50" max="16384" width="8.25" style="378"/>
  </cols>
  <sheetData>
    <row r="1" spans="1:48" s="98" customFormat="1" ht="15" customHeight="1" x14ac:dyDescent="0.15">
      <c r="B1" s="474" t="s">
        <v>429</v>
      </c>
      <c r="C1" s="474"/>
      <c r="D1" s="474"/>
      <c r="E1" s="474"/>
      <c r="F1" s="474"/>
      <c r="G1" s="474"/>
      <c r="H1" s="474"/>
      <c r="I1" s="474"/>
      <c r="J1" s="474"/>
      <c r="K1" s="474"/>
      <c r="L1" s="474"/>
      <c r="O1" s="99"/>
      <c r="AA1" s="99"/>
      <c r="AI1" s="99"/>
    </row>
    <row r="2" spans="1:48" s="139" customFormat="1" ht="18" customHeight="1" x14ac:dyDescent="0.15">
      <c r="A2" s="360" t="s">
        <v>438</v>
      </c>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3"/>
      <c r="AB2" s="133"/>
      <c r="AC2" s="134"/>
      <c r="AD2" s="134"/>
      <c r="AE2" s="134"/>
      <c r="AF2" s="134"/>
      <c r="AG2" s="135"/>
      <c r="AH2" s="135"/>
      <c r="AI2" s="135"/>
      <c r="AJ2" s="135"/>
      <c r="AK2" s="135"/>
      <c r="AL2" s="136" t="s">
        <v>187</v>
      </c>
      <c r="AM2" s="136"/>
      <c r="AN2" s="577" t="s">
        <v>509</v>
      </c>
      <c r="AO2" s="578"/>
      <c r="AP2" s="578"/>
      <c r="AQ2" s="579"/>
      <c r="AR2" s="137"/>
      <c r="AS2" s="137"/>
      <c r="AT2" s="138"/>
    </row>
    <row r="3" spans="1:48" s="139" customFormat="1" ht="18" customHeight="1" x14ac:dyDescent="0.15">
      <c r="A3" s="140" t="s">
        <v>188</v>
      </c>
      <c r="B3" s="141"/>
      <c r="C3" s="141"/>
      <c r="D3" s="141"/>
      <c r="E3" s="141"/>
      <c r="F3" s="141"/>
      <c r="G3" s="141"/>
      <c r="H3" s="141"/>
      <c r="I3" s="141"/>
      <c r="J3" s="141"/>
      <c r="K3" s="141"/>
      <c r="L3" s="141"/>
      <c r="M3" s="141"/>
      <c r="N3" s="142"/>
      <c r="O3" s="142"/>
      <c r="P3" s="580">
        <v>2025</v>
      </c>
      <c r="Q3" s="580"/>
      <c r="R3" s="580"/>
      <c r="S3" s="580"/>
      <c r="T3" s="581" t="s">
        <v>0</v>
      </c>
      <c r="U3" s="581"/>
      <c r="V3" s="580">
        <f>【共通】!P9-4</f>
        <v>-4</v>
      </c>
      <c r="W3" s="580"/>
      <c r="X3" s="581" t="s">
        <v>189</v>
      </c>
      <c r="Y3" s="581"/>
      <c r="Z3" s="141"/>
      <c r="AA3" s="141"/>
      <c r="AB3" s="141"/>
      <c r="AC3" s="134"/>
      <c r="AD3" s="134"/>
      <c r="AE3" s="143"/>
      <c r="AF3" s="136"/>
      <c r="AG3" s="141"/>
      <c r="AH3" s="141"/>
      <c r="AI3" s="141"/>
      <c r="AJ3" s="141"/>
      <c r="AK3" s="141"/>
      <c r="AL3" s="136" t="s">
        <v>190</v>
      </c>
      <c r="AM3" s="136"/>
      <c r="AN3" s="582"/>
      <c r="AO3" s="583"/>
      <c r="AP3" s="583"/>
      <c r="AQ3" s="584"/>
      <c r="AR3" s="137"/>
      <c r="AS3" s="137"/>
      <c r="AT3" s="138"/>
    </row>
    <row r="4" spans="1:48" s="139" customFormat="1" ht="18" customHeight="1" x14ac:dyDescent="0.15">
      <c r="A4" s="144"/>
      <c r="B4" s="141"/>
      <c r="C4" s="144"/>
      <c r="D4" s="144"/>
      <c r="E4" s="144"/>
      <c r="F4" s="144"/>
      <c r="G4" s="144"/>
      <c r="H4" s="144"/>
      <c r="I4" s="144"/>
      <c r="J4" s="144"/>
      <c r="K4" s="144"/>
      <c r="L4" s="144"/>
      <c r="M4" s="144"/>
      <c r="N4" s="144"/>
      <c r="O4" s="144"/>
      <c r="P4" s="144"/>
      <c r="Q4" s="144"/>
      <c r="R4" s="144"/>
      <c r="S4" s="144"/>
      <c r="T4" s="144"/>
      <c r="U4" s="144"/>
      <c r="V4" s="144"/>
      <c r="W4" s="144"/>
      <c r="X4" s="144"/>
      <c r="Y4" s="144"/>
      <c r="Z4" s="144"/>
      <c r="AA4" s="143"/>
      <c r="AB4" s="145"/>
      <c r="AC4" s="145"/>
      <c r="AD4" s="145"/>
      <c r="AE4" s="134"/>
      <c r="AF4" s="145"/>
      <c r="AG4" s="145"/>
      <c r="AH4" s="145"/>
      <c r="AI4" s="145"/>
      <c r="AJ4" s="145"/>
      <c r="AK4" s="145"/>
      <c r="AL4" s="146" t="s">
        <v>191</v>
      </c>
      <c r="AM4" s="136"/>
      <c r="AN4" s="569" t="str">
        <f>IF(AN5="","予定/実績の別を選択",IF(AN5="予定","４週","暦月"))</f>
        <v>暦月</v>
      </c>
      <c r="AO4" s="570"/>
      <c r="AP4" s="570"/>
      <c r="AQ4" s="571"/>
      <c r="AR4" s="137"/>
      <c r="AS4" s="137"/>
      <c r="AT4" s="138"/>
    </row>
    <row r="5" spans="1:48" s="139" customFormat="1" ht="18" customHeight="1" x14ac:dyDescent="0.15">
      <c r="A5" s="144"/>
      <c r="B5" s="141"/>
      <c r="C5" s="144"/>
      <c r="D5" s="144"/>
      <c r="E5" s="144"/>
      <c r="F5" s="144"/>
      <c r="G5" s="144"/>
      <c r="H5" s="144"/>
      <c r="I5" s="144"/>
      <c r="J5" s="144"/>
      <c r="K5" s="144"/>
      <c r="L5" s="144"/>
      <c r="M5" s="144"/>
      <c r="N5" s="144"/>
      <c r="O5" s="144"/>
      <c r="P5" s="144"/>
      <c r="Q5" s="144"/>
      <c r="R5" s="144"/>
      <c r="S5" s="144"/>
      <c r="T5" s="144"/>
      <c r="U5" s="144"/>
      <c r="V5" s="144"/>
      <c r="W5" s="144"/>
      <c r="X5" s="144"/>
      <c r="Y5" s="144"/>
      <c r="Z5" s="144"/>
      <c r="AA5" s="143"/>
      <c r="AB5" s="145"/>
      <c r="AC5" s="145"/>
      <c r="AD5" s="145"/>
      <c r="AE5" s="134"/>
      <c r="AF5" s="145"/>
      <c r="AG5" s="145"/>
      <c r="AH5" s="145"/>
      <c r="AI5" s="145"/>
      <c r="AJ5" s="145"/>
      <c r="AK5" s="145"/>
      <c r="AL5" s="146" t="s">
        <v>192</v>
      </c>
      <c r="AM5" s="136"/>
      <c r="AN5" s="572" t="s">
        <v>342</v>
      </c>
      <c r="AO5" s="573"/>
      <c r="AP5" s="573"/>
      <c r="AQ5" s="574"/>
      <c r="AR5" s="137"/>
      <c r="AS5" s="137"/>
      <c r="AT5" s="138"/>
      <c r="AU5" s="147"/>
      <c r="AV5" s="147"/>
    </row>
    <row r="6" spans="1:48" s="157" customFormat="1" ht="6.75" customHeight="1" x14ac:dyDescent="0.15">
      <c r="A6" s="148"/>
      <c r="B6" s="141"/>
      <c r="C6" s="148"/>
      <c r="D6" s="148"/>
      <c r="E6" s="148"/>
      <c r="F6" s="148"/>
      <c r="G6" s="148"/>
      <c r="H6" s="148"/>
      <c r="I6" s="148"/>
      <c r="J6" s="148"/>
      <c r="K6" s="148"/>
      <c r="L6" s="148"/>
      <c r="M6" s="148"/>
      <c r="N6" s="148"/>
      <c r="O6" s="148"/>
      <c r="P6" s="148"/>
      <c r="Q6" s="148"/>
      <c r="R6" s="148"/>
      <c r="S6" s="148"/>
      <c r="T6" s="148"/>
      <c r="U6" s="148"/>
      <c r="V6" s="148"/>
      <c r="W6" s="148"/>
      <c r="X6" s="148"/>
      <c r="Y6" s="148"/>
      <c r="Z6" s="148"/>
      <c r="AA6" s="149"/>
      <c r="AB6" s="150"/>
      <c r="AC6" s="150"/>
      <c r="AD6" s="150"/>
      <c r="AE6" s="151"/>
      <c r="AF6" s="150"/>
      <c r="AG6" s="150"/>
      <c r="AH6" s="150"/>
      <c r="AI6" s="150"/>
      <c r="AJ6" s="150"/>
      <c r="AK6" s="150"/>
      <c r="AL6" s="152"/>
      <c r="AM6" s="153"/>
      <c r="AN6" s="142"/>
      <c r="AO6" s="142"/>
      <c r="AP6" s="142"/>
      <c r="AQ6" s="142"/>
      <c r="AR6" s="154"/>
      <c r="AS6" s="154"/>
      <c r="AT6" s="155"/>
      <c r="AU6" s="156"/>
      <c r="AV6" s="156"/>
    </row>
    <row r="7" spans="1:48" s="139" customFormat="1" ht="18" customHeight="1" x14ac:dyDescent="0.15">
      <c r="A7" s="144"/>
      <c r="B7" s="141"/>
      <c r="C7" s="144"/>
      <c r="D7" s="144"/>
      <c r="E7" s="144"/>
      <c r="F7" s="144"/>
      <c r="G7" s="144"/>
      <c r="H7" s="144"/>
      <c r="I7" s="144"/>
      <c r="J7" s="144"/>
      <c r="K7" s="144"/>
      <c r="L7" s="144"/>
      <c r="M7" s="144"/>
      <c r="N7" s="144"/>
      <c r="O7" s="144"/>
      <c r="P7" s="144"/>
      <c r="Q7" s="144"/>
      <c r="R7" s="144"/>
      <c r="S7" s="144"/>
      <c r="T7" s="144"/>
      <c r="U7" s="144"/>
      <c r="V7" s="144"/>
      <c r="W7" s="143"/>
      <c r="X7" s="144"/>
      <c r="Y7" s="144"/>
      <c r="Z7" s="144"/>
      <c r="AA7" s="143"/>
      <c r="AB7" s="145"/>
      <c r="AC7" s="145"/>
      <c r="AD7" s="145"/>
      <c r="AE7" s="134"/>
      <c r="AF7" s="145"/>
      <c r="AG7" s="145"/>
      <c r="AH7" s="145"/>
      <c r="AI7" s="145"/>
      <c r="AJ7" s="146" t="s">
        <v>193</v>
      </c>
      <c r="AK7" s="575"/>
      <c r="AL7" s="575"/>
      <c r="AM7" s="575"/>
      <c r="AN7" s="145" t="s">
        <v>194</v>
      </c>
      <c r="AO7" s="361"/>
      <c r="AP7" s="145" t="s">
        <v>195</v>
      </c>
      <c r="AQ7" s="134"/>
      <c r="AR7" s="137"/>
      <c r="AS7" s="137"/>
      <c r="AT7" s="138"/>
      <c r="AU7" s="147"/>
      <c r="AV7" s="147"/>
    </row>
    <row r="8" spans="1:48" s="157" customFormat="1" ht="7.5" customHeight="1" x14ac:dyDescent="0.15">
      <c r="A8" s="148"/>
      <c r="B8" s="141"/>
      <c r="C8" s="148"/>
      <c r="D8" s="148"/>
      <c r="E8" s="148"/>
      <c r="F8" s="148"/>
      <c r="G8" s="148"/>
      <c r="H8" s="148"/>
      <c r="I8" s="148"/>
      <c r="J8" s="148"/>
      <c r="K8" s="148"/>
      <c r="L8" s="148"/>
      <c r="M8" s="148"/>
      <c r="N8" s="148"/>
      <c r="O8" s="148"/>
      <c r="P8" s="148"/>
      <c r="Q8" s="148"/>
      <c r="R8" s="148"/>
      <c r="S8" s="148"/>
      <c r="T8" s="148"/>
      <c r="U8" s="148"/>
      <c r="V8" s="148"/>
      <c r="W8" s="149"/>
      <c r="X8" s="148"/>
      <c r="Y8" s="148"/>
      <c r="Z8" s="148"/>
      <c r="AA8" s="149"/>
      <c r="AB8" s="150"/>
      <c r="AC8" s="150"/>
      <c r="AD8" s="150"/>
      <c r="AE8" s="151"/>
      <c r="AF8" s="150"/>
      <c r="AG8" s="150"/>
      <c r="AH8" s="150"/>
      <c r="AI8" s="150"/>
      <c r="AJ8" s="152"/>
      <c r="AK8" s="150"/>
      <c r="AL8" s="150"/>
      <c r="AM8" s="150"/>
      <c r="AN8" s="150"/>
      <c r="AO8" s="150"/>
      <c r="AP8" s="150"/>
      <c r="AQ8" s="151"/>
      <c r="AR8" s="154"/>
      <c r="AS8" s="154"/>
      <c r="AT8" s="155"/>
      <c r="AU8" s="156"/>
      <c r="AV8" s="156"/>
    </row>
    <row r="9" spans="1:48" s="139" customFormat="1" ht="18" customHeight="1" x14ac:dyDescent="0.15">
      <c r="A9" s="144"/>
      <c r="B9" s="144"/>
      <c r="C9" s="144"/>
      <c r="D9" s="144"/>
      <c r="E9" s="144"/>
      <c r="F9" s="144"/>
      <c r="G9" s="144"/>
      <c r="H9" s="144"/>
      <c r="I9" s="144"/>
      <c r="J9" s="144"/>
      <c r="K9" s="144"/>
      <c r="L9" s="144"/>
      <c r="M9" s="144"/>
      <c r="N9" s="144"/>
      <c r="O9" s="144"/>
      <c r="P9" s="144"/>
      <c r="Q9" s="144"/>
      <c r="R9" s="144"/>
      <c r="S9" s="144"/>
      <c r="T9" s="144"/>
      <c r="U9" s="144"/>
      <c r="V9" s="144"/>
      <c r="W9" s="143"/>
      <c r="X9" s="144"/>
      <c r="Y9" s="144"/>
      <c r="Z9" s="144"/>
      <c r="AA9" s="143"/>
      <c r="AB9" s="145"/>
      <c r="AC9" s="145"/>
      <c r="AD9" s="145"/>
      <c r="AE9" s="134"/>
      <c r="AF9" s="145"/>
      <c r="AG9" s="145"/>
      <c r="AH9" s="145"/>
      <c r="AI9" s="145"/>
      <c r="AJ9" s="146" t="s">
        <v>196</v>
      </c>
      <c r="AK9" s="575"/>
      <c r="AL9" s="575"/>
      <c r="AM9" s="575"/>
      <c r="AN9" s="145" t="s">
        <v>194</v>
      </c>
      <c r="AO9" s="361"/>
      <c r="AP9" s="145" t="s">
        <v>195</v>
      </c>
      <c r="AQ9" s="134"/>
      <c r="AR9" s="137"/>
      <c r="AS9" s="137"/>
      <c r="AT9" s="138"/>
      <c r="AU9" s="147"/>
      <c r="AV9" s="147"/>
    </row>
    <row r="10" spans="1:48" s="157" customFormat="1" ht="5.25" customHeight="1" x14ac:dyDescent="0.15">
      <c r="A10" s="148"/>
      <c r="B10" s="148"/>
      <c r="C10" s="148"/>
      <c r="D10" s="148"/>
      <c r="E10" s="148"/>
      <c r="F10" s="148"/>
      <c r="G10" s="148"/>
      <c r="H10" s="148"/>
      <c r="I10" s="148"/>
      <c r="J10" s="148"/>
      <c r="K10" s="148"/>
      <c r="L10" s="148"/>
      <c r="M10" s="148"/>
      <c r="N10" s="148"/>
      <c r="O10" s="148"/>
      <c r="P10" s="148"/>
      <c r="Q10" s="148"/>
      <c r="R10" s="148"/>
      <c r="S10" s="148"/>
      <c r="T10" s="148"/>
      <c r="U10" s="148"/>
      <c r="V10" s="148"/>
      <c r="W10" s="149"/>
      <c r="X10" s="148"/>
      <c r="Y10" s="148"/>
      <c r="Z10" s="148"/>
      <c r="AA10" s="149"/>
      <c r="AB10" s="150"/>
      <c r="AC10" s="150"/>
      <c r="AD10" s="150"/>
      <c r="AE10" s="151"/>
      <c r="AF10" s="150"/>
      <c r="AG10" s="150"/>
      <c r="AH10" s="150"/>
      <c r="AI10" s="150"/>
      <c r="AJ10" s="152"/>
      <c r="AK10" s="150"/>
      <c r="AL10" s="150"/>
      <c r="AM10" s="150"/>
      <c r="AN10" s="150"/>
      <c r="AO10" s="150"/>
      <c r="AP10" s="150"/>
      <c r="AQ10" s="151"/>
      <c r="AR10" s="154"/>
      <c r="AS10" s="154"/>
      <c r="AT10" s="155"/>
      <c r="AU10" s="156"/>
      <c r="AV10" s="156"/>
    </row>
    <row r="11" spans="1:48" s="157" customFormat="1" ht="21" customHeight="1" x14ac:dyDescent="0.15">
      <c r="A11" s="148"/>
      <c r="B11" s="148"/>
      <c r="C11" s="148"/>
      <c r="D11" s="148"/>
      <c r="E11" s="576" t="str">
        <f>IF(E17="","",IF(E16&lt;E17,"ＮＧ",""))</f>
        <v/>
      </c>
      <c r="F11" s="576"/>
      <c r="G11" s="576" t="str">
        <f>IF(G17="","",IF(G12="職業指導員",IF((G16+J16)&lt;(G17+J17),"ＮＧ",""),IF(G16&lt;G17,"ＮＧ","")))</f>
        <v/>
      </c>
      <c r="H11" s="576"/>
      <c r="I11" s="576"/>
      <c r="J11" s="576" t="str">
        <f>IF(J17="","",IF(J12="職業指導員",IF((J16+P16)&lt;(J17+P17),"ＮＧ",""),IF(J16&lt;J17,"ＮＧ","")))</f>
        <v/>
      </c>
      <c r="K11" s="576"/>
      <c r="L11" s="576"/>
      <c r="M11" s="576"/>
      <c r="N11" s="576"/>
      <c r="O11" s="576"/>
      <c r="P11" s="576" t="str">
        <f>IF(P17="","",IF(P16&lt;P17,"ＮＧ",""))</f>
        <v/>
      </c>
      <c r="Q11" s="576"/>
      <c r="R11" s="576"/>
      <c r="S11" s="576"/>
      <c r="T11" s="576"/>
      <c r="U11" s="576"/>
      <c r="V11" s="576" t="str">
        <f>IF(V17="","",IF(V16&lt;V17,"ＮＧ",""))</f>
        <v/>
      </c>
      <c r="W11" s="576"/>
      <c r="X11" s="576"/>
      <c r="Y11" s="576"/>
      <c r="Z11" s="576"/>
      <c r="AA11" s="576"/>
      <c r="AB11" s="565" t="str">
        <f>IF(AB17="","",IF(AB16&lt;AB17,"ＮＧ",""))</f>
        <v/>
      </c>
      <c r="AC11" s="565"/>
      <c r="AD11" s="565"/>
      <c r="AE11" s="565"/>
      <c r="AF11" s="565"/>
      <c r="AG11" s="565"/>
      <c r="AH11" s="565" t="str">
        <f>IF(AH17="","",IF(AH16&lt;AH17,"ＮＧ",""))</f>
        <v/>
      </c>
      <c r="AI11" s="565"/>
      <c r="AJ11" s="565"/>
      <c r="AK11" s="565"/>
      <c r="AL11" s="565"/>
      <c r="AM11" s="565"/>
      <c r="AN11" s="565" t="str">
        <f>IF(AN17="","",IF(AN16&lt;AN17,"ＮＧ",""))</f>
        <v/>
      </c>
      <c r="AO11" s="565"/>
      <c r="AP11" s="565" t="str">
        <f>IF(AP17="","",IF(AP16&lt;AP17,"ＮＧ",""))</f>
        <v/>
      </c>
      <c r="AQ11" s="565"/>
      <c r="AR11" s="566" t="str">
        <f>IF(AR17="","",IF(AR16&lt;AR17,"ＮＧ",""))</f>
        <v/>
      </c>
      <c r="AS11" s="566"/>
      <c r="AT11" s="155"/>
      <c r="AU11" s="156"/>
      <c r="AV11" s="156"/>
    </row>
    <row r="12" spans="1:48" s="160" customFormat="1" ht="21" customHeight="1" x14ac:dyDescent="0.15">
      <c r="A12" s="158"/>
      <c r="B12" s="567"/>
      <c r="C12" s="537" t="s">
        <v>197</v>
      </c>
      <c r="D12" s="539"/>
      <c r="E12" s="529" t="str">
        <f>IFERROR(IF(VLOOKUP($AN$2,'選択肢 '!$A:$L,3,FALSE)="","---",(VLOOKUP($AN$2,'選択肢 '!$A:$L,3,FALSE))),"サービス種別未選択")</f>
        <v>サービス管理責任者</v>
      </c>
      <c r="F12" s="529"/>
      <c r="G12" s="529" t="str">
        <f>IFERROR(IF(VLOOKUP($AN$2,'選択肢 '!$A:$L,4,FALSE)="","---",(VLOOKUP($AN$2,'選択肢 '!$A:$L,4,FALSE))),"サービス種別"&amp;CHAR(10)&amp;"未選択")</f>
        <v>医師</v>
      </c>
      <c r="H12" s="529"/>
      <c r="I12" s="529"/>
      <c r="J12" s="554" t="str">
        <f>IFERROR(IF(VLOOKUP($AN$2,'選択肢 '!$A:$L,5,FALSE)="","---",(VLOOKUP($AN$2,'選択肢 '!$A:$L,5,FALSE))),"サービス種別未選択")</f>
        <v>看護職員</v>
      </c>
      <c r="K12" s="555"/>
      <c r="L12" s="555"/>
      <c r="M12" s="555"/>
      <c r="N12" s="555"/>
      <c r="O12" s="556"/>
      <c r="P12" s="554" t="str">
        <f>IFERROR(IF(VLOOKUP($AN$2,'選択肢 '!$A:$L,6,FALSE)="","---",(VLOOKUP($AN$2,'選択肢 '!$A:$L,6,FALSE))),"サービス種別未選択")</f>
        <v>理学療法士</v>
      </c>
      <c r="Q12" s="555"/>
      <c r="R12" s="555"/>
      <c r="S12" s="555"/>
      <c r="T12" s="555"/>
      <c r="U12" s="556"/>
      <c r="V12" s="554" t="str">
        <f>IFERROR(IF(VLOOKUP($AN$2,'選択肢 '!$A:$L,7,FALSE)="","---",(VLOOKUP($AN$2,'選択肢 '!$A:$L,7,FALSE))),"サービス種別未選択")</f>
        <v>作業療法士</v>
      </c>
      <c r="W12" s="555"/>
      <c r="X12" s="555"/>
      <c r="Y12" s="555"/>
      <c r="Z12" s="555"/>
      <c r="AA12" s="556"/>
      <c r="AB12" s="554" t="str">
        <f>IFERROR(IF(VLOOKUP($AN$2,'選択肢 '!$A:$L,8,FALSE)="","---",(VLOOKUP($AN$2,'選択肢 '!$A:$L,8,FALSE))),"サービス種別未選択")</f>
        <v>言語聴覚士</v>
      </c>
      <c r="AC12" s="555"/>
      <c r="AD12" s="555"/>
      <c r="AE12" s="555"/>
      <c r="AF12" s="555"/>
      <c r="AG12" s="556"/>
      <c r="AH12" s="554" t="str">
        <f>IFERROR(IF(VLOOKUP($AN$2,'選択肢 '!$A:$L,9,FALSE)="","---",(VLOOKUP($AN$2,'選択肢 '!$A:$L,9,FALSE))),"サービス種別未選択")</f>
        <v>生活支援員</v>
      </c>
      <c r="AI12" s="555"/>
      <c r="AJ12" s="555"/>
      <c r="AK12" s="555"/>
      <c r="AL12" s="555"/>
      <c r="AM12" s="556"/>
      <c r="AN12" s="526" t="str">
        <f>IFERROR(IF(VLOOKUP($AN$2,'選択肢 '!$A:$L,10,FALSE)="","---",(VLOOKUP($AN$2,'選択肢 '!$A:$L,10,FALSE))),"サービス種別未選択")</f>
        <v>その他職員</v>
      </c>
      <c r="AO12" s="528"/>
      <c r="AP12" s="529" t="str">
        <f>IFERROR(IF(VLOOKUP($AN$2,'選択肢 '!$A:$L,11,FALSE)="","---",(VLOOKUP($AN$2,'選択肢 '!$A:$L,11,FALSE))),"サービス種別未選択")</f>
        <v>---</v>
      </c>
      <c r="AQ12" s="529"/>
      <c r="AR12" s="529" t="str">
        <f>IFERROR(IF(VLOOKUP($AN$2,'選択肢 '!$A:$L,12,FALSE)="","---",(VLOOKUP($AN$2,'選択肢 '!$A:$L,12,FALSE))),"サービス種別未選択")</f>
        <v>---</v>
      </c>
      <c r="AS12" s="529"/>
      <c r="AT12" s="159"/>
    </row>
    <row r="13" spans="1:48" s="160" customFormat="1" ht="24.95" customHeight="1" x14ac:dyDescent="0.15">
      <c r="A13" s="161"/>
      <c r="B13" s="568"/>
      <c r="C13" s="543"/>
      <c r="D13" s="545"/>
      <c r="E13" s="334" t="s">
        <v>198</v>
      </c>
      <c r="F13" s="334" t="s">
        <v>199</v>
      </c>
      <c r="G13" s="333" t="s">
        <v>200</v>
      </c>
      <c r="H13" s="564" t="s">
        <v>201</v>
      </c>
      <c r="I13" s="564"/>
      <c r="J13" s="560" t="s">
        <v>202</v>
      </c>
      <c r="K13" s="561"/>
      <c r="L13" s="562"/>
      <c r="M13" s="560" t="s">
        <v>203</v>
      </c>
      <c r="N13" s="561"/>
      <c r="O13" s="562"/>
      <c r="P13" s="560" t="s">
        <v>202</v>
      </c>
      <c r="Q13" s="561"/>
      <c r="R13" s="562"/>
      <c r="S13" s="560" t="s">
        <v>203</v>
      </c>
      <c r="T13" s="561"/>
      <c r="U13" s="562"/>
      <c r="V13" s="560" t="s">
        <v>202</v>
      </c>
      <c r="W13" s="561"/>
      <c r="X13" s="562"/>
      <c r="Y13" s="560" t="s">
        <v>203</v>
      </c>
      <c r="Z13" s="561"/>
      <c r="AA13" s="562"/>
      <c r="AB13" s="560" t="s">
        <v>202</v>
      </c>
      <c r="AC13" s="561"/>
      <c r="AD13" s="562"/>
      <c r="AE13" s="560" t="s">
        <v>203</v>
      </c>
      <c r="AF13" s="561"/>
      <c r="AG13" s="562"/>
      <c r="AH13" s="560" t="s">
        <v>202</v>
      </c>
      <c r="AI13" s="561"/>
      <c r="AJ13" s="562"/>
      <c r="AK13" s="560" t="s">
        <v>203</v>
      </c>
      <c r="AL13" s="561"/>
      <c r="AM13" s="562"/>
      <c r="AN13" s="334" t="s">
        <v>198</v>
      </c>
      <c r="AO13" s="334" t="s">
        <v>199</v>
      </c>
      <c r="AP13" s="334" t="s">
        <v>198</v>
      </c>
      <c r="AQ13" s="334" t="s">
        <v>199</v>
      </c>
      <c r="AR13" s="334" t="s">
        <v>198</v>
      </c>
      <c r="AS13" s="334" t="s">
        <v>199</v>
      </c>
      <c r="AT13" s="159"/>
    </row>
    <row r="14" spans="1:48" s="160" customFormat="1" ht="18" customHeight="1" x14ac:dyDescent="0.15">
      <c r="A14" s="161"/>
      <c r="B14" s="323" t="s">
        <v>204</v>
      </c>
      <c r="C14" s="526">
        <f>SUM(E14:AS14)</f>
        <v>0</v>
      </c>
      <c r="D14" s="528"/>
      <c r="E14" s="334">
        <f>COUNTIFS($B:$B,$E$12,$C:$C,"(A)常/専")</f>
        <v>0</v>
      </c>
      <c r="F14" s="334">
        <f>COUNTIFS($B:$B,$E$12,$C:$C,"(B)常/兼")</f>
        <v>0</v>
      </c>
      <c r="G14" s="334">
        <f>COUNTIFS($B:$B,$G$12,$C:$C,"(A)常/専")</f>
        <v>0</v>
      </c>
      <c r="H14" s="564">
        <f>COUNTIFS($B:$B,$G$12,$C:$C,"(B)常/兼")</f>
        <v>0</v>
      </c>
      <c r="I14" s="564"/>
      <c r="J14" s="560">
        <f>COUNTIFS($B:$B,$J$12,$C:$C,"(A)常/専")</f>
        <v>0</v>
      </c>
      <c r="K14" s="561"/>
      <c r="L14" s="562"/>
      <c r="M14" s="560">
        <f>COUNTIFS($B:$B,$J$12,$C:$C,"(B)常/兼")</f>
        <v>0</v>
      </c>
      <c r="N14" s="561"/>
      <c r="O14" s="562"/>
      <c r="P14" s="560">
        <f>COUNTIFS($B:$B,$P$12,$C:$C,"(A)常/専")</f>
        <v>0</v>
      </c>
      <c r="Q14" s="561"/>
      <c r="R14" s="562"/>
      <c r="S14" s="560">
        <f>COUNTIFS($B:$B,$P$12,$C:$C,"(B)常/兼")</f>
        <v>0</v>
      </c>
      <c r="T14" s="561"/>
      <c r="U14" s="562"/>
      <c r="V14" s="560">
        <f>COUNTIFS($B:$B,$V$12,$C:$C,"(A)常/専")</f>
        <v>0</v>
      </c>
      <c r="W14" s="561"/>
      <c r="X14" s="562"/>
      <c r="Y14" s="560">
        <f>COUNTIFS($B:$B,$V$12,$C:$C,"(B)常/兼")</f>
        <v>0</v>
      </c>
      <c r="Z14" s="561"/>
      <c r="AA14" s="562"/>
      <c r="AB14" s="560">
        <f>COUNTIFS($B:$B,$AB$12,$C:$C,"(A)常/専")</f>
        <v>0</v>
      </c>
      <c r="AC14" s="561"/>
      <c r="AD14" s="562"/>
      <c r="AE14" s="560">
        <f>COUNTIFS($B:$B,$AB$12,$C:$C,"(B)常/兼")</f>
        <v>0</v>
      </c>
      <c r="AF14" s="561"/>
      <c r="AG14" s="562"/>
      <c r="AH14" s="560">
        <f>COUNTIFS($B:$B,$AH$12,$C:$C,"(A)常/専")</f>
        <v>0</v>
      </c>
      <c r="AI14" s="561"/>
      <c r="AJ14" s="562"/>
      <c r="AK14" s="560">
        <f>COUNTIFS($B:$B,$AH$12,$C:$C,"(B)常/兼")</f>
        <v>0</v>
      </c>
      <c r="AL14" s="561"/>
      <c r="AM14" s="562"/>
      <c r="AN14" s="334">
        <f>COUNTIFS($B:$B,$AN$12,$C:$C,"(A)常/専")</f>
        <v>0</v>
      </c>
      <c r="AO14" s="334">
        <f>COUNTIFS($B:$B,$AN$12,$C:$C,"(B)常/兼")</f>
        <v>0</v>
      </c>
      <c r="AP14" s="334">
        <f>COUNTIFS($B:$B,$AP$12,$C:$C,"(A)常/専")</f>
        <v>0</v>
      </c>
      <c r="AQ14" s="334">
        <f>COUNTIFS($B:$B,$AP$12,$C:$C,"(B)常/兼")</f>
        <v>0</v>
      </c>
      <c r="AR14" s="334">
        <f>COUNTIFS($B:$B,$AR$12,$C:$C,"(A)常/専")</f>
        <v>0</v>
      </c>
      <c r="AS14" s="334">
        <f>COUNTIFS($B:$B,$AR$12,$C:$C,"(B)常/兼")</f>
        <v>0</v>
      </c>
      <c r="AT14" s="159"/>
    </row>
    <row r="15" spans="1:48" s="160" customFormat="1" ht="18" customHeight="1" x14ac:dyDescent="0.15">
      <c r="A15" s="161"/>
      <c r="B15" s="323" t="s">
        <v>205</v>
      </c>
      <c r="C15" s="526">
        <f>SUM(E15:AS15)</f>
        <v>0</v>
      </c>
      <c r="D15" s="528"/>
      <c r="E15" s="334">
        <f>COUNTIFS($B:$B,$E$12,$C:$C,"(C)非/専")</f>
        <v>0</v>
      </c>
      <c r="F15" s="334">
        <f>COUNTIFS($B:$B,$E$12,$C:$C,"(D)非/兼")</f>
        <v>0</v>
      </c>
      <c r="G15" s="334">
        <f>COUNTIFS($B:$B,$G$12,$C:$C,"(C)非/専")</f>
        <v>0</v>
      </c>
      <c r="H15" s="564">
        <f>COUNTIFS($B:$B,$G$12,$C:$C,"(D)非/兼")</f>
        <v>0</v>
      </c>
      <c r="I15" s="564"/>
      <c r="J15" s="560">
        <f>COUNTIFS($B:$B,$J$12,$C:$C,"(C)非/専")</f>
        <v>0</v>
      </c>
      <c r="K15" s="561"/>
      <c r="L15" s="562"/>
      <c r="M15" s="560">
        <f>COUNTIFS($B:$B,$J$12,$C:$C,"(D)非/兼")</f>
        <v>0</v>
      </c>
      <c r="N15" s="561"/>
      <c r="O15" s="562"/>
      <c r="P15" s="560">
        <f>COUNTIFS($B:$B,$P$12,$C:$C,"(C)非/専")</f>
        <v>0</v>
      </c>
      <c r="Q15" s="561"/>
      <c r="R15" s="562"/>
      <c r="S15" s="560">
        <f>COUNTIFS($B:$B,$P$12,$C:$C,"(D)非/兼")</f>
        <v>0</v>
      </c>
      <c r="T15" s="561"/>
      <c r="U15" s="562"/>
      <c r="V15" s="560">
        <f>COUNTIFS($B:$B,$V$12,$C:$C,"(C)非/専")</f>
        <v>0</v>
      </c>
      <c r="W15" s="561"/>
      <c r="X15" s="562"/>
      <c r="Y15" s="560">
        <f>COUNTIFS($B:$B,$V$12,$C:$C,"(D)非/兼")</f>
        <v>0</v>
      </c>
      <c r="Z15" s="561"/>
      <c r="AA15" s="562"/>
      <c r="AB15" s="560">
        <f>COUNTIFS($B:$B,$AB$12,$C:$C,"(C)非/専")</f>
        <v>0</v>
      </c>
      <c r="AC15" s="561"/>
      <c r="AD15" s="562"/>
      <c r="AE15" s="560">
        <f>COUNTIFS($B:$B,$AB$12,$C:$C,"(D)非/兼")</f>
        <v>0</v>
      </c>
      <c r="AF15" s="561"/>
      <c r="AG15" s="562"/>
      <c r="AH15" s="560">
        <f>COUNTIFS($B:$B,$AH$12,$C:$C,"(C)非/専")</f>
        <v>0</v>
      </c>
      <c r="AI15" s="561"/>
      <c r="AJ15" s="562"/>
      <c r="AK15" s="560">
        <f>COUNTIFS($B:$B,$AH$12,$C:$C,"(D)非/兼")</f>
        <v>0</v>
      </c>
      <c r="AL15" s="561"/>
      <c r="AM15" s="562"/>
      <c r="AN15" s="334">
        <f>COUNTIFS($B:$B,$AN$12,$C:$C,"(C)非/専")</f>
        <v>0</v>
      </c>
      <c r="AO15" s="334">
        <f>COUNTIFS($B:$B,$AN$12,$C:$C,"(D)非/兼")</f>
        <v>0</v>
      </c>
      <c r="AP15" s="334">
        <f>COUNTIFS($B:$B,$AP$12,$C:$C,"(C)非/専")</f>
        <v>0</v>
      </c>
      <c r="AQ15" s="334">
        <f>COUNTIFS($B:$B,$AP$12,$C:$C,"(D)非/兼")</f>
        <v>0</v>
      </c>
      <c r="AR15" s="334">
        <f>COUNTIFS($B:$B,$AR$12,$C:$C,"(C)非/専")</f>
        <v>0</v>
      </c>
      <c r="AS15" s="334">
        <f>COUNTIFS($B:$B,$AR$12,$C:$C,"(D)非/兼")</f>
        <v>0</v>
      </c>
      <c r="AT15" s="159"/>
    </row>
    <row r="16" spans="1:48" s="160" customFormat="1" ht="18" customHeight="1" x14ac:dyDescent="0.15">
      <c r="A16" s="161"/>
      <c r="B16" s="323" t="s">
        <v>206</v>
      </c>
      <c r="C16" s="526">
        <f>SUM(E16:AS16)-(SUMIFS($AR:$AR,$B:$B,"サービス管理責任者")+SUMIFS($AR:$AR,$B:$B,"医師")+SUMIFS($AR:$AR,$B:$B,"その他職員"))</f>
        <v>0</v>
      </c>
      <c r="D16" s="528"/>
      <c r="E16" s="554">
        <f>ROUND(SUMIF($B:$B,E12,$AR:$AR),2)</f>
        <v>0</v>
      </c>
      <c r="F16" s="556"/>
      <c r="G16" s="563">
        <f>ROUND(SUMIF($B:$B,G12,$AR:$AR),2)</f>
        <v>0</v>
      </c>
      <c r="H16" s="563"/>
      <c r="I16" s="563"/>
      <c r="J16" s="554">
        <f>ROUND(SUMIF($B:$B,J12,$AR:$AR),2)</f>
        <v>0</v>
      </c>
      <c r="K16" s="555"/>
      <c r="L16" s="555"/>
      <c r="M16" s="555"/>
      <c r="N16" s="555"/>
      <c r="O16" s="556"/>
      <c r="P16" s="554">
        <f>ROUND(SUMIF($B:$B,P12,$AR:$AR),2)</f>
        <v>0</v>
      </c>
      <c r="Q16" s="555"/>
      <c r="R16" s="555"/>
      <c r="S16" s="555"/>
      <c r="T16" s="555"/>
      <c r="U16" s="556"/>
      <c r="V16" s="554">
        <f>ROUND(SUMIF($B:$B,V12,$AR:$AR),2)</f>
        <v>0</v>
      </c>
      <c r="W16" s="555"/>
      <c r="X16" s="555"/>
      <c r="Y16" s="555"/>
      <c r="Z16" s="555"/>
      <c r="AA16" s="556"/>
      <c r="AB16" s="554">
        <f>ROUND(SUMIF($B:$B,AB12,$AR:$AR),2)</f>
        <v>0</v>
      </c>
      <c r="AC16" s="555"/>
      <c r="AD16" s="555"/>
      <c r="AE16" s="555"/>
      <c r="AF16" s="555"/>
      <c r="AG16" s="556"/>
      <c r="AH16" s="554">
        <f>ROUND(SUMIF($B:$B,AH12,$AR:$AR),2)</f>
        <v>0</v>
      </c>
      <c r="AI16" s="555"/>
      <c r="AJ16" s="555"/>
      <c r="AK16" s="555"/>
      <c r="AL16" s="555"/>
      <c r="AM16" s="556"/>
      <c r="AN16" s="554">
        <f>ROUND(SUMIF($B:$B,AN12,$AR:$AR),2)</f>
        <v>0</v>
      </c>
      <c r="AO16" s="556"/>
      <c r="AP16" s="554">
        <f>ROUND(SUMIF($B:$B,AP12,$AR:$AR),2)</f>
        <v>0</v>
      </c>
      <c r="AQ16" s="556"/>
      <c r="AR16" s="554">
        <f>ROUND(SUMIF($B:$B,AR12,$AR:$AR),2)</f>
        <v>0</v>
      </c>
      <c r="AS16" s="556"/>
      <c r="AT16" s="159"/>
    </row>
    <row r="17" spans="1:48" s="160" customFormat="1" ht="18" customHeight="1" x14ac:dyDescent="0.15">
      <c r="A17" s="161"/>
      <c r="B17" s="323" t="s">
        <v>506</v>
      </c>
      <c r="C17" s="557"/>
      <c r="D17" s="558"/>
      <c r="E17" s="549"/>
      <c r="F17" s="551"/>
      <c r="G17" s="559"/>
      <c r="H17" s="559"/>
      <c r="I17" s="559"/>
      <c r="J17" s="549"/>
      <c r="K17" s="550"/>
      <c r="L17" s="550"/>
      <c r="M17" s="550"/>
      <c r="N17" s="550"/>
      <c r="O17" s="551"/>
      <c r="P17" s="549"/>
      <c r="Q17" s="550"/>
      <c r="R17" s="550"/>
      <c r="S17" s="550"/>
      <c r="T17" s="550"/>
      <c r="U17" s="551"/>
      <c r="V17" s="549"/>
      <c r="W17" s="550"/>
      <c r="X17" s="550"/>
      <c r="Y17" s="550"/>
      <c r="Z17" s="550"/>
      <c r="AA17" s="551"/>
      <c r="AB17" s="549"/>
      <c r="AC17" s="550"/>
      <c r="AD17" s="550"/>
      <c r="AE17" s="550"/>
      <c r="AF17" s="550"/>
      <c r="AG17" s="551"/>
      <c r="AH17" s="549"/>
      <c r="AI17" s="550"/>
      <c r="AJ17" s="550"/>
      <c r="AK17" s="550"/>
      <c r="AL17" s="550"/>
      <c r="AM17" s="551"/>
      <c r="AN17" s="549"/>
      <c r="AO17" s="551"/>
      <c r="AP17" s="549"/>
      <c r="AQ17" s="551"/>
      <c r="AR17" s="549"/>
      <c r="AS17" s="551"/>
      <c r="AT17" s="159"/>
    </row>
    <row r="18" spans="1:48" s="160" customFormat="1" ht="7.5" customHeight="1" x14ac:dyDescent="0.15">
      <c r="A18" s="161"/>
      <c r="B18" s="552" t="s">
        <v>207</v>
      </c>
      <c r="C18" s="552"/>
      <c r="D18" s="552"/>
      <c r="E18" s="552"/>
      <c r="F18" s="552"/>
      <c r="G18" s="552"/>
      <c r="H18" s="552"/>
      <c r="I18" s="324"/>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59"/>
    </row>
    <row r="19" spans="1:48" s="139" customFormat="1" ht="30" customHeight="1" x14ac:dyDescent="0.15">
      <c r="A19" s="140"/>
      <c r="B19" s="553"/>
      <c r="C19" s="553"/>
      <c r="D19" s="553"/>
      <c r="E19" s="553"/>
      <c r="F19" s="553"/>
      <c r="G19" s="553"/>
      <c r="H19" s="553"/>
      <c r="I19" s="362" t="str">
        <f t="shared" ref="I19:AM19" si="0">IFERROR(IF(SUMIF($H:$H,"夜間　　",I:I)&gt;0,"🌙"&amp;CHAR(10)&amp;COUNTIFS($H:$H,"夜間　　",I:I,"&gt;0"),""),"")</f>
        <v/>
      </c>
      <c r="J19" s="362" t="str">
        <f t="shared" si="0"/>
        <v/>
      </c>
      <c r="K19" s="362" t="str">
        <f t="shared" si="0"/>
        <v/>
      </c>
      <c r="L19" s="362" t="str">
        <f t="shared" si="0"/>
        <v/>
      </c>
      <c r="M19" s="362" t="str">
        <f t="shared" si="0"/>
        <v/>
      </c>
      <c r="N19" s="362" t="str">
        <f t="shared" si="0"/>
        <v/>
      </c>
      <c r="O19" s="362" t="str">
        <f t="shared" si="0"/>
        <v/>
      </c>
      <c r="P19" s="362" t="str">
        <f t="shared" si="0"/>
        <v/>
      </c>
      <c r="Q19" s="362" t="str">
        <f t="shared" si="0"/>
        <v/>
      </c>
      <c r="R19" s="362" t="str">
        <f t="shared" si="0"/>
        <v/>
      </c>
      <c r="S19" s="362" t="str">
        <f t="shared" si="0"/>
        <v/>
      </c>
      <c r="T19" s="362" t="str">
        <f t="shared" si="0"/>
        <v/>
      </c>
      <c r="U19" s="362" t="str">
        <f t="shared" si="0"/>
        <v/>
      </c>
      <c r="V19" s="362" t="str">
        <f t="shared" si="0"/>
        <v/>
      </c>
      <c r="W19" s="362" t="str">
        <f t="shared" si="0"/>
        <v/>
      </c>
      <c r="X19" s="362" t="str">
        <f t="shared" si="0"/>
        <v/>
      </c>
      <c r="Y19" s="362" t="str">
        <f t="shared" si="0"/>
        <v/>
      </c>
      <c r="Z19" s="362" t="str">
        <f t="shared" si="0"/>
        <v/>
      </c>
      <c r="AA19" s="362" t="str">
        <f t="shared" si="0"/>
        <v/>
      </c>
      <c r="AB19" s="362" t="str">
        <f t="shared" si="0"/>
        <v/>
      </c>
      <c r="AC19" s="362" t="str">
        <f t="shared" si="0"/>
        <v/>
      </c>
      <c r="AD19" s="362" t="str">
        <f t="shared" si="0"/>
        <v/>
      </c>
      <c r="AE19" s="362" t="str">
        <f t="shared" si="0"/>
        <v/>
      </c>
      <c r="AF19" s="362" t="str">
        <f t="shared" si="0"/>
        <v/>
      </c>
      <c r="AG19" s="362" t="str">
        <f t="shared" si="0"/>
        <v/>
      </c>
      <c r="AH19" s="362" t="str">
        <f t="shared" si="0"/>
        <v/>
      </c>
      <c r="AI19" s="362" t="str">
        <f t="shared" si="0"/>
        <v/>
      </c>
      <c r="AJ19" s="362" t="str">
        <f t="shared" si="0"/>
        <v/>
      </c>
      <c r="AK19" s="362" t="str">
        <f t="shared" si="0"/>
        <v/>
      </c>
      <c r="AL19" s="362" t="str">
        <f t="shared" si="0"/>
        <v/>
      </c>
      <c r="AM19" s="362" t="str">
        <f t="shared" si="0"/>
        <v/>
      </c>
      <c r="AN19" s="158" t="s">
        <v>208</v>
      </c>
      <c r="AO19" s="163"/>
      <c r="AP19" s="140"/>
      <c r="AQ19" s="134"/>
      <c r="AR19" s="163"/>
      <c r="AS19" s="163"/>
      <c r="AT19" s="138"/>
    </row>
    <row r="20" spans="1:48" s="139" customFormat="1" ht="15" customHeight="1" x14ac:dyDescent="0.15">
      <c r="A20" s="530" t="s">
        <v>209</v>
      </c>
      <c r="B20" s="529" t="s">
        <v>210</v>
      </c>
      <c r="C20" s="531" t="s">
        <v>211</v>
      </c>
      <c r="D20" s="532"/>
      <c r="E20" s="529" t="s">
        <v>212</v>
      </c>
      <c r="F20" s="537" t="s">
        <v>213</v>
      </c>
      <c r="G20" s="538"/>
      <c r="H20" s="539"/>
      <c r="I20" s="546" t="s">
        <v>439</v>
      </c>
      <c r="J20" s="547"/>
      <c r="K20" s="547"/>
      <c r="L20" s="547"/>
      <c r="M20" s="547"/>
      <c r="N20" s="547"/>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18" t="s">
        <v>214</v>
      </c>
      <c r="AO20" s="519" t="s">
        <v>215</v>
      </c>
      <c r="AP20" s="520" t="s">
        <v>507</v>
      </c>
      <c r="AQ20" s="521"/>
      <c r="AR20" s="519" t="s">
        <v>216</v>
      </c>
      <c r="AS20" s="519"/>
      <c r="AT20" s="138"/>
    </row>
    <row r="21" spans="1:48" s="139" customFormat="1" ht="15" customHeight="1" x14ac:dyDescent="0.15">
      <c r="A21" s="530"/>
      <c r="B21" s="529"/>
      <c r="C21" s="533"/>
      <c r="D21" s="534"/>
      <c r="E21" s="529"/>
      <c r="F21" s="540"/>
      <c r="G21" s="541"/>
      <c r="H21" s="542"/>
      <c r="I21" s="526" t="s">
        <v>217</v>
      </c>
      <c r="J21" s="527"/>
      <c r="K21" s="527"/>
      <c r="L21" s="527"/>
      <c r="M21" s="527"/>
      <c r="N21" s="527"/>
      <c r="O21" s="528"/>
      <c r="P21" s="529" t="s">
        <v>218</v>
      </c>
      <c r="Q21" s="529"/>
      <c r="R21" s="529"/>
      <c r="S21" s="529"/>
      <c r="T21" s="529"/>
      <c r="U21" s="529"/>
      <c r="V21" s="529"/>
      <c r="W21" s="529" t="s">
        <v>219</v>
      </c>
      <c r="X21" s="529"/>
      <c r="Y21" s="529"/>
      <c r="Z21" s="529"/>
      <c r="AA21" s="529"/>
      <c r="AB21" s="529"/>
      <c r="AC21" s="529"/>
      <c r="AD21" s="529" t="s">
        <v>220</v>
      </c>
      <c r="AE21" s="529"/>
      <c r="AF21" s="529"/>
      <c r="AG21" s="529"/>
      <c r="AH21" s="529"/>
      <c r="AI21" s="529"/>
      <c r="AJ21" s="529"/>
      <c r="AK21" s="529" t="str">
        <f>IF(AN4="暦月","第５週","")</f>
        <v>第５週</v>
      </c>
      <c r="AL21" s="529"/>
      <c r="AM21" s="529"/>
      <c r="AN21" s="518"/>
      <c r="AO21" s="519"/>
      <c r="AP21" s="522"/>
      <c r="AQ21" s="523"/>
      <c r="AR21" s="519"/>
      <c r="AS21" s="519"/>
      <c r="AT21" s="138"/>
    </row>
    <row r="22" spans="1:48" s="139" customFormat="1" ht="15" customHeight="1" x14ac:dyDescent="0.15">
      <c r="A22" s="530"/>
      <c r="B22" s="529"/>
      <c r="C22" s="533"/>
      <c r="D22" s="534"/>
      <c r="E22" s="529"/>
      <c r="F22" s="540"/>
      <c r="G22" s="541"/>
      <c r="H22" s="542"/>
      <c r="I22" s="164">
        <f>DATE($P$3,$V$3,1)</f>
        <v>45505</v>
      </c>
      <c r="J22" s="164">
        <f>DATE($P$3,$V$3,2)</f>
        <v>45506</v>
      </c>
      <c r="K22" s="164">
        <f>DATE($P$3,$V$3,3)</f>
        <v>45507</v>
      </c>
      <c r="L22" s="164">
        <f>DATE($P$3,$V$3,4)</f>
        <v>45508</v>
      </c>
      <c r="M22" s="164">
        <f>DATE($P$3,$V$3,5)</f>
        <v>45509</v>
      </c>
      <c r="N22" s="164">
        <f>DATE($P$3,$V$3,6)</f>
        <v>45510</v>
      </c>
      <c r="O22" s="164">
        <f>DATE($P$3,$V$3,7)</f>
        <v>45511</v>
      </c>
      <c r="P22" s="164">
        <f>DATE($P$3,$V$3,8)</f>
        <v>45512</v>
      </c>
      <c r="Q22" s="164">
        <f>DATE($P$3,$V$3,9)</f>
        <v>45513</v>
      </c>
      <c r="R22" s="164">
        <f>DATE($P$3,$V$3,10)</f>
        <v>45514</v>
      </c>
      <c r="S22" s="164">
        <f>DATE($P$3,$V$3,11)</f>
        <v>45515</v>
      </c>
      <c r="T22" s="164">
        <f>DATE($P$3,$V$3,12)</f>
        <v>45516</v>
      </c>
      <c r="U22" s="164">
        <f>DATE($P$3,$V$3,13)</f>
        <v>45517</v>
      </c>
      <c r="V22" s="164">
        <f>DATE($P$3,$V$3,14)</f>
        <v>45518</v>
      </c>
      <c r="W22" s="164">
        <f>DATE($P$3,$V$3,15)</f>
        <v>45519</v>
      </c>
      <c r="X22" s="164">
        <f>DATE($P$3,$V$3,16)</f>
        <v>45520</v>
      </c>
      <c r="Y22" s="164">
        <f>DATE($P$3,$V$3,17)</f>
        <v>45521</v>
      </c>
      <c r="Z22" s="164">
        <f>DATE($P$3,$V$3,18)</f>
        <v>45522</v>
      </c>
      <c r="AA22" s="164">
        <f>DATE($P$3,$V$3,19)</f>
        <v>45523</v>
      </c>
      <c r="AB22" s="164">
        <f>DATE($P$3,$V$3,20)</f>
        <v>45524</v>
      </c>
      <c r="AC22" s="164">
        <f>DATE($P$3,$V$3,21)</f>
        <v>45525</v>
      </c>
      <c r="AD22" s="164">
        <f>DATE($P$3,$V$3,22)</f>
        <v>45526</v>
      </c>
      <c r="AE22" s="164">
        <f>DATE($P$3,$V$3,23)</f>
        <v>45527</v>
      </c>
      <c r="AF22" s="164">
        <f>DATE($P$3,$V$3,24)</f>
        <v>45528</v>
      </c>
      <c r="AG22" s="164">
        <f>DATE($P$3,$V$3,25)</f>
        <v>45529</v>
      </c>
      <c r="AH22" s="164">
        <f>DATE($P$3,$V$3,26)</f>
        <v>45530</v>
      </c>
      <c r="AI22" s="164">
        <f>DATE($P$3,$V$3,27)</f>
        <v>45531</v>
      </c>
      <c r="AJ22" s="164">
        <f>DATE($P$3,$V$3,28)</f>
        <v>45532</v>
      </c>
      <c r="AK22" s="164">
        <f>IF(AN4="暦月",IF(DAY(EOMONTH(I22,0))&lt;29,"",DATE($P$3,$V$3,29)),"")</f>
        <v>45533</v>
      </c>
      <c r="AL22" s="164">
        <f>IF(AN4="暦月",IF(DAY(EOMONTH(I22,0))&lt;30,"",DATE($P$3,$V$3,30)),"")</f>
        <v>45534</v>
      </c>
      <c r="AM22" s="164">
        <f>IF(AN4="暦月",IF(DAY(EOMONTH(I22,0))&lt;31,"",DATE($P$3,$V$3,31)),"")</f>
        <v>45535</v>
      </c>
      <c r="AN22" s="518"/>
      <c r="AO22" s="519"/>
      <c r="AP22" s="522"/>
      <c r="AQ22" s="523"/>
      <c r="AR22" s="519"/>
      <c r="AS22" s="519"/>
      <c r="AT22" s="138"/>
    </row>
    <row r="23" spans="1:48" s="139" customFormat="1" ht="15" customHeight="1" x14ac:dyDescent="0.15">
      <c r="A23" s="530"/>
      <c r="B23" s="529"/>
      <c r="C23" s="535"/>
      <c r="D23" s="536"/>
      <c r="E23" s="529"/>
      <c r="F23" s="543"/>
      <c r="G23" s="544"/>
      <c r="H23" s="545"/>
      <c r="I23" s="165">
        <f>DATE($P$3,$V$3,1)</f>
        <v>45505</v>
      </c>
      <c r="J23" s="165">
        <f>DATE($P$3,$V$3,2)</f>
        <v>45506</v>
      </c>
      <c r="K23" s="165">
        <f>DATE($P$3,$V$3,3)</f>
        <v>45507</v>
      </c>
      <c r="L23" s="165">
        <f>DATE($P$3,$V$3,4)</f>
        <v>45508</v>
      </c>
      <c r="M23" s="165">
        <f>DATE($P$3,$V$3,5)</f>
        <v>45509</v>
      </c>
      <c r="N23" s="165">
        <f>DATE($P$3,$V$3,6)</f>
        <v>45510</v>
      </c>
      <c r="O23" s="165">
        <f>DATE($P$3,$V$3,7)</f>
        <v>45511</v>
      </c>
      <c r="P23" s="165">
        <f>DATE($P$3,$V$3,8)</f>
        <v>45512</v>
      </c>
      <c r="Q23" s="165">
        <f>DATE($P$3,$V$3,9)</f>
        <v>45513</v>
      </c>
      <c r="R23" s="165">
        <f>DATE($P$3,$V$3,10)</f>
        <v>45514</v>
      </c>
      <c r="S23" s="165">
        <f>DATE($P$3,$V$3,11)</f>
        <v>45515</v>
      </c>
      <c r="T23" s="165">
        <f>DATE($P$3,$V$3,12)</f>
        <v>45516</v>
      </c>
      <c r="U23" s="165">
        <f>DATE($P$3,$V$3,13)</f>
        <v>45517</v>
      </c>
      <c r="V23" s="165">
        <f>DATE($P$3,$V$3,14)</f>
        <v>45518</v>
      </c>
      <c r="W23" s="165">
        <f>DATE($P$3,$V$3,15)</f>
        <v>45519</v>
      </c>
      <c r="X23" s="165">
        <f>DATE($P$3,$V$3,16)</f>
        <v>45520</v>
      </c>
      <c r="Y23" s="165">
        <f>DATE($P$3,$V$3,17)</f>
        <v>45521</v>
      </c>
      <c r="Z23" s="165">
        <f>DATE($P$3,$V$3,18)</f>
        <v>45522</v>
      </c>
      <c r="AA23" s="165">
        <f>DATE($P$3,$V$3,19)</f>
        <v>45523</v>
      </c>
      <c r="AB23" s="165">
        <f>DATE($P$3,$V$3,20)</f>
        <v>45524</v>
      </c>
      <c r="AC23" s="165">
        <f>DATE($P$3,$V$3,21)</f>
        <v>45525</v>
      </c>
      <c r="AD23" s="165">
        <f>DATE($P$3,$V$3,22)</f>
        <v>45526</v>
      </c>
      <c r="AE23" s="165">
        <f>DATE($P$3,$V$3,23)</f>
        <v>45527</v>
      </c>
      <c r="AF23" s="165">
        <f>DATE($P$3,$V$3,24)</f>
        <v>45528</v>
      </c>
      <c r="AG23" s="165">
        <f>DATE($P$3,$V$3,25)</f>
        <v>45529</v>
      </c>
      <c r="AH23" s="165">
        <f>DATE($P$3,$V$3,26)</f>
        <v>45530</v>
      </c>
      <c r="AI23" s="165">
        <f>DATE($P$3,$V$3,27)</f>
        <v>45531</v>
      </c>
      <c r="AJ23" s="165">
        <f>DATE($P$3,$V$3,28)</f>
        <v>45532</v>
      </c>
      <c r="AK23" s="165">
        <f>IF(AN4="暦月",IF(DAY(EOMONTH(I23,0))&lt;29,"",DATE($P$3,$V$3,29)),"")</f>
        <v>45533</v>
      </c>
      <c r="AL23" s="165">
        <f>IF(AN4="暦月",IF(DAY(EOMONTH(I23,0))&lt;30,"",DATE($P$3,$V$3,30)),"")</f>
        <v>45534</v>
      </c>
      <c r="AM23" s="165">
        <f>IF(AN4="暦月",IF(DAY(EOMONTH(I23,0))&lt;31,"",DATE($P$3,$V$3,31)),"")</f>
        <v>45535</v>
      </c>
      <c r="AN23" s="518"/>
      <c r="AO23" s="519"/>
      <c r="AP23" s="524"/>
      <c r="AQ23" s="525"/>
      <c r="AR23" s="519"/>
      <c r="AS23" s="519"/>
      <c r="AT23" s="138"/>
      <c r="AU23" s="516" t="s">
        <v>206</v>
      </c>
      <c r="AV23" s="517"/>
    </row>
    <row r="24" spans="1:48" s="137" customFormat="1" ht="12" customHeight="1" x14ac:dyDescent="0.15">
      <c r="A24" s="495">
        <v>1</v>
      </c>
      <c r="B24" s="498"/>
      <c r="C24" s="513"/>
      <c r="D24" s="504" t="s">
        <v>95</v>
      </c>
      <c r="E24" s="363"/>
      <c r="F24" s="507"/>
      <c r="G24" s="508"/>
      <c r="H24" s="166" t="s">
        <v>221</v>
      </c>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482">
        <f>IF(LEFT($AN$2,6)="共同生活援助",SUM(I25:AM25),SUM(I25:AM26))</f>
        <v>0</v>
      </c>
      <c r="AO24" s="485">
        <f>IF($AN$4="４週",AN24/4,AN24/(DAY(EOMONTH($I$22,0))/7))</f>
        <v>0</v>
      </c>
      <c r="AP24" s="488"/>
      <c r="AQ24" s="489"/>
      <c r="AR24" s="485" t="str">
        <f>IF($AN$4="４週",AU25,AV25)</f>
        <v/>
      </c>
      <c r="AS24" s="485"/>
      <c r="AT24" s="494"/>
      <c r="AU24" s="326" t="s">
        <v>508</v>
      </c>
      <c r="AV24" s="326" t="s">
        <v>222</v>
      </c>
    </row>
    <row r="25" spans="1:48" s="137" customFormat="1" ht="12" customHeight="1" x14ac:dyDescent="0.15">
      <c r="A25" s="496"/>
      <c r="B25" s="499"/>
      <c r="C25" s="514"/>
      <c r="D25" s="505"/>
      <c r="E25" s="364"/>
      <c r="F25" s="509"/>
      <c r="G25" s="510"/>
      <c r="H25" s="167" t="s">
        <v>223</v>
      </c>
      <c r="I25" s="365" t="str">
        <f>IFERROR(VLOOKUP(I24,'P1-1'!$B:$AP,41,FALSE),"")</f>
        <v/>
      </c>
      <c r="J25" s="365" t="str">
        <f>IFERROR(VLOOKUP(J24,'P1-1'!$B:$AP,41,FALSE),"")</f>
        <v/>
      </c>
      <c r="K25" s="365" t="str">
        <f>IFERROR(VLOOKUP(K24,'P1-1'!$B:$AP,41,FALSE),"")</f>
        <v/>
      </c>
      <c r="L25" s="365" t="str">
        <f>IFERROR(VLOOKUP(L24,'P1-1'!$B:$AP,41,FALSE),"")</f>
        <v/>
      </c>
      <c r="M25" s="365" t="str">
        <f>IFERROR(VLOOKUP(M24,'P1-1'!$B:$AP,41,FALSE),"")</f>
        <v/>
      </c>
      <c r="N25" s="365" t="str">
        <f>IFERROR(VLOOKUP(N24,'P1-1'!$B:$AP,41,FALSE),"")</f>
        <v/>
      </c>
      <c r="O25" s="365" t="str">
        <f>IFERROR(VLOOKUP(O24,'P1-1'!$B:$AP,41,FALSE),"")</f>
        <v/>
      </c>
      <c r="P25" s="365" t="str">
        <f>IFERROR(VLOOKUP(P24,'P1-1'!$B:$AP,41,FALSE),"")</f>
        <v/>
      </c>
      <c r="Q25" s="365" t="str">
        <f>IFERROR(VLOOKUP(Q24,'P1-1'!$B:$AP,41,FALSE),"")</f>
        <v/>
      </c>
      <c r="R25" s="365" t="str">
        <f>IFERROR(VLOOKUP(R24,'P1-1'!$B:$AP,41,FALSE),"")</f>
        <v/>
      </c>
      <c r="S25" s="365" t="str">
        <f>IFERROR(VLOOKUP(S24,'P1-1'!$B:$AP,41,FALSE),"")</f>
        <v/>
      </c>
      <c r="T25" s="365" t="str">
        <f>IFERROR(VLOOKUP(T24,'P1-1'!$B:$AP,41,FALSE),"")</f>
        <v/>
      </c>
      <c r="U25" s="365" t="str">
        <f>IFERROR(VLOOKUP(U24,'P1-1'!$B:$AP,41,FALSE),"")</f>
        <v/>
      </c>
      <c r="V25" s="365" t="str">
        <f>IFERROR(VLOOKUP(V24,'P1-1'!$B:$AP,41,FALSE),"")</f>
        <v/>
      </c>
      <c r="W25" s="365" t="str">
        <f>IFERROR(VLOOKUP(W24,'P1-1'!$B:$AP,41,FALSE),"")</f>
        <v/>
      </c>
      <c r="X25" s="365" t="str">
        <f>IFERROR(VLOOKUP(X24,'P1-1'!$B:$AP,41,FALSE),"")</f>
        <v/>
      </c>
      <c r="Y25" s="365" t="str">
        <f>IFERROR(VLOOKUP(Y24,'P1-1'!$B:$AP,41,FALSE),"")</f>
        <v/>
      </c>
      <c r="Z25" s="365" t="str">
        <f>IFERROR(VLOOKUP(Z24,'P1-1'!$B:$AP,41,FALSE),"")</f>
        <v/>
      </c>
      <c r="AA25" s="365" t="str">
        <f>IFERROR(VLOOKUP(AA24,'P1-1'!$B:$AP,41,FALSE),"")</f>
        <v/>
      </c>
      <c r="AB25" s="365" t="str">
        <f>IFERROR(VLOOKUP(AB24,'P1-1'!$B:$AP,41,FALSE),"")</f>
        <v/>
      </c>
      <c r="AC25" s="365" t="str">
        <f>IFERROR(VLOOKUP(AC24,'P1-1'!$B:$AP,41,FALSE),"")</f>
        <v/>
      </c>
      <c r="AD25" s="365" t="str">
        <f>IFERROR(VLOOKUP(AD24,'P1-1'!$B:$AP,41,FALSE),"")</f>
        <v/>
      </c>
      <c r="AE25" s="365" t="str">
        <f>IFERROR(VLOOKUP(AE24,'P1-1'!$B:$AP,41,FALSE),"")</f>
        <v/>
      </c>
      <c r="AF25" s="365" t="str">
        <f>IFERROR(VLOOKUP(AF24,'P1-1'!$B:$AP,41,FALSE),"")</f>
        <v/>
      </c>
      <c r="AG25" s="365" t="str">
        <f>IFERROR(VLOOKUP(AG24,'P1-1'!$B:$AP,41,FALSE),"")</f>
        <v/>
      </c>
      <c r="AH25" s="365" t="str">
        <f>IFERROR(VLOOKUP(AH24,'P1-1'!$B:$AP,41,FALSE),"")</f>
        <v/>
      </c>
      <c r="AI25" s="365" t="str">
        <f>IFERROR(VLOOKUP(AI24,'P1-1'!$B:$AP,41,FALSE),"")</f>
        <v/>
      </c>
      <c r="AJ25" s="365" t="str">
        <f>IFERROR(VLOOKUP(AJ24,'P1-1'!$B:$AP,41,FALSE),"")</f>
        <v/>
      </c>
      <c r="AK25" s="365" t="str">
        <f>IFERROR(VLOOKUP(AK24,'P1-1'!$B:$AP,41,FALSE),"")</f>
        <v/>
      </c>
      <c r="AL25" s="365" t="str">
        <f>IFERROR(VLOOKUP(AL24,'P1-1'!$B:$AP,41,FALSE),"")</f>
        <v/>
      </c>
      <c r="AM25" s="365" t="str">
        <f>IFERROR(VLOOKUP(AM24,'P1-1'!$B:$AP,41,FALSE),"")</f>
        <v/>
      </c>
      <c r="AN25" s="483"/>
      <c r="AO25" s="486"/>
      <c r="AP25" s="490"/>
      <c r="AQ25" s="491"/>
      <c r="AR25" s="486"/>
      <c r="AS25" s="486"/>
      <c r="AT25" s="494"/>
      <c r="AU25" s="327" t="str">
        <f>IFERROR(IF($D24="□",($AO24/$AK$7),($AO24/$AK$9)),"")</f>
        <v/>
      </c>
      <c r="AV25" s="327" t="str">
        <f>IFERROR(IF($D24="□",($AN24/$AO$7),($AN24/$AO$9)),"")</f>
        <v/>
      </c>
    </row>
    <row r="26" spans="1:48" s="137" customFormat="1" ht="12" customHeight="1" x14ac:dyDescent="0.15">
      <c r="A26" s="497"/>
      <c r="B26" s="500"/>
      <c r="C26" s="515"/>
      <c r="D26" s="506"/>
      <c r="E26" s="364"/>
      <c r="F26" s="511"/>
      <c r="G26" s="512"/>
      <c r="H26" s="169" t="s">
        <v>224</v>
      </c>
      <c r="I26" s="168" t="str">
        <f>IFERROR(VLOOKUP(I24,'P1-1'!$B:$AP,31,FALSE),"")</f>
        <v/>
      </c>
      <c r="J26" s="168" t="str">
        <f>IFERROR(VLOOKUP(J24,'P1-1'!$B:$AP,31,FALSE),"")</f>
        <v/>
      </c>
      <c r="K26" s="168" t="str">
        <f>IFERROR(VLOOKUP(K24,'P1-1'!$B:$AP,31,FALSE),"")</f>
        <v/>
      </c>
      <c r="L26" s="168" t="str">
        <f>IFERROR(VLOOKUP(L24,'P1-1'!$B:$AP,31,FALSE),"")</f>
        <v/>
      </c>
      <c r="M26" s="168" t="str">
        <f>IFERROR(VLOOKUP(M24,'P1-1'!$B:$AP,31,FALSE),"")</f>
        <v/>
      </c>
      <c r="N26" s="168" t="str">
        <f>IFERROR(VLOOKUP(N24,'P1-1'!$B:$AP,31,FALSE),"")</f>
        <v/>
      </c>
      <c r="O26" s="168" t="str">
        <f>IFERROR(VLOOKUP(O24,'P1-1'!$B:$AP,31,FALSE),"")</f>
        <v/>
      </c>
      <c r="P26" s="168" t="str">
        <f>IFERROR(VLOOKUP(P24,'P1-1'!$B:$AP,31,FALSE),"")</f>
        <v/>
      </c>
      <c r="Q26" s="168" t="str">
        <f>IFERROR(VLOOKUP(Q24,'P1-1'!$B:$AP,31,FALSE),"")</f>
        <v/>
      </c>
      <c r="R26" s="168" t="str">
        <f>IFERROR(VLOOKUP(R24,'P1-1'!$B:$AP,31,FALSE),"")</f>
        <v/>
      </c>
      <c r="S26" s="168" t="str">
        <f>IFERROR(VLOOKUP(S24,'P1-1'!$B:$AP,31,FALSE),"")</f>
        <v/>
      </c>
      <c r="T26" s="168" t="str">
        <f>IFERROR(VLOOKUP(T24,'P1-1'!$B:$AP,31,FALSE),"")</f>
        <v/>
      </c>
      <c r="U26" s="168" t="str">
        <f>IFERROR(VLOOKUP(U24,'P1-1'!$B:$AP,31,FALSE),"")</f>
        <v/>
      </c>
      <c r="V26" s="168" t="str">
        <f>IFERROR(VLOOKUP(V24,'P1-1'!$B:$AP,31,FALSE),"")</f>
        <v/>
      </c>
      <c r="W26" s="168" t="str">
        <f>IFERROR(VLOOKUP(W24,'P1-1'!$B:$AP,31,FALSE),"")</f>
        <v/>
      </c>
      <c r="X26" s="168" t="str">
        <f>IFERROR(VLOOKUP(X24,'P1-1'!$B:$AP,31,FALSE),"")</f>
        <v/>
      </c>
      <c r="Y26" s="168" t="str">
        <f>IFERROR(VLOOKUP(Y24,'P1-1'!$B:$AP,31,FALSE),"")</f>
        <v/>
      </c>
      <c r="Z26" s="168" t="str">
        <f>IFERROR(VLOOKUP(Z24,'P1-1'!$B:$AP,31,FALSE),"")</f>
        <v/>
      </c>
      <c r="AA26" s="168" t="str">
        <f>IFERROR(VLOOKUP(AA24,'P1-1'!$B:$AP,31,FALSE),"")</f>
        <v/>
      </c>
      <c r="AB26" s="168" t="str">
        <f>IFERROR(VLOOKUP(AB24,'P1-1'!$B:$AP,31,FALSE),"")</f>
        <v/>
      </c>
      <c r="AC26" s="168" t="str">
        <f>IFERROR(VLOOKUP(AC24,'P1-1'!$B:$AP,31,FALSE),"")</f>
        <v/>
      </c>
      <c r="AD26" s="168" t="str">
        <f>IFERROR(VLOOKUP(AD24,'P1-1'!$B:$AP,31,FALSE),"")</f>
        <v/>
      </c>
      <c r="AE26" s="168" t="str">
        <f>IFERROR(VLOOKUP(AE24,'P1-1'!$B:$AP,31,FALSE),"")</f>
        <v/>
      </c>
      <c r="AF26" s="168" t="str">
        <f>IFERROR(VLOOKUP(AF24,'P1-1'!$B:$AP,31,FALSE),"")</f>
        <v/>
      </c>
      <c r="AG26" s="168" t="str">
        <f>IFERROR(VLOOKUP(AG24,'P1-1'!$B:$AP,31,FALSE),"")</f>
        <v/>
      </c>
      <c r="AH26" s="168" t="str">
        <f>IFERROR(VLOOKUP(AH24,'P1-1'!$B:$AP,31,FALSE),"")</f>
        <v/>
      </c>
      <c r="AI26" s="168" t="str">
        <f>IFERROR(VLOOKUP(AI24,'P1-1'!$B:$AP,31,FALSE),"")</f>
        <v/>
      </c>
      <c r="AJ26" s="168" t="str">
        <f>IFERROR(VLOOKUP(AJ24,'P1-1'!$B:$AP,31,FALSE),"")</f>
        <v/>
      </c>
      <c r="AK26" s="168" t="str">
        <f>IFERROR(VLOOKUP(AK24,'P1-1'!$B:$AP,31,FALSE),"")</f>
        <v/>
      </c>
      <c r="AL26" s="168" t="str">
        <f>IFERROR(VLOOKUP(AL24,'P1-1'!$B:$AP,31,FALSE),"")</f>
        <v/>
      </c>
      <c r="AM26" s="168" t="str">
        <f>IFERROR(VLOOKUP(AM24,'P1-1'!$B:$AP,31,FALSE),"")</f>
        <v/>
      </c>
      <c r="AN26" s="484"/>
      <c r="AO26" s="487"/>
      <c r="AP26" s="492"/>
      <c r="AQ26" s="493"/>
      <c r="AR26" s="487"/>
      <c r="AS26" s="487"/>
      <c r="AT26" s="494"/>
      <c r="AU26" s="328"/>
      <c r="AV26" s="328"/>
    </row>
    <row r="27" spans="1:48" s="139" customFormat="1" ht="12" customHeight="1" x14ac:dyDescent="0.15">
      <c r="A27" s="495">
        <v>2</v>
      </c>
      <c r="B27" s="498"/>
      <c r="C27" s="513"/>
      <c r="D27" s="504" t="s">
        <v>95</v>
      </c>
      <c r="E27" s="363"/>
      <c r="F27" s="507"/>
      <c r="G27" s="508"/>
      <c r="H27" s="166" t="s">
        <v>221</v>
      </c>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482">
        <f t="shared" ref="AN27" si="1">IF(LEFT($AN$2,6)="共同生活援助",SUM(I28:AM28),SUM(I28:AM29))</f>
        <v>0</v>
      </c>
      <c r="AO27" s="485">
        <f>IF($AN$4="４週",AN27/4,AN27/(DAY(EOMONTH($I$22,0))/7))</f>
        <v>0</v>
      </c>
      <c r="AP27" s="488"/>
      <c r="AQ27" s="489"/>
      <c r="AR27" s="485" t="str">
        <f>IF($AN$4="４週",AU28,AV28)</f>
        <v/>
      </c>
      <c r="AS27" s="485"/>
      <c r="AT27" s="494"/>
      <c r="AU27" s="326" t="s">
        <v>508</v>
      </c>
      <c r="AV27" s="326" t="s">
        <v>222</v>
      </c>
    </row>
    <row r="28" spans="1:48" s="139" customFormat="1" ht="12" customHeight="1" x14ac:dyDescent="0.15">
      <c r="A28" s="496"/>
      <c r="B28" s="499"/>
      <c r="C28" s="514"/>
      <c r="D28" s="505"/>
      <c r="E28" s="364"/>
      <c r="F28" s="509"/>
      <c r="G28" s="510"/>
      <c r="H28" s="167" t="s">
        <v>223</v>
      </c>
      <c r="I28" s="168" t="str">
        <f>IFERROR(VLOOKUP(I27,'P1-1'!$B:$AP,41,FALSE),"")</f>
        <v/>
      </c>
      <c r="J28" s="168" t="str">
        <f>IFERROR(VLOOKUP(J27,'P1-1'!$B:$AP,41,FALSE),"")</f>
        <v/>
      </c>
      <c r="K28" s="168" t="str">
        <f>IFERROR(VLOOKUP(K27,'P1-1'!$B:$AP,41,FALSE),"")</f>
        <v/>
      </c>
      <c r="L28" s="168" t="str">
        <f>IFERROR(VLOOKUP(L27,'P1-1'!$B:$AP,41,FALSE),"")</f>
        <v/>
      </c>
      <c r="M28" s="168" t="str">
        <f>IFERROR(VLOOKUP(M27,'P1-1'!$B:$AP,41,FALSE),"")</f>
        <v/>
      </c>
      <c r="N28" s="168" t="str">
        <f>IFERROR(VLOOKUP(N27,'P1-1'!$B:$AP,41,FALSE),"")</f>
        <v/>
      </c>
      <c r="O28" s="168" t="str">
        <f>IFERROR(VLOOKUP(O27,'P1-1'!$B:$AP,41,FALSE),"")</f>
        <v/>
      </c>
      <c r="P28" s="168" t="str">
        <f>IFERROR(VLOOKUP(P27,'P1-1'!$B:$AP,41,FALSE),"")</f>
        <v/>
      </c>
      <c r="Q28" s="168" t="str">
        <f>IFERROR(VLOOKUP(Q27,'P1-1'!$B:$AP,41,FALSE),"")</f>
        <v/>
      </c>
      <c r="R28" s="168" t="str">
        <f>IFERROR(VLOOKUP(R27,'P1-1'!$B:$AP,41,FALSE),"")</f>
        <v/>
      </c>
      <c r="S28" s="168" t="str">
        <f>IFERROR(VLOOKUP(S27,'P1-1'!$B:$AP,41,FALSE),"")</f>
        <v/>
      </c>
      <c r="T28" s="168" t="str">
        <f>IFERROR(VLOOKUP(T27,'P1-1'!$B:$AP,41,FALSE),"")</f>
        <v/>
      </c>
      <c r="U28" s="168" t="str">
        <f>IFERROR(VLOOKUP(U27,'P1-1'!$B:$AP,41,FALSE),"")</f>
        <v/>
      </c>
      <c r="V28" s="168" t="str">
        <f>IFERROR(VLOOKUP(V27,'P1-1'!$B:$AP,41,FALSE),"")</f>
        <v/>
      </c>
      <c r="W28" s="168" t="str">
        <f>IFERROR(VLOOKUP(W27,'P1-1'!$B:$AP,41,FALSE),"")</f>
        <v/>
      </c>
      <c r="X28" s="168" t="str">
        <f>IFERROR(VLOOKUP(X27,'P1-1'!$B:$AP,41,FALSE),"")</f>
        <v/>
      </c>
      <c r="Y28" s="168" t="str">
        <f>IFERROR(VLOOKUP(Y27,'P1-1'!$B:$AP,41,FALSE),"")</f>
        <v/>
      </c>
      <c r="Z28" s="168" t="str">
        <f>IFERROR(VLOOKUP(Z27,'P1-1'!$B:$AP,41,FALSE),"")</f>
        <v/>
      </c>
      <c r="AA28" s="168" t="str">
        <f>IFERROR(VLOOKUP(AA27,'P1-1'!$B:$AP,41,FALSE),"")</f>
        <v/>
      </c>
      <c r="AB28" s="168" t="str">
        <f>IFERROR(VLOOKUP(AB27,'P1-1'!$B:$AP,41,FALSE),"")</f>
        <v/>
      </c>
      <c r="AC28" s="168" t="str">
        <f>IFERROR(VLOOKUP(AC27,'P1-1'!$B:$AP,41,FALSE),"")</f>
        <v/>
      </c>
      <c r="AD28" s="168" t="str">
        <f>IFERROR(VLOOKUP(AD27,'P1-1'!$B:$AP,41,FALSE),"")</f>
        <v/>
      </c>
      <c r="AE28" s="168" t="str">
        <f>IFERROR(VLOOKUP(AE27,'P1-1'!$B:$AP,41,FALSE),"")</f>
        <v/>
      </c>
      <c r="AF28" s="168" t="str">
        <f>IFERROR(VLOOKUP(AF27,'P1-1'!$B:$AP,41,FALSE),"")</f>
        <v/>
      </c>
      <c r="AG28" s="168" t="str">
        <f>IFERROR(VLOOKUP(AG27,'P1-1'!$B:$AP,41,FALSE),"")</f>
        <v/>
      </c>
      <c r="AH28" s="168" t="str">
        <f>IFERROR(VLOOKUP(AH27,'P1-1'!$B:$AP,41,FALSE),"")</f>
        <v/>
      </c>
      <c r="AI28" s="168" t="str">
        <f>IFERROR(VLOOKUP(AI27,'P1-1'!$B:$AP,41,FALSE),"")</f>
        <v/>
      </c>
      <c r="AJ28" s="168" t="str">
        <f>IFERROR(VLOOKUP(AJ27,'P1-1'!$B:$AP,41,FALSE),"")</f>
        <v/>
      </c>
      <c r="AK28" s="168" t="str">
        <f>IFERROR(VLOOKUP(AK27,'P1-1'!$B:$AP,41,FALSE),"")</f>
        <v/>
      </c>
      <c r="AL28" s="168" t="str">
        <f>IFERROR(VLOOKUP(AL27,'P1-1'!$B:$AP,41,FALSE),"")</f>
        <v/>
      </c>
      <c r="AM28" s="168" t="str">
        <f>IFERROR(VLOOKUP(AM27,'P1-1'!$B:$AP,41,FALSE),"")</f>
        <v/>
      </c>
      <c r="AN28" s="483"/>
      <c r="AO28" s="486"/>
      <c r="AP28" s="490"/>
      <c r="AQ28" s="491"/>
      <c r="AR28" s="486"/>
      <c r="AS28" s="486"/>
      <c r="AT28" s="494"/>
      <c r="AU28" s="327" t="str">
        <f t="shared" ref="AU28" si="2">IFERROR(IF($D27="□",($AO27/$AK$7),($AO27/$AK$9)),"")</f>
        <v/>
      </c>
      <c r="AV28" s="327" t="str">
        <f t="shared" ref="AV28" si="3">IFERROR(IF($D27="□",($AN27/$AO$7),($AN27/$AO$9)),"")</f>
        <v/>
      </c>
    </row>
    <row r="29" spans="1:48" s="139" customFormat="1" ht="12" customHeight="1" x14ac:dyDescent="0.15">
      <c r="A29" s="497"/>
      <c r="B29" s="500"/>
      <c r="C29" s="515"/>
      <c r="D29" s="506"/>
      <c r="E29" s="364"/>
      <c r="F29" s="511"/>
      <c r="G29" s="512"/>
      <c r="H29" s="169" t="s">
        <v>224</v>
      </c>
      <c r="I29" s="168" t="str">
        <f>IFERROR(VLOOKUP(I27,'P1-1'!$B:$AP,31,FALSE),"")</f>
        <v/>
      </c>
      <c r="J29" s="168" t="str">
        <f>IFERROR(VLOOKUP(J27,'P1-1'!$B:$AP,31,FALSE),"")</f>
        <v/>
      </c>
      <c r="K29" s="168" t="str">
        <f>IFERROR(VLOOKUP(K27,'P1-1'!$B:$AP,31,FALSE),"")</f>
        <v/>
      </c>
      <c r="L29" s="168" t="str">
        <f>IFERROR(VLOOKUP(L27,'P1-1'!$B:$AP,31,FALSE),"")</f>
        <v/>
      </c>
      <c r="M29" s="168" t="str">
        <f>IFERROR(VLOOKUP(M27,'P1-1'!$B:$AP,31,FALSE),"")</f>
        <v/>
      </c>
      <c r="N29" s="168" t="str">
        <f>IFERROR(VLOOKUP(N27,'P1-1'!$B:$AP,31,FALSE),"")</f>
        <v/>
      </c>
      <c r="O29" s="168" t="str">
        <f>IFERROR(VLOOKUP(O27,'P1-1'!$B:$AP,31,FALSE),"")</f>
        <v/>
      </c>
      <c r="P29" s="168" t="str">
        <f>IFERROR(VLOOKUP(P27,'P1-1'!$B:$AP,31,FALSE),"")</f>
        <v/>
      </c>
      <c r="Q29" s="168" t="str">
        <f>IFERROR(VLOOKUP(Q27,'P1-1'!$B:$AP,31,FALSE),"")</f>
        <v/>
      </c>
      <c r="R29" s="168" t="str">
        <f>IFERROR(VLOOKUP(R27,'P1-1'!$B:$AP,31,FALSE),"")</f>
        <v/>
      </c>
      <c r="S29" s="168" t="str">
        <f>IFERROR(VLOOKUP(S27,'P1-1'!$B:$AP,31,FALSE),"")</f>
        <v/>
      </c>
      <c r="T29" s="168" t="str">
        <f>IFERROR(VLOOKUP(T27,'P1-1'!$B:$AP,31,FALSE),"")</f>
        <v/>
      </c>
      <c r="U29" s="168" t="str">
        <f>IFERROR(VLOOKUP(U27,'P1-1'!$B:$AP,31,FALSE),"")</f>
        <v/>
      </c>
      <c r="V29" s="168" t="str">
        <f>IFERROR(VLOOKUP(V27,'P1-1'!$B:$AP,31,FALSE),"")</f>
        <v/>
      </c>
      <c r="W29" s="168" t="str">
        <f>IFERROR(VLOOKUP(W27,'P1-1'!$B:$AP,31,FALSE),"")</f>
        <v/>
      </c>
      <c r="X29" s="168" t="str">
        <f>IFERROR(VLOOKUP(X27,'P1-1'!$B:$AP,31,FALSE),"")</f>
        <v/>
      </c>
      <c r="Y29" s="168" t="str">
        <f>IFERROR(VLOOKUP(Y27,'P1-1'!$B:$AP,31,FALSE),"")</f>
        <v/>
      </c>
      <c r="Z29" s="168" t="str">
        <f>IFERROR(VLOOKUP(Z27,'P1-1'!$B:$AP,31,FALSE),"")</f>
        <v/>
      </c>
      <c r="AA29" s="168" t="str">
        <f>IFERROR(VLOOKUP(AA27,'P1-1'!$B:$AP,31,FALSE),"")</f>
        <v/>
      </c>
      <c r="AB29" s="168" t="str">
        <f>IFERROR(VLOOKUP(AB27,'P1-1'!$B:$AP,31,FALSE),"")</f>
        <v/>
      </c>
      <c r="AC29" s="168" t="str">
        <f>IFERROR(VLOOKUP(AC27,'P1-1'!$B:$AP,31,FALSE),"")</f>
        <v/>
      </c>
      <c r="AD29" s="168" t="str">
        <f>IFERROR(VLOOKUP(AD27,'P1-1'!$B:$AP,31,FALSE),"")</f>
        <v/>
      </c>
      <c r="AE29" s="168" t="str">
        <f>IFERROR(VLOOKUP(AE27,'P1-1'!$B:$AP,31,FALSE),"")</f>
        <v/>
      </c>
      <c r="AF29" s="168" t="str">
        <f>IFERROR(VLOOKUP(AF27,'P1-1'!$B:$AP,31,FALSE),"")</f>
        <v/>
      </c>
      <c r="AG29" s="168" t="str">
        <f>IFERROR(VLOOKUP(AG27,'P1-1'!$B:$AP,31,FALSE),"")</f>
        <v/>
      </c>
      <c r="AH29" s="168" t="str">
        <f>IFERROR(VLOOKUP(AH27,'P1-1'!$B:$AP,31,FALSE),"")</f>
        <v/>
      </c>
      <c r="AI29" s="168" t="str">
        <f>IFERROR(VLOOKUP(AI27,'P1-1'!$B:$AP,31,FALSE),"")</f>
        <v/>
      </c>
      <c r="AJ29" s="168" t="str">
        <f>IFERROR(VLOOKUP(AJ27,'P1-1'!$B:$AP,31,FALSE),"")</f>
        <v/>
      </c>
      <c r="AK29" s="168" t="str">
        <f>IFERROR(VLOOKUP(AK27,'P1-1'!$B:$AP,31,FALSE),"")</f>
        <v/>
      </c>
      <c r="AL29" s="168" t="str">
        <f>IFERROR(VLOOKUP(AL27,'P1-1'!$B:$AP,31,FALSE),"")</f>
        <v/>
      </c>
      <c r="AM29" s="168" t="str">
        <f>IFERROR(VLOOKUP(AM27,'P1-1'!$B:$AP,31,FALSE),"")</f>
        <v/>
      </c>
      <c r="AN29" s="484"/>
      <c r="AO29" s="487"/>
      <c r="AP29" s="492"/>
      <c r="AQ29" s="493"/>
      <c r="AR29" s="487"/>
      <c r="AS29" s="487"/>
      <c r="AT29" s="494"/>
      <c r="AU29" s="328"/>
      <c r="AV29" s="328"/>
    </row>
    <row r="30" spans="1:48" s="139" customFormat="1" ht="12" customHeight="1" x14ac:dyDescent="0.15">
      <c r="A30" s="495">
        <v>3</v>
      </c>
      <c r="B30" s="498"/>
      <c r="C30" s="513"/>
      <c r="D30" s="504" t="s">
        <v>95</v>
      </c>
      <c r="E30" s="363"/>
      <c r="F30" s="507"/>
      <c r="G30" s="508"/>
      <c r="H30" s="166" t="s">
        <v>221</v>
      </c>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482">
        <f t="shared" ref="AN30" si="4">IF(LEFT($AN$2,6)="共同生活援助",SUM(I31:AM31),SUM(I31:AM32))</f>
        <v>0</v>
      </c>
      <c r="AO30" s="485">
        <f>IF($AN$4="４週",AN30/4,AN30/(DAY(EOMONTH($I$22,0))/7))</f>
        <v>0</v>
      </c>
      <c r="AP30" s="488"/>
      <c r="AQ30" s="489"/>
      <c r="AR30" s="485" t="str">
        <f>IF($AN$4="４週",AU31,AV31)</f>
        <v/>
      </c>
      <c r="AS30" s="485"/>
      <c r="AT30" s="494"/>
      <c r="AU30" s="326" t="s">
        <v>508</v>
      </c>
      <c r="AV30" s="326" t="s">
        <v>222</v>
      </c>
    </row>
    <row r="31" spans="1:48" s="139" customFormat="1" ht="12" customHeight="1" x14ac:dyDescent="0.15">
      <c r="A31" s="496"/>
      <c r="B31" s="499"/>
      <c r="C31" s="514"/>
      <c r="D31" s="505"/>
      <c r="E31" s="364"/>
      <c r="F31" s="509"/>
      <c r="G31" s="510"/>
      <c r="H31" s="167" t="s">
        <v>223</v>
      </c>
      <c r="I31" s="168" t="str">
        <f>IFERROR(VLOOKUP(I30,'P1-1'!$B:$AP,41,FALSE),"")</f>
        <v/>
      </c>
      <c r="J31" s="168" t="str">
        <f>IFERROR(VLOOKUP(J30,'P1-1'!$B:$AP,41,FALSE),"")</f>
        <v/>
      </c>
      <c r="K31" s="168" t="str">
        <f>IFERROR(VLOOKUP(K30,'P1-1'!$B:$AP,41,FALSE),"")</f>
        <v/>
      </c>
      <c r="L31" s="168" t="str">
        <f>IFERROR(VLOOKUP(L30,'P1-1'!$B:$AP,41,FALSE),"")</f>
        <v/>
      </c>
      <c r="M31" s="168" t="str">
        <f>IFERROR(VLOOKUP(M30,'P1-1'!$B:$AP,41,FALSE),"")</f>
        <v/>
      </c>
      <c r="N31" s="168" t="str">
        <f>IFERROR(VLOOKUP(N30,'P1-1'!$B:$AP,41,FALSE),"")</f>
        <v/>
      </c>
      <c r="O31" s="168" t="str">
        <f>IFERROR(VLOOKUP(O30,'P1-1'!$B:$AP,41,FALSE),"")</f>
        <v/>
      </c>
      <c r="P31" s="168" t="str">
        <f>IFERROR(VLOOKUP(P30,'P1-1'!$B:$AP,41,FALSE),"")</f>
        <v/>
      </c>
      <c r="Q31" s="168" t="str">
        <f>IFERROR(VLOOKUP(Q30,'P1-1'!$B:$AP,41,FALSE),"")</f>
        <v/>
      </c>
      <c r="R31" s="168" t="str">
        <f>IFERROR(VLOOKUP(R30,'P1-1'!$B:$AP,41,FALSE),"")</f>
        <v/>
      </c>
      <c r="S31" s="168" t="str">
        <f>IFERROR(VLOOKUP(S30,'P1-1'!$B:$AP,41,FALSE),"")</f>
        <v/>
      </c>
      <c r="T31" s="168" t="str">
        <f>IFERROR(VLOOKUP(T30,'P1-1'!$B:$AP,41,FALSE),"")</f>
        <v/>
      </c>
      <c r="U31" s="168" t="str">
        <f>IFERROR(VLOOKUP(U30,'P1-1'!$B:$AP,41,FALSE),"")</f>
        <v/>
      </c>
      <c r="V31" s="168" t="str">
        <f>IFERROR(VLOOKUP(V30,'P1-1'!$B:$AP,41,FALSE),"")</f>
        <v/>
      </c>
      <c r="W31" s="168" t="str">
        <f>IFERROR(VLOOKUP(W30,'P1-1'!$B:$AP,41,FALSE),"")</f>
        <v/>
      </c>
      <c r="X31" s="168" t="str">
        <f>IFERROR(VLOOKUP(X30,'P1-1'!$B:$AP,41,FALSE),"")</f>
        <v/>
      </c>
      <c r="Y31" s="168" t="str">
        <f>IFERROR(VLOOKUP(Y30,'P1-1'!$B:$AP,41,FALSE),"")</f>
        <v/>
      </c>
      <c r="Z31" s="168" t="str">
        <f>IFERROR(VLOOKUP(Z30,'P1-1'!$B:$AP,41,FALSE),"")</f>
        <v/>
      </c>
      <c r="AA31" s="168" t="str">
        <f>IFERROR(VLOOKUP(AA30,'P1-1'!$B:$AP,41,FALSE),"")</f>
        <v/>
      </c>
      <c r="AB31" s="168" t="str">
        <f>IFERROR(VLOOKUP(AB30,'P1-1'!$B:$AP,41,FALSE),"")</f>
        <v/>
      </c>
      <c r="AC31" s="168" t="str">
        <f>IFERROR(VLOOKUP(AC30,'P1-1'!$B:$AP,41,FALSE),"")</f>
        <v/>
      </c>
      <c r="AD31" s="168" t="str">
        <f>IFERROR(VLOOKUP(AD30,'P1-1'!$B:$AP,41,FALSE),"")</f>
        <v/>
      </c>
      <c r="AE31" s="168" t="str">
        <f>IFERROR(VLOOKUP(AE30,'P1-1'!$B:$AP,41,FALSE),"")</f>
        <v/>
      </c>
      <c r="AF31" s="168" t="str">
        <f>IFERROR(VLOOKUP(AF30,'P1-1'!$B:$AP,41,FALSE),"")</f>
        <v/>
      </c>
      <c r="AG31" s="168" t="str">
        <f>IFERROR(VLOOKUP(AG30,'P1-1'!$B:$AP,41,FALSE),"")</f>
        <v/>
      </c>
      <c r="AH31" s="168" t="str">
        <f>IFERROR(VLOOKUP(AH30,'P1-1'!$B:$AP,41,FALSE),"")</f>
        <v/>
      </c>
      <c r="AI31" s="168" t="str">
        <f>IFERROR(VLOOKUP(AI30,'P1-1'!$B:$AP,41,FALSE),"")</f>
        <v/>
      </c>
      <c r="AJ31" s="168" t="str">
        <f>IFERROR(VLOOKUP(AJ30,'P1-1'!$B:$AP,41,FALSE),"")</f>
        <v/>
      </c>
      <c r="AK31" s="168" t="str">
        <f>IFERROR(VLOOKUP(AK30,'P1-1'!$B:$AP,41,FALSE),"")</f>
        <v/>
      </c>
      <c r="AL31" s="168" t="str">
        <f>IFERROR(VLOOKUP(AL30,'P1-1'!$B:$AP,41,FALSE),"")</f>
        <v/>
      </c>
      <c r="AM31" s="168" t="str">
        <f>IFERROR(VLOOKUP(AM30,'P1-1'!$B:$AP,41,FALSE),"")</f>
        <v/>
      </c>
      <c r="AN31" s="483"/>
      <c r="AO31" s="486"/>
      <c r="AP31" s="490"/>
      <c r="AQ31" s="491"/>
      <c r="AR31" s="486"/>
      <c r="AS31" s="486"/>
      <c r="AT31" s="494"/>
      <c r="AU31" s="327" t="str">
        <f t="shared" ref="AU31" si="5">IFERROR(IF($D30="□",($AO30/$AK$7),($AO30/$AK$9)),"")</f>
        <v/>
      </c>
      <c r="AV31" s="327" t="str">
        <f t="shared" ref="AV31" si="6">IFERROR(IF($D30="□",($AN30/$AO$7),($AN30/$AO$9)),"")</f>
        <v/>
      </c>
    </row>
    <row r="32" spans="1:48" s="139" customFormat="1" ht="12" customHeight="1" x14ac:dyDescent="0.15">
      <c r="A32" s="497"/>
      <c r="B32" s="500"/>
      <c r="C32" s="515"/>
      <c r="D32" s="506"/>
      <c r="E32" s="364"/>
      <c r="F32" s="511"/>
      <c r="G32" s="512"/>
      <c r="H32" s="169" t="s">
        <v>224</v>
      </c>
      <c r="I32" s="168" t="str">
        <f>IFERROR(VLOOKUP(I30,'P1-1'!$B:$AP,31,FALSE),"")</f>
        <v/>
      </c>
      <c r="J32" s="168" t="str">
        <f>IFERROR(VLOOKUP(J30,'P1-1'!$B:$AP,31,FALSE),"")</f>
        <v/>
      </c>
      <c r="K32" s="168" t="str">
        <f>IFERROR(VLOOKUP(K30,'P1-1'!$B:$AP,31,FALSE),"")</f>
        <v/>
      </c>
      <c r="L32" s="168" t="str">
        <f>IFERROR(VLOOKUP(L30,'P1-1'!$B:$AP,31,FALSE),"")</f>
        <v/>
      </c>
      <c r="M32" s="168" t="str">
        <f>IFERROR(VLOOKUP(M30,'P1-1'!$B:$AP,31,FALSE),"")</f>
        <v/>
      </c>
      <c r="N32" s="168" t="str">
        <f>IFERROR(VLOOKUP(N30,'P1-1'!$B:$AP,31,FALSE),"")</f>
        <v/>
      </c>
      <c r="O32" s="168" t="str">
        <f>IFERROR(VLOOKUP(O30,'P1-1'!$B:$AP,31,FALSE),"")</f>
        <v/>
      </c>
      <c r="P32" s="168" t="str">
        <f>IFERROR(VLOOKUP(P30,'P1-1'!$B:$AP,31,FALSE),"")</f>
        <v/>
      </c>
      <c r="Q32" s="168" t="str">
        <f>IFERROR(VLOOKUP(Q30,'P1-1'!$B:$AP,31,FALSE),"")</f>
        <v/>
      </c>
      <c r="R32" s="168" t="str">
        <f>IFERROR(VLOOKUP(R30,'P1-1'!$B:$AP,31,FALSE),"")</f>
        <v/>
      </c>
      <c r="S32" s="168" t="str">
        <f>IFERROR(VLOOKUP(S30,'P1-1'!$B:$AP,31,FALSE),"")</f>
        <v/>
      </c>
      <c r="T32" s="168" t="str">
        <f>IFERROR(VLOOKUP(T30,'P1-1'!$B:$AP,31,FALSE),"")</f>
        <v/>
      </c>
      <c r="U32" s="168" t="str">
        <f>IFERROR(VLOOKUP(U30,'P1-1'!$B:$AP,31,FALSE),"")</f>
        <v/>
      </c>
      <c r="V32" s="168" t="str">
        <f>IFERROR(VLOOKUP(V30,'P1-1'!$B:$AP,31,FALSE),"")</f>
        <v/>
      </c>
      <c r="W32" s="168" t="str">
        <f>IFERROR(VLOOKUP(W30,'P1-1'!$B:$AP,31,FALSE),"")</f>
        <v/>
      </c>
      <c r="X32" s="168" t="str">
        <f>IFERROR(VLOOKUP(X30,'P1-1'!$B:$AP,31,FALSE),"")</f>
        <v/>
      </c>
      <c r="Y32" s="168" t="str">
        <f>IFERROR(VLOOKUP(Y30,'P1-1'!$B:$AP,31,FALSE),"")</f>
        <v/>
      </c>
      <c r="Z32" s="168" t="str">
        <f>IFERROR(VLOOKUP(Z30,'P1-1'!$B:$AP,31,FALSE),"")</f>
        <v/>
      </c>
      <c r="AA32" s="168" t="str">
        <f>IFERROR(VLOOKUP(AA30,'P1-1'!$B:$AP,31,FALSE),"")</f>
        <v/>
      </c>
      <c r="AB32" s="168" t="str">
        <f>IFERROR(VLOOKUP(AB30,'P1-1'!$B:$AP,31,FALSE),"")</f>
        <v/>
      </c>
      <c r="AC32" s="168" t="str">
        <f>IFERROR(VLOOKUP(AC30,'P1-1'!$B:$AP,31,FALSE),"")</f>
        <v/>
      </c>
      <c r="AD32" s="168" t="str">
        <f>IFERROR(VLOOKUP(AD30,'P1-1'!$B:$AP,31,FALSE),"")</f>
        <v/>
      </c>
      <c r="AE32" s="168" t="str">
        <f>IFERROR(VLOOKUP(AE30,'P1-1'!$B:$AP,31,FALSE),"")</f>
        <v/>
      </c>
      <c r="AF32" s="168" t="str">
        <f>IFERROR(VLOOKUP(AF30,'P1-1'!$B:$AP,31,FALSE),"")</f>
        <v/>
      </c>
      <c r="AG32" s="168" t="str">
        <f>IFERROR(VLOOKUP(AG30,'P1-1'!$B:$AP,31,FALSE),"")</f>
        <v/>
      </c>
      <c r="AH32" s="168" t="str">
        <f>IFERROR(VLOOKUP(AH30,'P1-1'!$B:$AP,31,FALSE),"")</f>
        <v/>
      </c>
      <c r="AI32" s="168" t="str">
        <f>IFERROR(VLOOKUP(AI30,'P1-1'!$B:$AP,31,FALSE),"")</f>
        <v/>
      </c>
      <c r="AJ32" s="168" t="str">
        <f>IFERROR(VLOOKUP(AJ30,'P1-1'!$B:$AP,31,FALSE),"")</f>
        <v/>
      </c>
      <c r="AK32" s="168" t="str">
        <f>IFERROR(VLOOKUP(AK30,'P1-1'!$B:$AP,31,FALSE),"")</f>
        <v/>
      </c>
      <c r="AL32" s="168" t="str">
        <f>IFERROR(VLOOKUP(AL30,'P1-1'!$B:$AP,31,FALSE),"")</f>
        <v/>
      </c>
      <c r="AM32" s="168" t="str">
        <f>IFERROR(VLOOKUP(AM30,'P1-1'!$B:$AP,31,FALSE),"")</f>
        <v/>
      </c>
      <c r="AN32" s="484"/>
      <c r="AO32" s="487"/>
      <c r="AP32" s="492"/>
      <c r="AQ32" s="493"/>
      <c r="AR32" s="487"/>
      <c r="AS32" s="487"/>
      <c r="AT32" s="494"/>
      <c r="AU32" s="328"/>
      <c r="AV32" s="328"/>
    </row>
    <row r="33" spans="1:48" s="139" customFormat="1" ht="12" customHeight="1" x14ac:dyDescent="0.15">
      <c r="A33" s="495">
        <v>4</v>
      </c>
      <c r="B33" s="498"/>
      <c r="C33" s="513"/>
      <c r="D33" s="504" t="s">
        <v>95</v>
      </c>
      <c r="E33" s="363"/>
      <c r="F33" s="507"/>
      <c r="G33" s="508"/>
      <c r="H33" s="166" t="s">
        <v>221</v>
      </c>
      <c r="I33" s="325"/>
      <c r="J33" s="325"/>
      <c r="K33" s="325"/>
      <c r="L33" s="325"/>
      <c r="M33" s="325"/>
      <c r="N33" s="325"/>
      <c r="O33" s="325"/>
      <c r="P33" s="325"/>
      <c r="Q33" s="325"/>
      <c r="R33" s="325"/>
      <c r="S33" s="325"/>
      <c r="T33" s="325"/>
      <c r="U33" s="325"/>
      <c r="V33" s="325"/>
      <c r="W33" s="325"/>
      <c r="X33" s="325"/>
      <c r="Y33" s="325"/>
      <c r="Z33" s="325"/>
      <c r="AA33" s="325"/>
      <c r="AB33" s="325"/>
      <c r="AC33" s="325"/>
      <c r="AD33" s="325"/>
      <c r="AE33" s="325"/>
      <c r="AF33" s="325"/>
      <c r="AG33" s="325"/>
      <c r="AH33" s="325"/>
      <c r="AI33" s="325"/>
      <c r="AJ33" s="325"/>
      <c r="AK33" s="325"/>
      <c r="AL33" s="325"/>
      <c r="AM33" s="325"/>
      <c r="AN33" s="482">
        <f t="shared" ref="AN33" si="7">IF(LEFT($AN$2,6)="共同生活援助",SUM(I34:AM34),SUM(I34:AM35))</f>
        <v>0</v>
      </c>
      <c r="AO33" s="485">
        <f>IF($AN$4="４週",AN33/4,AN33/(DAY(EOMONTH($I$22,0))/7))</f>
        <v>0</v>
      </c>
      <c r="AP33" s="488"/>
      <c r="AQ33" s="489"/>
      <c r="AR33" s="485" t="str">
        <f t="shared" ref="AR33" si="8">IF($AN$4="４週",AU34,AV34)</f>
        <v/>
      </c>
      <c r="AS33" s="485"/>
      <c r="AT33" s="494"/>
      <c r="AU33" s="326" t="s">
        <v>508</v>
      </c>
      <c r="AV33" s="326" t="s">
        <v>222</v>
      </c>
    </row>
    <row r="34" spans="1:48" s="139" customFormat="1" ht="12" customHeight="1" x14ac:dyDescent="0.15">
      <c r="A34" s="496"/>
      <c r="B34" s="499"/>
      <c r="C34" s="514"/>
      <c r="D34" s="505"/>
      <c r="E34" s="364"/>
      <c r="F34" s="509"/>
      <c r="G34" s="510"/>
      <c r="H34" s="167" t="s">
        <v>223</v>
      </c>
      <c r="I34" s="168" t="str">
        <f>IFERROR(VLOOKUP(I33,'P1-1'!$B:$AP,41,FALSE),"")</f>
        <v/>
      </c>
      <c r="J34" s="170" t="str">
        <f>IFERROR(VLOOKUP(J33,'P1-1'!$B:$AP,41,FALSE),"")</f>
        <v/>
      </c>
      <c r="K34" s="168" t="str">
        <f>IFERROR(VLOOKUP(K33,'P1-1'!$B:$AP,41,FALSE),"")</f>
        <v/>
      </c>
      <c r="L34" s="168" t="str">
        <f>IFERROR(VLOOKUP(L33,'P1-1'!$B:$AP,41,FALSE),"")</f>
        <v/>
      </c>
      <c r="M34" s="168" t="str">
        <f>IFERROR(VLOOKUP(M33,'P1-1'!$B:$AP,41,FALSE),"")</f>
        <v/>
      </c>
      <c r="N34" s="168" t="str">
        <f>IFERROR(VLOOKUP(N33,'P1-1'!$B:$AP,41,FALSE),"")</f>
        <v/>
      </c>
      <c r="O34" s="168" t="str">
        <f>IFERROR(VLOOKUP(O33,'P1-1'!$B:$AP,41,FALSE),"")</f>
        <v/>
      </c>
      <c r="P34" s="168" t="str">
        <f>IFERROR(VLOOKUP(P33,'P1-1'!$B:$AP,41,FALSE),"")</f>
        <v/>
      </c>
      <c r="Q34" s="168" t="str">
        <f>IFERROR(VLOOKUP(Q33,'P1-1'!$B:$AP,41,FALSE),"")</f>
        <v/>
      </c>
      <c r="R34" s="168" t="str">
        <f>IFERROR(VLOOKUP(R33,'P1-1'!$B:$AP,41,FALSE),"")</f>
        <v/>
      </c>
      <c r="S34" s="168" t="str">
        <f>IFERROR(VLOOKUP(S33,'P1-1'!$B:$AP,41,FALSE),"")</f>
        <v/>
      </c>
      <c r="T34" s="168" t="str">
        <f>IFERROR(VLOOKUP(T33,'P1-1'!$B:$AP,41,FALSE),"")</f>
        <v/>
      </c>
      <c r="U34" s="168" t="str">
        <f>IFERROR(VLOOKUP(U33,'P1-1'!$B:$AP,41,FALSE),"")</f>
        <v/>
      </c>
      <c r="V34" s="168" t="str">
        <f>IFERROR(VLOOKUP(V33,'P1-1'!$B:$AP,41,FALSE),"")</f>
        <v/>
      </c>
      <c r="W34" s="168" t="str">
        <f>IFERROR(VLOOKUP(W33,'P1-1'!$B:$AP,41,FALSE),"")</f>
        <v/>
      </c>
      <c r="X34" s="168" t="str">
        <f>IFERROR(VLOOKUP(X33,'P1-1'!$B:$AP,41,FALSE),"")</f>
        <v/>
      </c>
      <c r="Y34" s="168" t="str">
        <f>IFERROR(VLOOKUP(Y33,'P1-1'!$B:$AP,41,FALSE),"")</f>
        <v/>
      </c>
      <c r="Z34" s="168" t="str">
        <f>IFERROR(VLOOKUP(Z33,'P1-1'!$B:$AP,41,FALSE),"")</f>
        <v/>
      </c>
      <c r="AA34" s="168" t="str">
        <f>IFERROR(VLOOKUP(AA33,'P1-1'!$B:$AP,41,FALSE),"")</f>
        <v/>
      </c>
      <c r="AB34" s="168" t="str">
        <f>IFERROR(VLOOKUP(AB33,'P1-1'!$B:$AP,41,FALSE),"")</f>
        <v/>
      </c>
      <c r="AC34" s="168" t="str">
        <f>IFERROR(VLOOKUP(AC33,'P1-1'!$B:$AP,41,FALSE),"")</f>
        <v/>
      </c>
      <c r="AD34" s="168" t="str">
        <f>IFERROR(VLOOKUP(AD33,'P1-1'!$B:$AP,41,FALSE),"")</f>
        <v/>
      </c>
      <c r="AE34" s="168" t="str">
        <f>IFERROR(VLOOKUP(AE33,'P1-1'!$B:$AP,41,FALSE),"")</f>
        <v/>
      </c>
      <c r="AF34" s="168" t="str">
        <f>IFERROR(VLOOKUP(AF33,'P1-1'!$B:$AP,41,FALSE),"")</f>
        <v/>
      </c>
      <c r="AG34" s="168" t="str">
        <f>IFERROR(VLOOKUP(AG33,'P1-1'!$B:$AP,41,FALSE),"")</f>
        <v/>
      </c>
      <c r="AH34" s="168" t="str">
        <f>IFERROR(VLOOKUP(AH33,'P1-1'!$B:$AP,41,FALSE),"")</f>
        <v/>
      </c>
      <c r="AI34" s="168" t="str">
        <f>IFERROR(VLOOKUP(AI33,'P1-1'!$B:$AP,41,FALSE),"")</f>
        <v/>
      </c>
      <c r="AJ34" s="168" t="str">
        <f>IFERROR(VLOOKUP(AJ33,'P1-1'!$B:$AP,41,FALSE),"")</f>
        <v/>
      </c>
      <c r="AK34" s="168" t="str">
        <f>IFERROR(VLOOKUP(AK33,'P1-1'!$B:$AP,41,FALSE),"")</f>
        <v/>
      </c>
      <c r="AL34" s="168" t="str">
        <f>IFERROR(VLOOKUP(AL33,'P1-1'!$B:$AP,41,FALSE),"")</f>
        <v/>
      </c>
      <c r="AM34" s="168" t="str">
        <f>IFERROR(VLOOKUP(AM33,'P1-1'!$B:$AP,41,FALSE),"")</f>
        <v/>
      </c>
      <c r="AN34" s="483"/>
      <c r="AO34" s="486"/>
      <c r="AP34" s="490"/>
      <c r="AQ34" s="491"/>
      <c r="AR34" s="486"/>
      <c r="AS34" s="486"/>
      <c r="AT34" s="494"/>
      <c r="AU34" s="327" t="str">
        <f t="shared" ref="AU34" si="9">IFERROR(IF($D33="□",($AO33/$AK$7),($AO33/$AK$9)),"")</f>
        <v/>
      </c>
      <c r="AV34" s="327" t="str">
        <f t="shared" ref="AV34" si="10">IFERROR(IF($D33="□",($AN33/$AO$7),($AN33/$AO$9)),"")</f>
        <v/>
      </c>
    </row>
    <row r="35" spans="1:48" s="139" customFormat="1" ht="12" customHeight="1" x14ac:dyDescent="0.15">
      <c r="A35" s="497"/>
      <c r="B35" s="500"/>
      <c r="C35" s="515"/>
      <c r="D35" s="506"/>
      <c r="E35" s="364"/>
      <c r="F35" s="511"/>
      <c r="G35" s="512"/>
      <c r="H35" s="169" t="s">
        <v>224</v>
      </c>
      <c r="I35" s="168" t="str">
        <f>IFERROR(VLOOKUP(I33,'P1-1'!$B:$AP,31,FALSE),"")</f>
        <v/>
      </c>
      <c r="J35" s="168" t="str">
        <f>IFERROR(VLOOKUP(J33,'P1-1'!$B:$AP,31,FALSE),"")</f>
        <v/>
      </c>
      <c r="K35" s="168" t="str">
        <f>IFERROR(VLOOKUP(K33,'P1-1'!$B:$AP,31,FALSE),"")</f>
        <v/>
      </c>
      <c r="L35" s="168" t="str">
        <f>IFERROR(VLOOKUP(L33,'P1-1'!$B:$AP,31,FALSE),"")</f>
        <v/>
      </c>
      <c r="M35" s="168" t="str">
        <f>IFERROR(VLOOKUP(M33,'P1-1'!$B:$AP,31,FALSE),"")</f>
        <v/>
      </c>
      <c r="N35" s="168" t="str">
        <f>IFERROR(VLOOKUP(N33,'P1-1'!$B:$AP,31,FALSE),"")</f>
        <v/>
      </c>
      <c r="O35" s="168" t="str">
        <f>IFERROR(VLOOKUP(O33,'P1-1'!$B:$AP,31,FALSE),"")</f>
        <v/>
      </c>
      <c r="P35" s="168" t="str">
        <f>IFERROR(VLOOKUP(P33,'P1-1'!$B:$AP,31,FALSE),"")</f>
        <v/>
      </c>
      <c r="Q35" s="168" t="str">
        <f>IFERROR(VLOOKUP(Q33,'P1-1'!$B:$AP,31,FALSE),"")</f>
        <v/>
      </c>
      <c r="R35" s="168" t="str">
        <f>IFERROR(VLOOKUP(R33,'P1-1'!$B:$AP,31,FALSE),"")</f>
        <v/>
      </c>
      <c r="S35" s="168" t="str">
        <f>IFERROR(VLOOKUP(S33,'P1-1'!$B:$AP,31,FALSE),"")</f>
        <v/>
      </c>
      <c r="T35" s="168" t="str">
        <f>IFERROR(VLOOKUP(T33,'P1-1'!$B:$AP,31,FALSE),"")</f>
        <v/>
      </c>
      <c r="U35" s="168" t="str">
        <f>IFERROR(VLOOKUP(U33,'P1-1'!$B:$AP,31,FALSE),"")</f>
        <v/>
      </c>
      <c r="V35" s="168" t="str">
        <f>IFERROR(VLOOKUP(V33,'P1-1'!$B:$AP,31,FALSE),"")</f>
        <v/>
      </c>
      <c r="W35" s="168" t="str">
        <f>IFERROR(VLOOKUP(W33,'P1-1'!$B:$AP,31,FALSE),"")</f>
        <v/>
      </c>
      <c r="X35" s="168" t="str">
        <f>IFERROR(VLOOKUP(X33,'P1-1'!$B:$AP,31,FALSE),"")</f>
        <v/>
      </c>
      <c r="Y35" s="168" t="str">
        <f>IFERROR(VLOOKUP(Y33,'P1-1'!$B:$AP,31,FALSE),"")</f>
        <v/>
      </c>
      <c r="Z35" s="168" t="str">
        <f>IFERROR(VLOOKUP(Z33,'P1-1'!$B:$AP,31,FALSE),"")</f>
        <v/>
      </c>
      <c r="AA35" s="168" t="str">
        <f>IFERROR(VLOOKUP(AA33,'P1-1'!$B:$AP,31,FALSE),"")</f>
        <v/>
      </c>
      <c r="AB35" s="168" t="str">
        <f>IFERROR(VLOOKUP(AB33,'P1-1'!$B:$AP,31,FALSE),"")</f>
        <v/>
      </c>
      <c r="AC35" s="168" t="str">
        <f>IFERROR(VLOOKUP(AC33,'P1-1'!$B:$AP,31,FALSE),"")</f>
        <v/>
      </c>
      <c r="AD35" s="168" t="str">
        <f>IFERROR(VLOOKUP(AD33,'P1-1'!$B:$AP,31,FALSE),"")</f>
        <v/>
      </c>
      <c r="AE35" s="168" t="str">
        <f>IFERROR(VLOOKUP(AE33,'P1-1'!$B:$AP,31,FALSE),"")</f>
        <v/>
      </c>
      <c r="AF35" s="168" t="str">
        <f>IFERROR(VLOOKUP(AF33,'P1-1'!$B:$AP,31,FALSE),"")</f>
        <v/>
      </c>
      <c r="AG35" s="168" t="str">
        <f>IFERROR(VLOOKUP(AG33,'P1-1'!$B:$AP,31,FALSE),"")</f>
        <v/>
      </c>
      <c r="AH35" s="168" t="str">
        <f>IFERROR(VLOOKUP(AH33,'P1-1'!$B:$AP,31,FALSE),"")</f>
        <v/>
      </c>
      <c r="AI35" s="168" t="str">
        <f>IFERROR(VLOOKUP(AI33,'P1-1'!$B:$AP,31,FALSE),"")</f>
        <v/>
      </c>
      <c r="AJ35" s="168" t="str">
        <f>IFERROR(VLOOKUP(AJ33,'P1-1'!$B:$AP,31,FALSE),"")</f>
        <v/>
      </c>
      <c r="AK35" s="168" t="str">
        <f>IFERROR(VLOOKUP(AK33,'P1-1'!$B:$AP,31,FALSE),"")</f>
        <v/>
      </c>
      <c r="AL35" s="168" t="str">
        <f>IFERROR(VLOOKUP(AL33,'P1-1'!$B:$AP,31,FALSE),"")</f>
        <v/>
      </c>
      <c r="AM35" s="168" t="str">
        <f>IFERROR(VLOOKUP(AM33,'P1-1'!$B:$AP,31,FALSE),"")</f>
        <v/>
      </c>
      <c r="AN35" s="484"/>
      <c r="AO35" s="487"/>
      <c r="AP35" s="492"/>
      <c r="AQ35" s="493"/>
      <c r="AR35" s="487"/>
      <c r="AS35" s="487"/>
      <c r="AT35" s="494"/>
      <c r="AU35" s="328"/>
      <c r="AV35" s="328"/>
    </row>
    <row r="36" spans="1:48" s="139" customFormat="1" ht="12" customHeight="1" x14ac:dyDescent="0.15">
      <c r="A36" s="495">
        <v>5</v>
      </c>
      <c r="B36" s="498"/>
      <c r="C36" s="513"/>
      <c r="D36" s="504" t="s">
        <v>95</v>
      </c>
      <c r="E36" s="363"/>
      <c r="F36" s="507"/>
      <c r="G36" s="508"/>
      <c r="H36" s="166" t="s">
        <v>221</v>
      </c>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5"/>
      <c r="AF36" s="325"/>
      <c r="AG36" s="325"/>
      <c r="AH36" s="325"/>
      <c r="AI36" s="325"/>
      <c r="AJ36" s="325"/>
      <c r="AK36" s="325"/>
      <c r="AL36" s="325"/>
      <c r="AM36" s="325"/>
      <c r="AN36" s="482">
        <f t="shared" ref="AN36" si="11">IF(LEFT($AN$2,6)="共同生活援助",SUM(I37:AM37),SUM(I37:AM38))</f>
        <v>0</v>
      </c>
      <c r="AO36" s="485">
        <f>IF($AN$4="４週",AN36/4,AN36/(DAY(EOMONTH($I$22,0))/7))</f>
        <v>0</v>
      </c>
      <c r="AP36" s="488"/>
      <c r="AQ36" s="489"/>
      <c r="AR36" s="485" t="str">
        <f t="shared" ref="AR36" si="12">IF($AN$4="４週",AU37,AV37)</f>
        <v/>
      </c>
      <c r="AS36" s="485"/>
      <c r="AT36" s="494"/>
      <c r="AU36" s="326" t="s">
        <v>508</v>
      </c>
      <c r="AV36" s="326" t="s">
        <v>222</v>
      </c>
    </row>
    <row r="37" spans="1:48" s="139" customFormat="1" ht="12" customHeight="1" x14ac:dyDescent="0.15">
      <c r="A37" s="496"/>
      <c r="B37" s="499"/>
      <c r="C37" s="514"/>
      <c r="D37" s="505"/>
      <c r="E37" s="364"/>
      <c r="F37" s="509"/>
      <c r="G37" s="510"/>
      <c r="H37" s="167" t="s">
        <v>223</v>
      </c>
      <c r="I37" s="168" t="str">
        <f>IFERROR(VLOOKUP(I36,'P1-1'!$B:$AP,41,FALSE),"")</f>
        <v/>
      </c>
      <c r="J37" s="168" t="str">
        <f>IFERROR(VLOOKUP(J36,'P1-1'!$B:$AP,41,FALSE),"")</f>
        <v/>
      </c>
      <c r="K37" s="168" t="str">
        <f>IFERROR(VLOOKUP(K36,'P1-1'!$B:$AP,41,FALSE),"")</f>
        <v/>
      </c>
      <c r="L37" s="168" t="str">
        <f>IFERROR(VLOOKUP(L36,'P1-1'!$B:$AP,41,FALSE),"")</f>
        <v/>
      </c>
      <c r="M37" s="168" t="str">
        <f>IFERROR(VLOOKUP(M36,'P1-1'!$B:$AP,41,FALSE),"")</f>
        <v/>
      </c>
      <c r="N37" s="168" t="str">
        <f>IFERROR(VLOOKUP(N36,'P1-1'!$B:$AP,41,FALSE),"")</f>
        <v/>
      </c>
      <c r="O37" s="168" t="str">
        <f>IFERROR(VLOOKUP(O36,'P1-1'!$B:$AP,41,FALSE),"")</f>
        <v/>
      </c>
      <c r="P37" s="168" t="str">
        <f>IFERROR(VLOOKUP(P36,'P1-1'!$B:$AP,41,FALSE),"")</f>
        <v/>
      </c>
      <c r="Q37" s="168" t="str">
        <f>IFERROR(VLOOKUP(Q36,'P1-1'!$B:$AP,41,FALSE),"")</f>
        <v/>
      </c>
      <c r="R37" s="168" t="str">
        <f>IFERROR(VLOOKUP(R36,'P1-1'!$B:$AP,41,FALSE),"")</f>
        <v/>
      </c>
      <c r="S37" s="168" t="str">
        <f>IFERROR(VLOOKUP(S36,'P1-1'!$B:$AP,41,FALSE),"")</f>
        <v/>
      </c>
      <c r="T37" s="168" t="str">
        <f>IFERROR(VLOOKUP(T36,'P1-1'!$B:$AP,41,FALSE),"")</f>
        <v/>
      </c>
      <c r="U37" s="168" t="str">
        <f>IFERROR(VLOOKUP(U36,'P1-1'!$B:$AP,41,FALSE),"")</f>
        <v/>
      </c>
      <c r="V37" s="168" t="str">
        <f>IFERROR(VLOOKUP(V36,'P1-1'!$B:$AP,41,FALSE),"")</f>
        <v/>
      </c>
      <c r="W37" s="168" t="str">
        <f>IFERROR(VLOOKUP(W36,'P1-1'!$B:$AP,41,FALSE),"")</f>
        <v/>
      </c>
      <c r="X37" s="168" t="str">
        <f>IFERROR(VLOOKUP(X36,'P1-1'!$B:$AP,41,FALSE),"")</f>
        <v/>
      </c>
      <c r="Y37" s="168" t="str">
        <f>IFERROR(VLOOKUP(Y36,'P1-1'!$B:$AP,41,FALSE),"")</f>
        <v/>
      </c>
      <c r="Z37" s="168" t="str">
        <f>IFERROR(VLOOKUP(Z36,'P1-1'!$B:$AP,41,FALSE),"")</f>
        <v/>
      </c>
      <c r="AA37" s="168" t="str">
        <f>IFERROR(VLOOKUP(AA36,'P1-1'!$B:$AP,41,FALSE),"")</f>
        <v/>
      </c>
      <c r="AB37" s="168" t="str">
        <f>IFERROR(VLOOKUP(AB36,'P1-1'!$B:$AP,41,FALSE),"")</f>
        <v/>
      </c>
      <c r="AC37" s="168" t="str">
        <f>IFERROR(VLOOKUP(AC36,'P1-1'!$B:$AP,41,FALSE),"")</f>
        <v/>
      </c>
      <c r="AD37" s="168" t="str">
        <f>IFERROR(VLOOKUP(AD36,'P1-1'!$B:$AP,41,FALSE),"")</f>
        <v/>
      </c>
      <c r="AE37" s="168" t="str">
        <f>IFERROR(VLOOKUP(AE36,'P1-1'!$B:$AP,41,FALSE),"")</f>
        <v/>
      </c>
      <c r="AF37" s="168" t="str">
        <f>IFERROR(VLOOKUP(AF36,'P1-1'!$B:$AP,41,FALSE),"")</f>
        <v/>
      </c>
      <c r="AG37" s="168" t="str">
        <f>IFERROR(VLOOKUP(AG36,'P1-1'!$B:$AP,41,FALSE),"")</f>
        <v/>
      </c>
      <c r="AH37" s="168" t="str">
        <f>IFERROR(VLOOKUP(AH36,'P1-1'!$B:$AP,41,FALSE),"")</f>
        <v/>
      </c>
      <c r="AI37" s="168" t="str">
        <f>IFERROR(VLOOKUP(AI36,'P1-1'!$B:$AP,41,FALSE),"")</f>
        <v/>
      </c>
      <c r="AJ37" s="168" t="str">
        <f>IFERROR(VLOOKUP(AJ36,'P1-1'!$B:$AP,41,FALSE),"")</f>
        <v/>
      </c>
      <c r="AK37" s="168" t="str">
        <f>IFERROR(VLOOKUP(AK36,'P1-1'!$B:$AP,41,FALSE),"")</f>
        <v/>
      </c>
      <c r="AL37" s="168" t="str">
        <f>IFERROR(VLOOKUP(AL36,'P1-1'!$B:$AP,41,FALSE),"")</f>
        <v/>
      </c>
      <c r="AM37" s="168" t="str">
        <f>IFERROR(VLOOKUP(AM36,'P1-1'!$B:$AP,41,FALSE),"")</f>
        <v/>
      </c>
      <c r="AN37" s="483"/>
      <c r="AO37" s="486"/>
      <c r="AP37" s="490"/>
      <c r="AQ37" s="491"/>
      <c r="AR37" s="486"/>
      <c r="AS37" s="486"/>
      <c r="AT37" s="494"/>
      <c r="AU37" s="327" t="str">
        <f t="shared" ref="AU37" si="13">IFERROR(IF($D36="□",($AO36/$AK$7),($AO36/$AK$9)),"")</f>
        <v/>
      </c>
      <c r="AV37" s="327" t="str">
        <f t="shared" ref="AV37" si="14">IFERROR(IF($D36="□",($AN36/$AO$7),($AN36/$AO$9)),"")</f>
        <v/>
      </c>
    </row>
    <row r="38" spans="1:48" s="139" customFormat="1" ht="12" customHeight="1" x14ac:dyDescent="0.15">
      <c r="A38" s="497"/>
      <c r="B38" s="500"/>
      <c r="C38" s="515"/>
      <c r="D38" s="506"/>
      <c r="E38" s="364"/>
      <c r="F38" s="511"/>
      <c r="G38" s="512"/>
      <c r="H38" s="169" t="s">
        <v>224</v>
      </c>
      <c r="I38" s="168" t="str">
        <f>IFERROR(VLOOKUP(I36,'P1-1'!$B:$AP,31,FALSE),"")</f>
        <v/>
      </c>
      <c r="J38" s="168" t="str">
        <f>IFERROR(VLOOKUP(J36,'P1-1'!$B:$AP,31,FALSE),"")</f>
        <v/>
      </c>
      <c r="K38" s="168" t="str">
        <f>IFERROR(VLOOKUP(K36,'P1-1'!$B:$AP,31,FALSE),"")</f>
        <v/>
      </c>
      <c r="L38" s="168" t="str">
        <f>IFERROR(VLOOKUP(L36,'P1-1'!$B:$AP,31,FALSE),"")</f>
        <v/>
      </c>
      <c r="M38" s="168" t="str">
        <f>IFERROR(VLOOKUP(M36,'P1-1'!$B:$AP,31,FALSE),"")</f>
        <v/>
      </c>
      <c r="N38" s="168" t="str">
        <f>IFERROR(VLOOKUP(N36,'P1-1'!$B:$AP,31,FALSE),"")</f>
        <v/>
      </c>
      <c r="O38" s="168" t="str">
        <f>IFERROR(VLOOKUP(O36,'P1-1'!$B:$AP,31,FALSE),"")</f>
        <v/>
      </c>
      <c r="P38" s="168" t="str">
        <f>IFERROR(VLOOKUP(P36,'P1-1'!$B:$AP,31,FALSE),"")</f>
        <v/>
      </c>
      <c r="Q38" s="168" t="str">
        <f>IFERROR(VLOOKUP(Q36,'P1-1'!$B:$AP,31,FALSE),"")</f>
        <v/>
      </c>
      <c r="R38" s="168" t="str">
        <f>IFERROR(VLOOKUP(R36,'P1-1'!$B:$AP,31,FALSE),"")</f>
        <v/>
      </c>
      <c r="S38" s="168" t="str">
        <f>IFERROR(VLOOKUP(S36,'P1-1'!$B:$AP,31,FALSE),"")</f>
        <v/>
      </c>
      <c r="T38" s="168" t="str">
        <f>IFERROR(VLOOKUP(T36,'P1-1'!$B:$AP,31,FALSE),"")</f>
        <v/>
      </c>
      <c r="U38" s="168" t="str">
        <f>IFERROR(VLOOKUP(U36,'P1-1'!$B:$AP,31,FALSE),"")</f>
        <v/>
      </c>
      <c r="V38" s="168" t="str">
        <f>IFERROR(VLOOKUP(V36,'P1-1'!$B:$AP,31,FALSE),"")</f>
        <v/>
      </c>
      <c r="W38" s="168" t="str">
        <f>IFERROR(VLOOKUP(W36,'P1-1'!$B:$AP,31,FALSE),"")</f>
        <v/>
      </c>
      <c r="X38" s="168" t="str">
        <f>IFERROR(VLOOKUP(X36,'P1-1'!$B:$AP,31,FALSE),"")</f>
        <v/>
      </c>
      <c r="Y38" s="168" t="str">
        <f>IFERROR(VLOOKUP(Y36,'P1-1'!$B:$AP,31,FALSE),"")</f>
        <v/>
      </c>
      <c r="Z38" s="168" t="str">
        <f>IFERROR(VLOOKUP(Z36,'P1-1'!$B:$AP,31,FALSE),"")</f>
        <v/>
      </c>
      <c r="AA38" s="168" t="str">
        <f>IFERROR(VLOOKUP(AA36,'P1-1'!$B:$AP,31,FALSE),"")</f>
        <v/>
      </c>
      <c r="AB38" s="168" t="str">
        <f>IFERROR(VLOOKUP(AB36,'P1-1'!$B:$AP,31,FALSE),"")</f>
        <v/>
      </c>
      <c r="AC38" s="168" t="str">
        <f>IFERROR(VLOOKUP(AC36,'P1-1'!$B:$AP,31,FALSE),"")</f>
        <v/>
      </c>
      <c r="AD38" s="168" t="str">
        <f>IFERROR(VLOOKUP(AD36,'P1-1'!$B:$AP,31,FALSE),"")</f>
        <v/>
      </c>
      <c r="AE38" s="168" t="str">
        <f>IFERROR(VLOOKUP(AE36,'P1-1'!$B:$AP,31,FALSE),"")</f>
        <v/>
      </c>
      <c r="AF38" s="168" t="str">
        <f>IFERROR(VLOOKUP(AF36,'P1-1'!$B:$AP,31,FALSE),"")</f>
        <v/>
      </c>
      <c r="AG38" s="168" t="str">
        <f>IFERROR(VLOOKUP(AG36,'P1-1'!$B:$AP,31,FALSE),"")</f>
        <v/>
      </c>
      <c r="AH38" s="168" t="str">
        <f>IFERROR(VLOOKUP(AH36,'P1-1'!$B:$AP,31,FALSE),"")</f>
        <v/>
      </c>
      <c r="AI38" s="168" t="str">
        <f>IFERROR(VLOOKUP(AI36,'P1-1'!$B:$AP,31,FALSE),"")</f>
        <v/>
      </c>
      <c r="AJ38" s="168" t="str">
        <f>IFERROR(VLOOKUP(AJ36,'P1-1'!$B:$AP,31,FALSE),"")</f>
        <v/>
      </c>
      <c r="AK38" s="168" t="str">
        <f>IFERROR(VLOOKUP(AK36,'P1-1'!$B:$AP,31,FALSE),"")</f>
        <v/>
      </c>
      <c r="AL38" s="168" t="str">
        <f>IFERROR(VLOOKUP(AL36,'P1-1'!$B:$AP,31,FALSE),"")</f>
        <v/>
      </c>
      <c r="AM38" s="168" t="str">
        <f>IFERROR(VLOOKUP(AM36,'P1-1'!$B:$AP,31,FALSE),"")</f>
        <v/>
      </c>
      <c r="AN38" s="484"/>
      <c r="AO38" s="487"/>
      <c r="AP38" s="492"/>
      <c r="AQ38" s="493"/>
      <c r="AR38" s="487"/>
      <c r="AS38" s="487"/>
      <c r="AT38" s="494"/>
      <c r="AU38" s="328"/>
      <c r="AV38" s="328"/>
    </row>
    <row r="39" spans="1:48" s="139" customFormat="1" ht="12" customHeight="1" x14ac:dyDescent="0.15">
      <c r="A39" s="495">
        <v>6</v>
      </c>
      <c r="B39" s="498"/>
      <c r="C39" s="513"/>
      <c r="D39" s="504" t="s">
        <v>95</v>
      </c>
      <c r="E39" s="363"/>
      <c r="F39" s="507"/>
      <c r="G39" s="508"/>
      <c r="H39" s="166" t="s">
        <v>221</v>
      </c>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5"/>
      <c r="AG39" s="325"/>
      <c r="AH39" s="325"/>
      <c r="AI39" s="325"/>
      <c r="AJ39" s="325"/>
      <c r="AK39" s="325"/>
      <c r="AL39" s="325"/>
      <c r="AM39" s="325"/>
      <c r="AN39" s="482">
        <f t="shared" ref="AN39" si="15">IF(LEFT($AN$2,6)="共同生活援助",SUM(I40:AM40),SUM(I40:AM41))</f>
        <v>0</v>
      </c>
      <c r="AO39" s="485">
        <f>IF($AN$4="４週",AN39/4,AN39/(DAY(EOMONTH($I$22,0))/7))</f>
        <v>0</v>
      </c>
      <c r="AP39" s="488"/>
      <c r="AQ39" s="489"/>
      <c r="AR39" s="485" t="str">
        <f t="shared" ref="AR39" si="16">IF($AN$4="４週",AU40,AV40)</f>
        <v/>
      </c>
      <c r="AS39" s="485"/>
      <c r="AT39" s="494"/>
      <c r="AU39" s="326" t="s">
        <v>508</v>
      </c>
      <c r="AV39" s="326" t="s">
        <v>222</v>
      </c>
    </row>
    <row r="40" spans="1:48" s="139" customFormat="1" ht="12" customHeight="1" x14ac:dyDescent="0.15">
      <c r="A40" s="496"/>
      <c r="B40" s="499"/>
      <c r="C40" s="514"/>
      <c r="D40" s="505"/>
      <c r="E40" s="364"/>
      <c r="F40" s="509"/>
      <c r="G40" s="510"/>
      <c r="H40" s="167" t="s">
        <v>223</v>
      </c>
      <c r="I40" s="168" t="str">
        <f>IFERROR(VLOOKUP(I39,'P1-1'!$B:$AP,41,FALSE),"")</f>
        <v/>
      </c>
      <c r="J40" s="168" t="str">
        <f>IFERROR(VLOOKUP(J39,'P1-1'!$B:$AP,41,FALSE),"")</f>
        <v/>
      </c>
      <c r="K40" s="168" t="str">
        <f>IFERROR(VLOOKUP(K39,'P1-1'!$B:$AP,41,FALSE),"")</f>
        <v/>
      </c>
      <c r="L40" s="168" t="str">
        <f>IFERROR(VLOOKUP(L39,'P1-1'!$B:$AP,41,FALSE),"")</f>
        <v/>
      </c>
      <c r="M40" s="168" t="str">
        <f>IFERROR(VLOOKUP(M39,'P1-1'!$B:$AP,41,FALSE),"")</f>
        <v/>
      </c>
      <c r="N40" s="168" t="str">
        <f>IFERROR(VLOOKUP(N39,'P1-1'!$B:$AP,41,FALSE),"")</f>
        <v/>
      </c>
      <c r="O40" s="168" t="str">
        <f>IFERROR(VLOOKUP(O39,'P1-1'!$B:$AP,41,FALSE),"")</f>
        <v/>
      </c>
      <c r="P40" s="168" t="str">
        <f>IFERROR(VLOOKUP(P39,'P1-1'!$B:$AP,41,FALSE),"")</f>
        <v/>
      </c>
      <c r="Q40" s="168" t="str">
        <f>IFERROR(VLOOKUP(Q39,'P1-1'!$B:$AP,41,FALSE),"")</f>
        <v/>
      </c>
      <c r="R40" s="168" t="str">
        <f>IFERROR(VLOOKUP(R39,'P1-1'!$B:$AP,41,FALSE),"")</f>
        <v/>
      </c>
      <c r="S40" s="168" t="str">
        <f>IFERROR(VLOOKUP(S39,'P1-1'!$B:$AP,41,FALSE),"")</f>
        <v/>
      </c>
      <c r="T40" s="168" t="str">
        <f>IFERROR(VLOOKUP(T39,'P1-1'!$B:$AP,41,FALSE),"")</f>
        <v/>
      </c>
      <c r="U40" s="168" t="str">
        <f>IFERROR(VLOOKUP(U39,'P1-1'!$B:$AP,41,FALSE),"")</f>
        <v/>
      </c>
      <c r="V40" s="168" t="str">
        <f>IFERROR(VLOOKUP(V39,'P1-1'!$B:$AP,41,FALSE),"")</f>
        <v/>
      </c>
      <c r="W40" s="168" t="str">
        <f>IFERROR(VLOOKUP(W39,'P1-1'!$B:$AP,41,FALSE),"")</f>
        <v/>
      </c>
      <c r="X40" s="168" t="str">
        <f>IFERROR(VLOOKUP(X39,'P1-1'!$B:$AP,41,FALSE),"")</f>
        <v/>
      </c>
      <c r="Y40" s="168" t="str">
        <f>IFERROR(VLOOKUP(Y39,'P1-1'!$B:$AP,41,FALSE),"")</f>
        <v/>
      </c>
      <c r="Z40" s="168" t="str">
        <f>IFERROR(VLOOKUP(Z39,'P1-1'!$B:$AP,41,FALSE),"")</f>
        <v/>
      </c>
      <c r="AA40" s="168" t="str">
        <f>IFERROR(VLOOKUP(AA39,'P1-1'!$B:$AP,41,FALSE),"")</f>
        <v/>
      </c>
      <c r="AB40" s="168" t="str">
        <f>IFERROR(VLOOKUP(AB39,'P1-1'!$B:$AP,41,FALSE),"")</f>
        <v/>
      </c>
      <c r="AC40" s="168" t="str">
        <f>IFERROR(VLOOKUP(AC39,'P1-1'!$B:$AP,41,FALSE),"")</f>
        <v/>
      </c>
      <c r="AD40" s="168" t="str">
        <f>IFERROR(VLOOKUP(AD39,'P1-1'!$B:$AP,41,FALSE),"")</f>
        <v/>
      </c>
      <c r="AE40" s="168" t="str">
        <f>IFERROR(VLOOKUP(AE39,'P1-1'!$B:$AP,41,FALSE),"")</f>
        <v/>
      </c>
      <c r="AF40" s="168" t="str">
        <f>IFERROR(VLOOKUP(AF39,'P1-1'!$B:$AP,41,FALSE),"")</f>
        <v/>
      </c>
      <c r="AG40" s="168" t="str">
        <f>IFERROR(VLOOKUP(AG39,'P1-1'!$B:$AP,41,FALSE),"")</f>
        <v/>
      </c>
      <c r="AH40" s="168" t="str">
        <f>IFERROR(VLOOKUP(AH39,'P1-1'!$B:$AP,41,FALSE),"")</f>
        <v/>
      </c>
      <c r="AI40" s="168" t="str">
        <f>IFERROR(VLOOKUP(AI39,'P1-1'!$B:$AP,41,FALSE),"")</f>
        <v/>
      </c>
      <c r="AJ40" s="168" t="str">
        <f>IFERROR(VLOOKUP(AJ39,'P1-1'!$B:$AP,41,FALSE),"")</f>
        <v/>
      </c>
      <c r="AK40" s="168" t="str">
        <f>IFERROR(VLOOKUP(AK39,'P1-1'!$B:$AP,41,FALSE),"")</f>
        <v/>
      </c>
      <c r="AL40" s="168" t="str">
        <f>IFERROR(VLOOKUP(AL39,'P1-1'!$B:$AP,41,FALSE),"")</f>
        <v/>
      </c>
      <c r="AM40" s="168" t="str">
        <f>IFERROR(VLOOKUP(AM39,'P1-1'!$B:$AP,41,FALSE),"")</f>
        <v/>
      </c>
      <c r="AN40" s="483"/>
      <c r="AO40" s="486"/>
      <c r="AP40" s="490"/>
      <c r="AQ40" s="491"/>
      <c r="AR40" s="486"/>
      <c r="AS40" s="486"/>
      <c r="AT40" s="494"/>
      <c r="AU40" s="327" t="str">
        <f t="shared" ref="AU40" si="17">IFERROR(IF($D39="□",($AO39/$AK$7),($AO39/$AK$9)),"")</f>
        <v/>
      </c>
      <c r="AV40" s="327" t="str">
        <f t="shared" ref="AV40" si="18">IFERROR(IF($D39="□",($AN39/$AO$7),($AN39/$AO$9)),"")</f>
        <v/>
      </c>
    </row>
    <row r="41" spans="1:48" s="139" customFormat="1" ht="12" customHeight="1" x14ac:dyDescent="0.15">
      <c r="A41" s="497"/>
      <c r="B41" s="500"/>
      <c r="C41" s="515"/>
      <c r="D41" s="506"/>
      <c r="E41" s="364"/>
      <c r="F41" s="511"/>
      <c r="G41" s="512"/>
      <c r="H41" s="169" t="s">
        <v>224</v>
      </c>
      <c r="I41" s="168" t="str">
        <f>IFERROR(VLOOKUP(I39,'P1-1'!$B:$AP,31,FALSE),"")</f>
        <v/>
      </c>
      <c r="J41" s="168" t="str">
        <f>IFERROR(VLOOKUP(J39,'P1-1'!$B:$AP,31,FALSE),"")</f>
        <v/>
      </c>
      <c r="K41" s="168" t="str">
        <f>IFERROR(VLOOKUP(K39,'P1-1'!$B:$AP,31,FALSE),"")</f>
        <v/>
      </c>
      <c r="L41" s="168" t="str">
        <f>IFERROR(VLOOKUP(L39,'P1-1'!$B:$AP,31,FALSE),"")</f>
        <v/>
      </c>
      <c r="M41" s="168" t="str">
        <f>IFERROR(VLOOKUP(M39,'P1-1'!$B:$AP,31,FALSE),"")</f>
        <v/>
      </c>
      <c r="N41" s="168" t="str">
        <f>IFERROR(VLOOKUP(N39,'P1-1'!$B:$AP,31,FALSE),"")</f>
        <v/>
      </c>
      <c r="O41" s="168" t="str">
        <f>IFERROR(VLOOKUP(O39,'P1-1'!$B:$AP,31,FALSE),"")</f>
        <v/>
      </c>
      <c r="P41" s="168" t="str">
        <f>IFERROR(VLOOKUP(P39,'P1-1'!$B:$AP,31,FALSE),"")</f>
        <v/>
      </c>
      <c r="Q41" s="168" t="str">
        <f>IFERROR(VLOOKUP(Q39,'P1-1'!$B:$AP,31,FALSE),"")</f>
        <v/>
      </c>
      <c r="R41" s="168" t="str">
        <f>IFERROR(VLOOKUP(R39,'P1-1'!$B:$AP,31,FALSE),"")</f>
        <v/>
      </c>
      <c r="S41" s="168" t="str">
        <f>IFERROR(VLOOKUP(S39,'P1-1'!$B:$AP,31,FALSE),"")</f>
        <v/>
      </c>
      <c r="T41" s="168" t="str">
        <f>IFERROR(VLOOKUP(T39,'P1-1'!$B:$AP,31,FALSE),"")</f>
        <v/>
      </c>
      <c r="U41" s="168" t="str">
        <f>IFERROR(VLOOKUP(U39,'P1-1'!$B:$AP,31,FALSE),"")</f>
        <v/>
      </c>
      <c r="V41" s="168" t="str">
        <f>IFERROR(VLOOKUP(V39,'P1-1'!$B:$AP,31,FALSE),"")</f>
        <v/>
      </c>
      <c r="W41" s="168" t="str">
        <f>IFERROR(VLOOKUP(W39,'P1-1'!$B:$AP,31,FALSE),"")</f>
        <v/>
      </c>
      <c r="X41" s="168" t="str">
        <f>IFERROR(VLOOKUP(X39,'P1-1'!$B:$AP,31,FALSE),"")</f>
        <v/>
      </c>
      <c r="Y41" s="168" t="str">
        <f>IFERROR(VLOOKUP(Y39,'P1-1'!$B:$AP,31,FALSE),"")</f>
        <v/>
      </c>
      <c r="Z41" s="168" t="str">
        <f>IFERROR(VLOOKUP(Z39,'P1-1'!$B:$AP,31,FALSE),"")</f>
        <v/>
      </c>
      <c r="AA41" s="168" t="str">
        <f>IFERROR(VLOOKUP(AA39,'P1-1'!$B:$AP,31,FALSE),"")</f>
        <v/>
      </c>
      <c r="AB41" s="168" t="str">
        <f>IFERROR(VLOOKUP(AB39,'P1-1'!$B:$AP,31,FALSE),"")</f>
        <v/>
      </c>
      <c r="AC41" s="168" t="str">
        <f>IFERROR(VLOOKUP(AC39,'P1-1'!$B:$AP,31,FALSE),"")</f>
        <v/>
      </c>
      <c r="AD41" s="168" t="str">
        <f>IFERROR(VLOOKUP(AD39,'P1-1'!$B:$AP,31,FALSE),"")</f>
        <v/>
      </c>
      <c r="AE41" s="168" t="str">
        <f>IFERROR(VLOOKUP(AE39,'P1-1'!$B:$AP,31,FALSE),"")</f>
        <v/>
      </c>
      <c r="AF41" s="168" t="str">
        <f>IFERROR(VLOOKUP(AF39,'P1-1'!$B:$AP,31,FALSE),"")</f>
        <v/>
      </c>
      <c r="AG41" s="168" t="str">
        <f>IFERROR(VLOOKUP(AG39,'P1-1'!$B:$AP,31,FALSE),"")</f>
        <v/>
      </c>
      <c r="AH41" s="168" t="str">
        <f>IFERROR(VLOOKUP(AH39,'P1-1'!$B:$AP,31,FALSE),"")</f>
        <v/>
      </c>
      <c r="AI41" s="168" t="str">
        <f>IFERROR(VLOOKUP(AI39,'P1-1'!$B:$AP,31,FALSE),"")</f>
        <v/>
      </c>
      <c r="AJ41" s="168" t="str">
        <f>IFERROR(VLOOKUP(AJ39,'P1-1'!$B:$AP,31,FALSE),"")</f>
        <v/>
      </c>
      <c r="AK41" s="168" t="str">
        <f>IFERROR(VLOOKUP(AK39,'P1-1'!$B:$AP,31,FALSE),"")</f>
        <v/>
      </c>
      <c r="AL41" s="168" t="str">
        <f>IFERROR(VLOOKUP(AL39,'P1-1'!$B:$AP,31,FALSE),"")</f>
        <v/>
      </c>
      <c r="AM41" s="168" t="str">
        <f>IFERROR(VLOOKUP(AM39,'P1-1'!$B:$AP,31,FALSE),"")</f>
        <v/>
      </c>
      <c r="AN41" s="484"/>
      <c r="AO41" s="487"/>
      <c r="AP41" s="492"/>
      <c r="AQ41" s="493"/>
      <c r="AR41" s="487"/>
      <c r="AS41" s="487"/>
      <c r="AT41" s="494"/>
      <c r="AU41" s="328"/>
      <c r="AV41" s="328"/>
    </row>
    <row r="42" spans="1:48" s="139" customFormat="1" ht="12" customHeight="1" x14ac:dyDescent="0.15">
      <c r="A42" s="495">
        <v>7</v>
      </c>
      <c r="B42" s="498"/>
      <c r="C42" s="513"/>
      <c r="D42" s="504" t="s">
        <v>95</v>
      </c>
      <c r="E42" s="363"/>
      <c r="F42" s="507"/>
      <c r="G42" s="508"/>
      <c r="H42" s="166" t="s">
        <v>221</v>
      </c>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482">
        <f t="shared" ref="AN42" si="19">IF(LEFT($AN$2,6)="共同生活援助",SUM(I43:AM43),SUM(I43:AM44))</f>
        <v>0</v>
      </c>
      <c r="AO42" s="485">
        <f>IF($AN$4="４週",AN42/4,AN42/(DAY(EOMONTH($I$22,0))/7))</f>
        <v>0</v>
      </c>
      <c r="AP42" s="488"/>
      <c r="AQ42" s="489"/>
      <c r="AR42" s="485" t="str">
        <f t="shared" ref="AR42" si="20">IF($AN$4="４週",AU43,AV43)</f>
        <v/>
      </c>
      <c r="AS42" s="485"/>
      <c r="AT42" s="494"/>
      <c r="AU42" s="326" t="s">
        <v>508</v>
      </c>
      <c r="AV42" s="326" t="s">
        <v>222</v>
      </c>
    </row>
    <row r="43" spans="1:48" s="139" customFormat="1" ht="12" customHeight="1" x14ac:dyDescent="0.15">
      <c r="A43" s="496"/>
      <c r="B43" s="499"/>
      <c r="C43" s="514"/>
      <c r="D43" s="505"/>
      <c r="E43" s="364"/>
      <c r="F43" s="509"/>
      <c r="G43" s="510"/>
      <c r="H43" s="167" t="s">
        <v>223</v>
      </c>
      <c r="I43" s="168" t="str">
        <f>IFERROR(VLOOKUP(I42,'P1-1'!$B:$AP,41,FALSE),"")</f>
        <v/>
      </c>
      <c r="J43" s="168" t="str">
        <f>IFERROR(VLOOKUP(J42,'P1-1'!$B:$AP,41,FALSE),"")</f>
        <v/>
      </c>
      <c r="K43" s="168" t="str">
        <f>IFERROR(VLOOKUP(K42,'P1-1'!$B:$AP,41,FALSE),"")</f>
        <v/>
      </c>
      <c r="L43" s="168" t="str">
        <f>IFERROR(VLOOKUP(L42,'P1-1'!$B:$AP,41,FALSE),"")</f>
        <v/>
      </c>
      <c r="M43" s="168" t="str">
        <f>IFERROR(VLOOKUP(M42,'P1-1'!$B:$AP,41,FALSE),"")</f>
        <v/>
      </c>
      <c r="N43" s="168" t="str">
        <f>IFERROR(VLOOKUP(N42,'P1-1'!$B:$AP,41,FALSE),"")</f>
        <v/>
      </c>
      <c r="O43" s="168" t="str">
        <f>IFERROR(VLOOKUP(O42,'P1-1'!$B:$AP,41,FALSE),"")</f>
        <v/>
      </c>
      <c r="P43" s="168" t="str">
        <f>IFERROR(VLOOKUP(P42,'P1-1'!$B:$AP,41,FALSE),"")</f>
        <v/>
      </c>
      <c r="Q43" s="168" t="str">
        <f>IFERROR(VLOOKUP(Q42,'P1-1'!$B:$AP,41,FALSE),"")</f>
        <v/>
      </c>
      <c r="R43" s="168" t="str">
        <f>IFERROR(VLOOKUP(R42,'P1-1'!$B:$AP,41,FALSE),"")</f>
        <v/>
      </c>
      <c r="S43" s="168" t="str">
        <f>IFERROR(VLOOKUP(S42,'P1-1'!$B:$AP,41,FALSE),"")</f>
        <v/>
      </c>
      <c r="T43" s="168" t="str">
        <f>IFERROR(VLOOKUP(T42,'P1-1'!$B:$AP,41,FALSE),"")</f>
        <v/>
      </c>
      <c r="U43" s="168" t="str">
        <f>IFERROR(VLOOKUP(U42,'P1-1'!$B:$AP,41,FALSE),"")</f>
        <v/>
      </c>
      <c r="V43" s="168" t="str">
        <f>IFERROR(VLOOKUP(V42,'P1-1'!$B:$AP,41,FALSE),"")</f>
        <v/>
      </c>
      <c r="W43" s="168" t="str">
        <f>IFERROR(VLOOKUP(W42,'P1-1'!$B:$AP,41,FALSE),"")</f>
        <v/>
      </c>
      <c r="X43" s="168" t="str">
        <f>IFERROR(VLOOKUP(X42,'P1-1'!$B:$AP,41,FALSE),"")</f>
        <v/>
      </c>
      <c r="Y43" s="168" t="str">
        <f>IFERROR(VLOOKUP(Y42,'P1-1'!$B:$AP,41,FALSE),"")</f>
        <v/>
      </c>
      <c r="Z43" s="168" t="str">
        <f>IFERROR(VLOOKUP(Z42,'P1-1'!$B:$AP,41,FALSE),"")</f>
        <v/>
      </c>
      <c r="AA43" s="168" t="str">
        <f>IFERROR(VLOOKUP(AA42,'P1-1'!$B:$AP,41,FALSE),"")</f>
        <v/>
      </c>
      <c r="AB43" s="168" t="str">
        <f>IFERROR(VLOOKUP(AB42,'P1-1'!$B:$AP,41,FALSE),"")</f>
        <v/>
      </c>
      <c r="AC43" s="168" t="str">
        <f>IFERROR(VLOOKUP(AC42,'P1-1'!$B:$AP,41,FALSE),"")</f>
        <v/>
      </c>
      <c r="AD43" s="168" t="str">
        <f>IFERROR(VLOOKUP(AD42,'P1-1'!$B:$AP,41,FALSE),"")</f>
        <v/>
      </c>
      <c r="AE43" s="168" t="str">
        <f>IFERROR(VLOOKUP(AE42,'P1-1'!$B:$AP,41,FALSE),"")</f>
        <v/>
      </c>
      <c r="AF43" s="168" t="str">
        <f>IFERROR(VLOOKUP(AF42,'P1-1'!$B:$AP,41,FALSE),"")</f>
        <v/>
      </c>
      <c r="AG43" s="168" t="str">
        <f>IFERROR(VLOOKUP(AG42,'P1-1'!$B:$AP,41,FALSE),"")</f>
        <v/>
      </c>
      <c r="AH43" s="168" t="str">
        <f>IFERROR(VLOOKUP(AH42,'P1-1'!$B:$AP,41,FALSE),"")</f>
        <v/>
      </c>
      <c r="AI43" s="168" t="str">
        <f>IFERROR(VLOOKUP(AI42,'P1-1'!$B:$AP,41,FALSE),"")</f>
        <v/>
      </c>
      <c r="AJ43" s="168" t="str">
        <f>IFERROR(VLOOKUP(AJ42,'P1-1'!$B:$AP,41,FALSE),"")</f>
        <v/>
      </c>
      <c r="AK43" s="168" t="str">
        <f>IFERROR(VLOOKUP(AK42,'P1-1'!$B:$AP,41,FALSE),"")</f>
        <v/>
      </c>
      <c r="AL43" s="168" t="str">
        <f>IFERROR(VLOOKUP(AL42,'P1-1'!$B:$AP,41,FALSE),"")</f>
        <v/>
      </c>
      <c r="AM43" s="168" t="str">
        <f>IFERROR(VLOOKUP(AM42,'P1-1'!$B:$AP,41,FALSE),"")</f>
        <v/>
      </c>
      <c r="AN43" s="483"/>
      <c r="AO43" s="486"/>
      <c r="AP43" s="490"/>
      <c r="AQ43" s="491"/>
      <c r="AR43" s="486"/>
      <c r="AS43" s="486"/>
      <c r="AT43" s="494"/>
      <c r="AU43" s="327" t="str">
        <f t="shared" ref="AU43" si="21">IFERROR(IF($D42="□",($AO42/$AK$7),($AO42/$AK$9)),"")</f>
        <v/>
      </c>
      <c r="AV43" s="327" t="str">
        <f t="shared" ref="AV43" si="22">IFERROR(IF($D42="□",($AN42/$AO$7),($AN42/$AO$9)),"")</f>
        <v/>
      </c>
    </row>
    <row r="44" spans="1:48" s="139" customFormat="1" ht="12" customHeight="1" x14ac:dyDescent="0.15">
      <c r="A44" s="497"/>
      <c r="B44" s="500"/>
      <c r="C44" s="515"/>
      <c r="D44" s="506"/>
      <c r="E44" s="364"/>
      <c r="F44" s="511"/>
      <c r="G44" s="512"/>
      <c r="H44" s="169" t="s">
        <v>224</v>
      </c>
      <c r="I44" s="168" t="str">
        <f>IFERROR(VLOOKUP(I42,'P1-1'!$B:$AP,31,FALSE),"")</f>
        <v/>
      </c>
      <c r="J44" s="168" t="str">
        <f>IFERROR(VLOOKUP(J42,'P1-1'!$B:$AP,31,FALSE),"")</f>
        <v/>
      </c>
      <c r="K44" s="168" t="str">
        <f>IFERROR(VLOOKUP(K42,'P1-1'!$B:$AP,31,FALSE),"")</f>
        <v/>
      </c>
      <c r="L44" s="168" t="str">
        <f>IFERROR(VLOOKUP(L42,'P1-1'!$B:$AP,31,FALSE),"")</f>
        <v/>
      </c>
      <c r="M44" s="168" t="str">
        <f>IFERROR(VLOOKUP(M42,'P1-1'!$B:$AP,31,FALSE),"")</f>
        <v/>
      </c>
      <c r="N44" s="168" t="str">
        <f>IFERROR(VLOOKUP(N42,'P1-1'!$B:$AP,31,FALSE),"")</f>
        <v/>
      </c>
      <c r="O44" s="168" t="str">
        <f>IFERROR(VLOOKUP(O42,'P1-1'!$B:$AP,31,FALSE),"")</f>
        <v/>
      </c>
      <c r="P44" s="168" t="str">
        <f>IFERROR(VLOOKUP(P42,'P1-1'!$B:$AP,31,FALSE),"")</f>
        <v/>
      </c>
      <c r="Q44" s="168" t="str">
        <f>IFERROR(VLOOKUP(Q42,'P1-1'!$B:$AP,31,FALSE),"")</f>
        <v/>
      </c>
      <c r="R44" s="168" t="str">
        <f>IFERROR(VLOOKUP(R42,'P1-1'!$B:$AP,31,FALSE),"")</f>
        <v/>
      </c>
      <c r="S44" s="168" t="str">
        <f>IFERROR(VLOOKUP(S42,'P1-1'!$B:$AP,31,FALSE),"")</f>
        <v/>
      </c>
      <c r="T44" s="168" t="str">
        <f>IFERROR(VLOOKUP(T42,'P1-1'!$B:$AP,31,FALSE),"")</f>
        <v/>
      </c>
      <c r="U44" s="168" t="str">
        <f>IFERROR(VLOOKUP(U42,'P1-1'!$B:$AP,31,FALSE),"")</f>
        <v/>
      </c>
      <c r="V44" s="168" t="str">
        <f>IFERROR(VLOOKUP(V42,'P1-1'!$B:$AP,31,FALSE),"")</f>
        <v/>
      </c>
      <c r="W44" s="168" t="str">
        <f>IFERROR(VLOOKUP(W42,'P1-1'!$B:$AP,31,FALSE),"")</f>
        <v/>
      </c>
      <c r="X44" s="168" t="str">
        <f>IFERROR(VLOOKUP(X42,'P1-1'!$B:$AP,31,FALSE),"")</f>
        <v/>
      </c>
      <c r="Y44" s="168" t="str">
        <f>IFERROR(VLOOKUP(Y42,'P1-1'!$B:$AP,31,FALSE),"")</f>
        <v/>
      </c>
      <c r="Z44" s="168" t="str">
        <f>IFERROR(VLOOKUP(Z42,'P1-1'!$B:$AP,31,FALSE),"")</f>
        <v/>
      </c>
      <c r="AA44" s="168" t="str">
        <f>IFERROR(VLOOKUP(AA42,'P1-1'!$B:$AP,31,FALSE),"")</f>
        <v/>
      </c>
      <c r="AB44" s="168" t="str">
        <f>IFERROR(VLOOKUP(AB42,'P1-1'!$B:$AP,31,FALSE),"")</f>
        <v/>
      </c>
      <c r="AC44" s="168" t="str">
        <f>IFERROR(VLOOKUP(AC42,'P1-1'!$B:$AP,31,FALSE),"")</f>
        <v/>
      </c>
      <c r="AD44" s="168" t="str">
        <f>IFERROR(VLOOKUP(AD42,'P1-1'!$B:$AP,31,FALSE),"")</f>
        <v/>
      </c>
      <c r="AE44" s="168" t="str">
        <f>IFERROR(VLOOKUP(AE42,'P1-1'!$B:$AP,31,FALSE),"")</f>
        <v/>
      </c>
      <c r="AF44" s="168" t="str">
        <f>IFERROR(VLOOKUP(AF42,'P1-1'!$B:$AP,31,FALSE),"")</f>
        <v/>
      </c>
      <c r="AG44" s="168" t="str">
        <f>IFERROR(VLOOKUP(AG42,'P1-1'!$B:$AP,31,FALSE),"")</f>
        <v/>
      </c>
      <c r="AH44" s="168" t="str">
        <f>IFERROR(VLOOKUP(AH42,'P1-1'!$B:$AP,31,FALSE),"")</f>
        <v/>
      </c>
      <c r="AI44" s="168" t="str">
        <f>IFERROR(VLOOKUP(AI42,'P1-1'!$B:$AP,31,FALSE),"")</f>
        <v/>
      </c>
      <c r="AJ44" s="168" t="str">
        <f>IFERROR(VLOOKUP(AJ42,'P1-1'!$B:$AP,31,FALSE),"")</f>
        <v/>
      </c>
      <c r="AK44" s="168" t="str">
        <f>IFERROR(VLOOKUP(AK42,'P1-1'!$B:$AP,31,FALSE),"")</f>
        <v/>
      </c>
      <c r="AL44" s="168" t="str">
        <f>IFERROR(VLOOKUP(AL42,'P1-1'!$B:$AP,31,FALSE),"")</f>
        <v/>
      </c>
      <c r="AM44" s="168" t="str">
        <f>IFERROR(VLOOKUP(AM42,'P1-1'!$B:$AP,31,FALSE),"")</f>
        <v/>
      </c>
      <c r="AN44" s="484"/>
      <c r="AO44" s="487"/>
      <c r="AP44" s="492"/>
      <c r="AQ44" s="493"/>
      <c r="AR44" s="487"/>
      <c r="AS44" s="487"/>
      <c r="AT44" s="494"/>
      <c r="AU44" s="328"/>
      <c r="AV44" s="328"/>
    </row>
    <row r="45" spans="1:48" s="139" customFormat="1" ht="12" customHeight="1" x14ac:dyDescent="0.15">
      <c r="A45" s="495">
        <v>8</v>
      </c>
      <c r="B45" s="498"/>
      <c r="C45" s="513"/>
      <c r="D45" s="504" t="s">
        <v>95</v>
      </c>
      <c r="E45" s="363"/>
      <c r="F45" s="507"/>
      <c r="G45" s="508"/>
      <c r="H45" s="166" t="s">
        <v>221</v>
      </c>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482">
        <f t="shared" ref="AN45" si="23">IF(LEFT($AN$2,6)="共同生活援助",SUM(I46:AM46),SUM(I46:AM47))</f>
        <v>0</v>
      </c>
      <c r="AO45" s="485">
        <f>IF($AN$4="４週",AN45/4,AN45/(DAY(EOMONTH($I$22,0))/7))</f>
        <v>0</v>
      </c>
      <c r="AP45" s="488"/>
      <c r="AQ45" s="489"/>
      <c r="AR45" s="485" t="str">
        <f t="shared" ref="AR45" si="24">IF($AN$4="４週",AU46,AV46)</f>
        <v/>
      </c>
      <c r="AS45" s="485"/>
      <c r="AT45" s="494"/>
      <c r="AU45" s="326" t="s">
        <v>508</v>
      </c>
      <c r="AV45" s="326" t="s">
        <v>222</v>
      </c>
    </row>
    <row r="46" spans="1:48" s="139" customFormat="1" ht="12" customHeight="1" x14ac:dyDescent="0.15">
      <c r="A46" s="496"/>
      <c r="B46" s="499"/>
      <c r="C46" s="514"/>
      <c r="D46" s="505"/>
      <c r="E46" s="364"/>
      <c r="F46" s="509"/>
      <c r="G46" s="510"/>
      <c r="H46" s="167" t="s">
        <v>223</v>
      </c>
      <c r="I46" s="168" t="str">
        <f>IFERROR(VLOOKUP(I45,'P1-1'!$B:$AP,41,FALSE),"")</f>
        <v/>
      </c>
      <c r="J46" s="168" t="str">
        <f>IFERROR(VLOOKUP(J45,'P1-1'!$B:$AP,41,FALSE),"")</f>
        <v/>
      </c>
      <c r="K46" s="168" t="str">
        <f>IFERROR(VLOOKUP(K45,'P1-1'!$B:$AP,41,FALSE),"")</f>
        <v/>
      </c>
      <c r="L46" s="168" t="str">
        <f>IFERROR(VLOOKUP(L45,'P1-1'!$B:$AP,41,FALSE),"")</f>
        <v/>
      </c>
      <c r="M46" s="168" t="str">
        <f>IFERROR(VLOOKUP(M45,'P1-1'!$B:$AP,41,FALSE),"")</f>
        <v/>
      </c>
      <c r="N46" s="168" t="str">
        <f>IFERROR(VLOOKUP(N45,'P1-1'!$B:$AP,41,FALSE),"")</f>
        <v/>
      </c>
      <c r="O46" s="168" t="str">
        <f>IFERROR(VLOOKUP(O45,'P1-1'!$B:$AP,41,FALSE),"")</f>
        <v/>
      </c>
      <c r="P46" s="168" t="str">
        <f>IFERROR(VLOOKUP(P45,'P1-1'!$B:$AP,41,FALSE),"")</f>
        <v/>
      </c>
      <c r="Q46" s="168" t="str">
        <f>IFERROR(VLOOKUP(Q45,'P1-1'!$B:$AP,41,FALSE),"")</f>
        <v/>
      </c>
      <c r="R46" s="168" t="str">
        <f>IFERROR(VLOOKUP(R45,'P1-1'!$B:$AP,41,FALSE),"")</f>
        <v/>
      </c>
      <c r="S46" s="168" t="str">
        <f>IFERROR(VLOOKUP(S45,'P1-1'!$B:$AP,41,FALSE),"")</f>
        <v/>
      </c>
      <c r="T46" s="168" t="str">
        <f>IFERROR(VLOOKUP(T45,'P1-1'!$B:$AP,41,FALSE),"")</f>
        <v/>
      </c>
      <c r="U46" s="168" t="str">
        <f>IFERROR(VLOOKUP(U45,'P1-1'!$B:$AP,41,FALSE),"")</f>
        <v/>
      </c>
      <c r="V46" s="168" t="str">
        <f>IFERROR(VLOOKUP(V45,'P1-1'!$B:$AP,41,FALSE),"")</f>
        <v/>
      </c>
      <c r="W46" s="168" t="str">
        <f>IFERROR(VLOOKUP(W45,'P1-1'!$B:$AP,41,FALSE),"")</f>
        <v/>
      </c>
      <c r="X46" s="168" t="str">
        <f>IFERROR(VLOOKUP(X45,'P1-1'!$B:$AP,41,FALSE),"")</f>
        <v/>
      </c>
      <c r="Y46" s="168" t="str">
        <f>IFERROR(VLOOKUP(Y45,'P1-1'!$B:$AP,41,FALSE),"")</f>
        <v/>
      </c>
      <c r="Z46" s="168" t="str">
        <f>IFERROR(VLOOKUP(Z45,'P1-1'!$B:$AP,41,FALSE),"")</f>
        <v/>
      </c>
      <c r="AA46" s="168" t="str">
        <f>IFERROR(VLOOKUP(AA45,'P1-1'!$B:$AP,41,FALSE),"")</f>
        <v/>
      </c>
      <c r="AB46" s="168" t="str">
        <f>IFERROR(VLOOKUP(AB45,'P1-1'!$B:$AP,41,FALSE),"")</f>
        <v/>
      </c>
      <c r="AC46" s="168" t="str">
        <f>IFERROR(VLOOKUP(AC45,'P1-1'!$B:$AP,41,FALSE),"")</f>
        <v/>
      </c>
      <c r="AD46" s="168" t="str">
        <f>IFERROR(VLOOKUP(AD45,'P1-1'!$B:$AP,41,FALSE),"")</f>
        <v/>
      </c>
      <c r="AE46" s="168" t="str">
        <f>IFERROR(VLOOKUP(AE45,'P1-1'!$B:$AP,41,FALSE),"")</f>
        <v/>
      </c>
      <c r="AF46" s="168" t="str">
        <f>IFERROR(VLOOKUP(AF45,'P1-1'!$B:$AP,41,FALSE),"")</f>
        <v/>
      </c>
      <c r="AG46" s="168" t="str">
        <f>IFERROR(VLOOKUP(AG45,'P1-1'!$B:$AP,41,FALSE),"")</f>
        <v/>
      </c>
      <c r="AH46" s="168" t="str">
        <f>IFERROR(VLOOKUP(AH45,'P1-1'!$B:$AP,41,FALSE),"")</f>
        <v/>
      </c>
      <c r="AI46" s="168" t="str">
        <f>IFERROR(VLOOKUP(AI45,'P1-1'!$B:$AP,41,FALSE),"")</f>
        <v/>
      </c>
      <c r="AJ46" s="168" t="str">
        <f>IFERROR(VLOOKUP(AJ45,'P1-1'!$B:$AP,41,FALSE),"")</f>
        <v/>
      </c>
      <c r="AK46" s="168" t="str">
        <f>IFERROR(VLOOKUP(AK45,'P1-1'!$B:$AP,41,FALSE),"")</f>
        <v/>
      </c>
      <c r="AL46" s="168" t="str">
        <f>IFERROR(VLOOKUP(AL45,'P1-1'!$B:$AP,41,FALSE),"")</f>
        <v/>
      </c>
      <c r="AM46" s="168" t="str">
        <f>IFERROR(VLOOKUP(AM45,'P1-1'!$B:$AP,41,FALSE),"")</f>
        <v/>
      </c>
      <c r="AN46" s="483"/>
      <c r="AO46" s="486"/>
      <c r="AP46" s="490"/>
      <c r="AQ46" s="491"/>
      <c r="AR46" s="486"/>
      <c r="AS46" s="486"/>
      <c r="AT46" s="494"/>
      <c r="AU46" s="327" t="str">
        <f t="shared" ref="AU46" si="25">IFERROR(IF($D45="□",($AO45/$AK$7),($AO45/$AK$9)),"")</f>
        <v/>
      </c>
      <c r="AV46" s="327" t="str">
        <f t="shared" ref="AV46" si="26">IFERROR(IF($D45="□",($AN45/$AO$7),($AN45/$AO$9)),"")</f>
        <v/>
      </c>
    </row>
    <row r="47" spans="1:48" s="139" customFormat="1" ht="12" customHeight="1" x14ac:dyDescent="0.15">
      <c r="A47" s="497"/>
      <c r="B47" s="500"/>
      <c r="C47" s="515"/>
      <c r="D47" s="506"/>
      <c r="E47" s="364"/>
      <c r="F47" s="511"/>
      <c r="G47" s="512"/>
      <c r="H47" s="169" t="s">
        <v>224</v>
      </c>
      <c r="I47" s="168" t="str">
        <f>IFERROR(VLOOKUP(I45,'P1-1'!$B:$AP,31,FALSE),"")</f>
        <v/>
      </c>
      <c r="J47" s="168" t="str">
        <f>IFERROR(VLOOKUP(J45,'P1-1'!$B:$AP,31,FALSE),"")</f>
        <v/>
      </c>
      <c r="K47" s="168" t="str">
        <f>IFERROR(VLOOKUP(K45,'P1-1'!$B:$AP,31,FALSE),"")</f>
        <v/>
      </c>
      <c r="L47" s="168" t="str">
        <f>IFERROR(VLOOKUP(L45,'P1-1'!$B:$AP,31,FALSE),"")</f>
        <v/>
      </c>
      <c r="M47" s="168" t="str">
        <f>IFERROR(VLOOKUP(M45,'P1-1'!$B:$AP,31,FALSE),"")</f>
        <v/>
      </c>
      <c r="N47" s="168" t="str">
        <f>IFERROR(VLOOKUP(N45,'P1-1'!$B:$AP,31,FALSE),"")</f>
        <v/>
      </c>
      <c r="O47" s="168" t="str">
        <f>IFERROR(VLOOKUP(O45,'P1-1'!$B:$AP,31,FALSE),"")</f>
        <v/>
      </c>
      <c r="P47" s="168" t="str">
        <f>IFERROR(VLOOKUP(P45,'P1-1'!$B:$AP,31,FALSE),"")</f>
        <v/>
      </c>
      <c r="Q47" s="168" t="str">
        <f>IFERROR(VLOOKUP(Q45,'P1-1'!$B:$AP,31,FALSE),"")</f>
        <v/>
      </c>
      <c r="R47" s="168" t="str">
        <f>IFERROR(VLOOKUP(R45,'P1-1'!$B:$AP,31,FALSE),"")</f>
        <v/>
      </c>
      <c r="S47" s="168" t="str">
        <f>IFERROR(VLOOKUP(S45,'P1-1'!$B:$AP,31,FALSE),"")</f>
        <v/>
      </c>
      <c r="T47" s="168" t="str">
        <f>IFERROR(VLOOKUP(T45,'P1-1'!$B:$AP,31,FALSE),"")</f>
        <v/>
      </c>
      <c r="U47" s="168" t="str">
        <f>IFERROR(VLOOKUP(U45,'P1-1'!$B:$AP,31,FALSE),"")</f>
        <v/>
      </c>
      <c r="V47" s="168" t="str">
        <f>IFERROR(VLOOKUP(V45,'P1-1'!$B:$AP,31,FALSE),"")</f>
        <v/>
      </c>
      <c r="W47" s="168" t="str">
        <f>IFERROR(VLOOKUP(W45,'P1-1'!$B:$AP,31,FALSE),"")</f>
        <v/>
      </c>
      <c r="X47" s="168" t="str">
        <f>IFERROR(VLOOKUP(X45,'P1-1'!$B:$AP,31,FALSE),"")</f>
        <v/>
      </c>
      <c r="Y47" s="168" t="str">
        <f>IFERROR(VLOOKUP(Y45,'P1-1'!$B:$AP,31,FALSE),"")</f>
        <v/>
      </c>
      <c r="Z47" s="168" t="str">
        <f>IFERROR(VLOOKUP(Z45,'P1-1'!$B:$AP,31,FALSE),"")</f>
        <v/>
      </c>
      <c r="AA47" s="168" t="str">
        <f>IFERROR(VLOOKUP(AA45,'P1-1'!$B:$AP,31,FALSE),"")</f>
        <v/>
      </c>
      <c r="AB47" s="168" t="str">
        <f>IFERROR(VLOOKUP(AB45,'P1-1'!$B:$AP,31,FALSE),"")</f>
        <v/>
      </c>
      <c r="AC47" s="168" t="str">
        <f>IFERROR(VLOOKUP(AC45,'P1-1'!$B:$AP,31,FALSE),"")</f>
        <v/>
      </c>
      <c r="AD47" s="168" t="str">
        <f>IFERROR(VLOOKUP(AD45,'P1-1'!$B:$AP,31,FALSE),"")</f>
        <v/>
      </c>
      <c r="AE47" s="168" t="str">
        <f>IFERROR(VLOOKUP(AE45,'P1-1'!$B:$AP,31,FALSE),"")</f>
        <v/>
      </c>
      <c r="AF47" s="168" t="str">
        <f>IFERROR(VLOOKUP(AF45,'P1-1'!$B:$AP,31,FALSE),"")</f>
        <v/>
      </c>
      <c r="AG47" s="168" t="str">
        <f>IFERROR(VLOOKUP(AG45,'P1-1'!$B:$AP,31,FALSE),"")</f>
        <v/>
      </c>
      <c r="AH47" s="168" t="str">
        <f>IFERROR(VLOOKUP(AH45,'P1-1'!$B:$AP,31,FALSE),"")</f>
        <v/>
      </c>
      <c r="AI47" s="168" t="str">
        <f>IFERROR(VLOOKUP(AI45,'P1-1'!$B:$AP,31,FALSE),"")</f>
        <v/>
      </c>
      <c r="AJ47" s="168" t="str">
        <f>IFERROR(VLOOKUP(AJ45,'P1-1'!$B:$AP,31,FALSE),"")</f>
        <v/>
      </c>
      <c r="AK47" s="168" t="str">
        <f>IFERROR(VLOOKUP(AK45,'P1-1'!$B:$AP,31,FALSE),"")</f>
        <v/>
      </c>
      <c r="AL47" s="168" t="str">
        <f>IFERROR(VLOOKUP(AL45,'P1-1'!$B:$AP,31,FALSE),"")</f>
        <v/>
      </c>
      <c r="AM47" s="168" t="str">
        <f>IFERROR(VLOOKUP(AM45,'P1-1'!$B:$AP,31,FALSE),"")</f>
        <v/>
      </c>
      <c r="AN47" s="484"/>
      <c r="AO47" s="487"/>
      <c r="AP47" s="492"/>
      <c r="AQ47" s="493"/>
      <c r="AR47" s="487"/>
      <c r="AS47" s="487"/>
      <c r="AT47" s="494"/>
      <c r="AU47" s="328"/>
      <c r="AV47" s="328"/>
    </row>
    <row r="48" spans="1:48" s="139" customFormat="1" ht="12" customHeight="1" x14ac:dyDescent="0.15">
      <c r="A48" s="495">
        <v>9</v>
      </c>
      <c r="B48" s="498"/>
      <c r="C48" s="513"/>
      <c r="D48" s="504" t="s">
        <v>95</v>
      </c>
      <c r="E48" s="363"/>
      <c r="F48" s="507"/>
      <c r="G48" s="508"/>
      <c r="H48" s="166" t="s">
        <v>221</v>
      </c>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482">
        <f t="shared" ref="AN48" si="27">IF(LEFT($AN$2,6)="共同生活援助",SUM(I49:AM49),SUM(I49:AM50))</f>
        <v>0</v>
      </c>
      <c r="AO48" s="485">
        <f>IF($AN$4="４週",AN48/4,AN48/(DAY(EOMONTH($I$22,0))/7))</f>
        <v>0</v>
      </c>
      <c r="AP48" s="488"/>
      <c r="AQ48" s="489"/>
      <c r="AR48" s="485" t="str">
        <f t="shared" ref="AR48" si="28">IF($AN$4="４週",AU49,AV49)</f>
        <v/>
      </c>
      <c r="AS48" s="485"/>
      <c r="AT48" s="494"/>
      <c r="AU48" s="326" t="s">
        <v>508</v>
      </c>
      <c r="AV48" s="326" t="s">
        <v>222</v>
      </c>
    </row>
    <row r="49" spans="1:48" s="139" customFormat="1" ht="12" customHeight="1" x14ac:dyDescent="0.15">
      <c r="A49" s="496"/>
      <c r="B49" s="499"/>
      <c r="C49" s="514"/>
      <c r="D49" s="505"/>
      <c r="E49" s="364"/>
      <c r="F49" s="509"/>
      <c r="G49" s="510"/>
      <c r="H49" s="167" t="s">
        <v>223</v>
      </c>
      <c r="I49" s="168" t="str">
        <f>IFERROR(VLOOKUP(I48,'P1-1'!$B:$AP,41,FALSE),"")</f>
        <v/>
      </c>
      <c r="J49" s="168" t="str">
        <f>IFERROR(VLOOKUP(J48,'P1-1'!$B:$AP,41,FALSE),"")</f>
        <v/>
      </c>
      <c r="K49" s="168" t="str">
        <f>IFERROR(VLOOKUP(K48,'P1-1'!$B:$AP,41,FALSE),"")</f>
        <v/>
      </c>
      <c r="L49" s="168" t="str">
        <f>IFERROR(VLOOKUP(L48,'P1-1'!$B:$AP,41,FALSE),"")</f>
        <v/>
      </c>
      <c r="M49" s="168" t="str">
        <f>IFERROR(VLOOKUP(M48,'P1-1'!$B:$AP,41,FALSE),"")</f>
        <v/>
      </c>
      <c r="N49" s="168" t="str">
        <f>IFERROR(VLOOKUP(N48,'P1-1'!$B:$AP,41,FALSE),"")</f>
        <v/>
      </c>
      <c r="O49" s="168" t="str">
        <f>IFERROR(VLOOKUP(O48,'P1-1'!$B:$AP,41,FALSE),"")</f>
        <v/>
      </c>
      <c r="P49" s="168" t="str">
        <f>IFERROR(VLOOKUP(P48,'P1-1'!$B:$AP,41,FALSE),"")</f>
        <v/>
      </c>
      <c r="Q49" s="168" t="str">
        <f>IFERROR(VLOOKUP(Q48,'P1-1'!$B:$AP,41,FALSE),"")</f>
        <v/>
      </c>
      <c r="R49" s="168" t="str">
        <f>IFERROR(VLOOKUP(R48,'P1-1'!$B:$AP,41,FALSE),"")</f>
        <v/>
      </c>
      <c r="S49" s="168" t="str">
        <f>IFERROR(VLOOKUP(S48,'P1-1'!$B:$AP,41,FALSE),"")</f>
        <v/>
      </c>
      <c r="T49" s="168" t="str">
        <f>IFERROR(VLOOKUP(T48,'P1-1'!$B:$AP,41,FALSE),"")</f>
        <v/>
      </c>
      <c r="U49" s="168" t="str">
        <f>IFERROR(VLOOKUP(U48,'P1-1'!$B:$AP,41,FALSE),"")</f>
        <v/>
      </c>
      <c r="V49" s="168" t="str">
        <f>IFERROR(VLOOKUP(V48,'P1-1'!$B:$AP,41,FALSE),"")</f>
        <v/>
      </c>
      <c r="W49" s="168" t="str">
        <f>IFERROR(VLOOKUP(W48,'P1-1'!$B:$AP,41,FALSE),"")</f>
        <v/>
      </c>
      <c r="X49" s="168" t="str">
        <f>IFERROR(VLOOKUP(X48,'P1-1'!$B:$AP,41,FALSE),"")</f>
        <v/>
      </c>
      <c r="Y49" s="168" t="str">
        <f>IFERROR(VLOOKUP(Y48,'P1-1'!$B:$AP,41,FALSE),"")</f>
        <v/>
      </c>
      <c r="Z49" s="168" t="str">
        <f>IFERROR(VLOOKUP(Z48,'P1-1'!$B:$AP,41,FALSE),"")</f>
        <v/>
      </c>
      <c r="AA49" s="168" t="str">
        <f>IFERROR(VLOOKUP(AA48,'P1-1'!$B:$AP,41,FALSE),"")</f>
        <v/>
      </c>
      <c r="AB49" s="168" t="str">
        <f>IFERROR(VLOOKUP(AB48,'P1-1'!$B:$AP,41,FALSE),"")</f>
        <v/>
      </c>
      <c r="AC49" s="168" t="str">
        <f>IFERROR(VLOOKUP(AC48,'P1-1'!$B:$AP,41,FALSE),"")</f>
        <v/>
      </c>
      <c r="AD49" s="168" t="str">
        <f>IFERROR(VLOOKUP(AD48,'P1-1'!$B:$AP,41,FALSE),"")</f>
        <v/>
      </c>
      <c r="AE49" s="168" t="str">
        <f>IFERROR(VLOOKUP(AE48,'P1-1'!$B:$AP,41,FALSE),"")</f>
        <v/>
      </c>
      <c r="AF49" s="168" t="str">
        <f>IFERROR(VLOOKUP(AF48,'P1-1'!$B:$AP,41,FALSE),"")</f>
        <v/>
      </c>
      <c r="AG49" s="168" t="str">
        <f>IFERROR(VLOOKUP(AG48,'P1-1'!$B:$AP,41,FALSE),"")</f>
        <v/>
      </c>
      <c r="AH49" s="168" t="str">
        <f>IFERROR(VLOOKUP(AH48,'P1-1'!$B:$AP,41,FALSE),"")</f>
        <v/>
      </c>
      <c r="AI49" s="168" t="str">
        <f>IFERROR(VLOOKUP(AI48,'P1-1'!$B:$AP,41,FALSE),"")</f>
        <v/>
      </c>
      <c r="AJ49" s="168" t="str">
        <f>IFERROR(VLOOKUP(AJ48,'P1-1'!$B:$AP,41,FALSE),"")</f>
        <v/>
      </c>
      <c r="AK49" s="168" t="str">
        <f>IFERROR(VLOOKUP(AK48,'P1-1'!$B:$AP,41,FALSE),"")</f>
        <v/>
      </c>
      <c r="AL49" s="168" t="str">
        <f>IFERROR(VLOOKUP(AL48,'P1-1'!$B:$AP,41,FALSE),"")</f>
        <v/>
      </c>
      <c r="AM49" s="168" t="str">
        <f>IFERROR(VLOOKUP(AM48,'P1-1'!$B:$AP,41,FALSE),"")</f>
        <v/>
      </c>
      <c r="AN49" s="483"/>
      <c r="AO49" s="486"/>
      <c r="AP49" s="490"/>
      <c r="AQ49" s="491"/>
      <c r="AR49" s="486"/>
      <c r="AS49" s="486"/>
      <c r="AT49" s="494"/>
      <c r="AU49" s="327" t="str">
        <f t="shared" ref="AU49" si="29">IFERROR(IF($D48="□",($AO48/$AK$7),($AO48/$AK$9)),"")</f>
        <v/>
      </c>
      <c r="AV49" s="327" t="str">
        <f t="shared" ref="AV49" si="30">IFERROR(IF($D48="□",($AN48/$AO$7),($AN48/$AO$9)),"")</f>
        <v/>
      </c>
    </row>
    <row r="50" spans="1:48" s="139" customFormat="1" ht="12" customHeight="1" x14ac:dyDescent="0.15">
      <c r="A50" s="497"/>
      <c r="B50" s="500"/>
      <c r="C50" s="515"/>
      <c r="D50" s="506"/>
      <c r="E50" s="364"/>
      <c r="F50" s="511"/>
      <c r="G50" s="512"/>
      <c r="H50" s="169" t="s">
        <v>224</v>
      </c>
      <c r="I50" s="168" t="str">
        <f>IFERROR(VLOOKUP(I48,'P1-1'!$B:$AP,31,FALSE),"")</f>
        <v/>
      </c>
      <c r="J50" s="168" t="str">
        <f>IFERROR(VLOOKUP(J48,'P1-1'!$B:$AP,31,FALSE),"")</f>
        <v/>
      </c>
      <c r="K50" s="168" t="str">
        <f>IFERROR(VLOOKUP(K48,'P1-1'!$B:$AP,31,FALSE),"")</f>
        <v/>
      </c>
      <c r="L50" s="168" t="str">
        <f>IFERROR(VLOOKUP(L48,'P1-1'!$B:$AP,31,FALSE),"")</f>
        <v/>
      </c>
      <c r="M50" s="168" t="str">
        <f>IFERROR(VLOOKUP(M48,'P1-1'!$B:$AP,31,FALSE),"")</f>
        <v/>
      </c>
      <c r="N50" s="168" t="str">
        <f>IFERROR(VLOOKUP(N48,'P1-1'!$B:$AP,31,FALSE),"")</f>
        <v/>
      </c>
      <c r="O50" s="168" t="str">
        <f>IFERROR(VLOOKUP(O48,'P1-1'!$B:$AP,31,FALSE),"")</f>
        <v/>
      </c>
      <c r="P50" s="168" t="str">
        <f>IFERROR(VLOOKUP(P48,'P1-1'!$B:$AP,31,FALSE),"")</f>
        <v/>
      </c>
      <c r="Q50" s="168" t="str">
        <f>IFERROR(VLOOKUP(Q48,'P1-1'!$B:$AP,31,FALSE),"")</f>
        <v/>
      </c>
      <c r="R50" s="168" t="str">
        <f>IFERROR(VLOOKUP(R48,'P1-1'!$B:$AP,31,FALSE),"")</f>
        <v/>
      </c>
      <c r="S50" s="168" t="str">
        <f>IFERROR(VLOOKUP(S48,'P1-1'!$B:$AP,31,FALSE),"")</f>
        <v/>
      </c>
      <c r="T50" s="168" t="str">
        <f>IFERROR(VLOOKUP(T48,'P1-1'!$B:$AP,31,FALSE),"")</f>
        <v/>
      </c>
      <c r="U50" s="168" t="str">
        <f>IFERROR(VLOOKUP(U48,'P1-1'!$B:$AP,31,FALSE),"")</f>
        <v/>
      </c>
      <c r="V50" s="168" t="str">
        <f>IFERROR(VLOOKUP(V48,'P1-1'!$B:$AP,31,FALSE),"")</f>
        <v/>
      </c>
      <c r="W50" s="168" t="str">
        <f>IFERROR(VLOOKUP(W48,'P1-1'!$B:$AP,31,FALSE),"")</f>
        <v/>
      </c>
      <c r="X50" s="168" t="str">
        <f>IFERROR(VLOOKUP(X48,'P1-1'!$B:$AP,31,FALSE),"")</f>
        <v/>
      </c>
      <c r="Y50" s="168" t="str">
        <f>IFERROR(VLOOKUP(Y48,'P1-1'!$B:$AP,31,FALSE),"")</f>
        <v/>
      </c>
      <c r="Z50" s="168" t="str">
        <f>IFERROR(VLOOKUP(Z48,'P1-1'!$B:$AP,31,FALSE),"")</f>
        <v/>
      </c>
      <c r="AA50" s="168" t="str">
        <f>IFERROR(VLOOKUP(AA48,'P1-1'!$B:$AP,31,FALSE),"")</f>
        <v/>
      </c>
      <c r="AB50" s="168" t="str">
        <f>IFERROR(VLOOKUP(AB48,'P1-1'!$B:$AP,31,FALSE),"")</f>
        <v/>
      </c>
      <c r="AC50" s="168" t="str">
        <f>IFERROR(VLOOKUP(AC48,'P1-1'!$B:$AP,31,FALSE),"")</f>
        <v/>
      </c>
      <c r="AD50" s="168" t="str">
        <f>IFERROR(VLOOKUP(AD48,'P1-1'!$B:$AP,31,FALSE),"")</f>
        <v/>
      </c>
      <c r="AE50" s="168" t="str">
        <f>IFERROR(VLOOKUP(AE48,'P1-1'!$B:$AP,31,FALSE),"")</f>
        <v/>
      </c>
      <c r="AF50" s="168" t="str">
        <f>IFERROR(VLOOKUP(AF48,'P1-1'!$B:$AP,31,FALSE),"")</f>
        <v/>
      </c>
      <c r="AG50" s="168" t="str">
        <f>IFERROR(VLOOKUP(AG48,'P1-1'!$B:$AP,31,FALSE),"")</f>
        <v/>
      </c>
      <c r="AH50" s="168" t="str">
        <f>IFERROR(VLOOKUP(AH48,'P1-1'!$B:$AP,31,FALSE),"")</f>
        <v/>
      </c>
      <c r="AI50" s="168" t="str">
        <f>IFERROR(VLOOKUP(AI48,'P1-1'!$B:$AP,31,FALSE),"")</f>
        <v/>
      </c>
      <c r="AJ50" s="168" t="str">
        <f>IFERROR(VLOOKUP(AJ48,'P1-1'!$B:$AP,31,FALSE),"")</f>
        <v/>
      </c>
      <c r="AK50" s="168" t="str">
        <f>IFERROR(VLOOKUP(AK48,'P1-1'!$B:$AP,31,FALSE),"")</f>
        <v/>
      </c>
      <c r="AL50" s="168" t="str">
        <f>IFERROR(VLOOKUP(AL48,'P1-1'!$B:$AP,31,FALSE),"")</f>
        <v/>
      </c>
      <c r="AM50" s="168" t="str">
        <f>IFERROR(VLOOKUP(AM48,'P1-1'!$B:$AP,31,FALSE),"")</f>
        <v/>
      </c>
      <c r="AN50" s="484"/>
      <c r="AO50" s="487"/>
      <c r="AP50" s="492"/>
      <c r="AQ50" s="493"/>
      <c r="AR50" s="487"/>
      <c r="AS50" s="487"/>
      <c r="AT50" s="494"/>
      <c r="AU50" s="328"/>
      <c r="AV50" s="328"/>
    </row>
    <row r="51" spans="1:48" s="139" customFormat="1" ht="12" customHeight="1" x14ac:dyDescent="0.15">
      <c r="A51" s="495">
        <v>10</v>
      </c>
      <c r="B51" s="498"/>
      <c r="C51" s="513"/>
      <c r="D51" s="504" t="s">
        <v>95</v>
      </c>
      <c r="E51" s="363"/>
      <c r="F51" s="507"/>
      <c r="G51" s="508"/>
      <c r="H51" s="166" t="s">
        <v>221</v>
      </c>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482">
        <f t="shared" ref="AN51" si="31">IF(LEFT($AN$2,6)="共同生活援助",SUM(I52:AM52),SUM(I52:AM53))</f>
        <v>0</v>
      </c>
      <c r="AO51" s="485">
        <f>IF($AN$4="４週",AN51/4,AN51/(DAY(EOMONTH($I$22,0))/7))</f>
        <v>0</v>
      </c>
      <c r="AP51" s="488"/>
      <c r="AQ51" s="489"/>
      <c r="AR51" s="485" t="str">
        <f t="shared" ref="AR51" si="32">IF($AN$4="４週",AU52,AV52)</f>
        <v/>
      </c>
      <c r="AS51" s="485"/>
      <c r="AT51" s="494"/>
      <c r="AU51" s="326" t="s">
        <v>508</v>
      </c>
      <c r="AV51" s="326" t="s">
        <v>222</v>
      </c>
    </row>
    <row r="52" spans="1:48" s="139" customFormat="1" ht="12" customHeight="1" x14ac:dyDescent="0.15">
      <c r="A52" s="496"/>
      <c r="B52" s="499"/>
      <c r="C52" s="514"/>
      <c r="D52" s="505"/>
      <c r="E52" s="364"/>
      <c r="F52" s="509"/>
      <c r="G52" s="510"/>
      <c r="H52" s="167" t="s">
        <v>223</v>
      </c>
      <c r="I52" s="168" t="str">
        <f>IFERROR(VLOOKUP(I51,'P1-1'!$B:$AP,41,FALSE),"")</f>
        <v/>
      </c>
      <c r="J52" s="168" t="str">
        <f>IFERROR(VLOOKUP(J51,'P1-1'!$B:$AP,41,FALSE),"")</f>
        <v/>
      </c>
      <c r="K52" s="168" t="str">
        <f>IFERROR(VLOOKUP(K51,'P1-1'!$B:$AP,41,FALSE),"")</f>
        <v/>
      </c>
      <c r="L52" s="168" t="str">
        <f>IFERROR(VLOOKUP(L51,'P1-1'!$B:$AP,41,FALSE),"")</f>
        <v/>
      </c>
      <c r="M52" s="168" t="str">
        <f>IFERROR(VLOOKUP(M51,'P1-1'!$B:$AP,41,FALSE),"")</f>
        <v/>
      </c>
      <c r="N52" s="168" t="str">
        <f>IFERROR(VLOOKUP(N51,'P1-1'!$B:$AP,41,FALSE),"")</f>
        <v/>
      </c>
      <c r="O52" s="168" t="str">
        <f>IFERROR(VLOOKUP(O51,'P1-1'!$B:$AP,41,FALSE),"")</f>
        <v/>
      </c>
      <c r="P52" s="168" t="str">
        <f>IFERROR(VLOOKUP(P51,'P1-1'!$B:$AP,41,FALSE),"")</f>
        <v/>
      </c>
      <c r="Q52" s="168" t="str">
        <f>IFERROR(VLOOKUP(Q51,'P1-1'!$B:$AP,41,FALSE),"")</f>
        <v/>
      </c>
      <c r="R52" s="168" t="str">
        <f>IFERROR(VLOOKUP(R51,'P1-1'!$B:$AP,41,FALSE),"")</f>
        <v/>
      </c>
      <c r="S52" s="168" t="str">
        <f>IFERROR(VLOOKUP(S51,'P1-1'!$B:$AP,41,FALSE),"")</f>
        <v/>
      </c>
      <c r="T52" s="168" t="str">
        <f>IFERROR(VLOOKUP(T51,'P1-1'!$B:$AP,41,FALSE),"")</f>
        <v/>
      </c>
      <c r="U52" s="168" t="str">
        <f>IFERROR(VLOOKUP(U51,'P1-1'!$B:$AP,41,FALSE),"")</f>
        <v/>
      </c>
      <c r="V52" s="168" t="str">
        <f>IFERROR(VLOOKUP(V51,'P1-1'!$B:$AP,41,FALSE),"")</f>
        <v/>
      </c>
      <c r="W52" s="168" t="str">
        <f>IFERROR(VLOOKUP(W51,'P1-1'!$B:$AP,41,FALSE),"")</f>
        <v/>
      </c>
      <c r="X52" s="168" t="str">
        <f>IFERROR(VLOOKUP(X51,'P1-1'!$B:$AP,41,FALSE),"")</f>
        <v/>
      </c>
      <c r="Y52" s="168" t="str">
        <f>IFERROR(VLOOKUP(Y51,'P1-1'!$B:$AP,41,FALSE),"")</f>
        <v/>
      </c>
      <c r="Z52" s="168" t="str">
        <f>IFERROR(VLOOKUP(Z51,'P1-1'!$B:$AP,41,FALSE),"")</f>
        <v/>
      </c>
      <c r="AA52" s="168" t="str">
        <f>IFERROR(VLOOKUP(AA51,'P1-1'!$B:$AP,41,FALSE),"")</f>
        <v/>
      </c>
      <c r="AB52" s="168" t="str">
        <f>IFERROR(VLOOKUP(AB51,'P1-1'!$B:$AP,41,FALSE),"")</f>
        <v/>
      </c>
      <c r="AC52" s="168" t="str">
        <f>IFERROR(VLOOKUP(AC51,'P1-1'!$B:$AP,41,FALSE),"")</f>
        <v/>
      </c>
      <c r="AD52" s="168" t="str">
        <f>IFERROR(VLOOKUP(AD51,'P1-1'!$B:$AP,41,FALSE),"")</f>
        <v/>
      </c>
      <c r="AE52" s="168" t="str">
        <f>IFERROR(VLOOKUP(AE51,'P1-1'!$B:$AP,41,FALSE),"")</f>
        <v/>
      </c>
      <c r="AF52" s="168" t="str">
        <f>IFERROR(VLOOKUP(AF51,'P1-1'!$B:$AP,41,FALSE),"")</f>
        <v/>
      </c>
      <c r="AG52" s="168" t="str">
        <f>IFERROR(VLOOKUP(AG51,'P1-1'!$B:$AP,41,FALSE),"")</f>
        <v/>
      </c>
      <c r="AH52" s="168" t="str">
        <f>IFERROR(VLOOKUP(AH51,'P1-1'!$B:$AP,41,FALSE),"")</f>
        <v/>
      </c>
      <c r="AI52" s="168" t="str">
        <f>IFERROR(VLOOKUP(AI51,'P1-1'!$B:$AP,41,FALSE),"")</f>
        <v/>
      </c>
      <c r="AJ52" s="168" t="str">
        <f>IFERROR(VLOOKUP(AJ51,'P1-1'!$B:$AP,41,FALSE),"")</f>
        <v/>
      </c>
      <c r="AK52" s="168" t="str">
        <f>IFERROR(VLOOKUP(AK51,'P1-1'!$B:$AP,41,FALSE),"")</f>
        <v/>
      </c>
      <c r="AL52" s="168" t="str">
        <f>IFERROR(VLOOKUP(AL51,'P1-1'!$B:$AP,41,FALSE),"")</f>
        <v/>
      </c>
      <c r="AM52" s="168" t="str">
        <f>IFERROR(VLOOKUP(AM51,'P1-1'!$B:$AP,41,FALSE),"")</f>
        <v/>
      </c>
      <c r="AN52" s="483"/>
      <c r="AO52" s="486"/>
      <c r="AP52" s="490"/>
      <c r="AQ52" s="491"/>
      <c r="AR52" s="486"/>
      <c r="AS52" s="486"/>
      <c r="AT52" s="494"/>
      <c r="AU52" s="327" t="str">
        <f t="shared" ref="AU52" si="33">IFERROR(IF($D51="□",($AO51/$AK$7),($AO51/$AK$9)),"")</f>
        <v/>
      </c>
      <c r="AV52" s="327" t="str">
        <f t="shared" ref="AV52" si="34">IFERROR(IF($D51="□",($AN51/$AO$7),($AN51/$AO$9)),"")</f>
        <v/>
      </c>
    </row>
    <row r="53" spans="1:48" s="139" customFormat="1" ht="12" customHeight="1" x14ac:dyDescent="0.15">
      <c r="A53" s="497"/>
      <c r="B53" s="500"/>
      <c r="C53" s="515"/>
      <c r="D53" s="506"/>
      <c r="E53" s="364"/>
      <c r="F53" s="511"/>
      <c r="G53" s="512"/>
      <c r="H53" s="169" t="s">
        <v>224</v>
      </c>
      <c r="I53" s="168" t="str">
        <f>IFERROR(VLOOKUP(I51,'P1-1'!$B:$AP,31,FALSE),"")</f>
        <v/>
      </c>
      <c r="J53" s="168" t="str">
        <f>IFERROR(VLOOKUP(J51,'P1-1'!$B:$AP,31,FALSE),"")</f>
        <v/>
      </c>
      <c r="K53" s="168" t="str">
        <f>IFERROR(VLOOKUP(K51,'P1-1'!$B:$AP,31,FALSE),"")</f>
        <v/>
      </c>
      <c r="L53" s="168" t="str">
        <f>IFERROR(VLOOKUP(L51,'P1-1'!$B:$AP,31,FALSE),"")</f>
        <v/>
      </c>
      <c r="M53" s="168" t="str">
        <f>IFERROR(VLOOKUP(M51,'P1-1'!$B:$AP,31,FALSE),"")</f>
        <v/>
      </c>
      <c r="N53" s="168" t="str">
        <f>IFERROR(VLOOKUP(N51,'P1-1'!$B:$AP,31,FALSE),"")</f>
        <v/>
      </c>
      <c r="O53" s="168" t="str">
        <f>IFERROR(VLOOKUP(O51,'P1-1'!$B:$AP,31,FALSE),"")</f>
        <v/>
      </c>
      <c r="P53" s="168" t="str">
        <f>IFERROR(VLOOKUP(P51,'P1-1'!$B:$AP,31,FALSE),"")</f>
        <v/>
      </c>
      <c r="Q53" s="168" t="str">
        <f>IFERROR(VLOOKUP(Q51,'P1-1'!$B:$AP,31,FALSE),"")</f>
        <v/>
      </c>
      <c r="R53" s="168" t="str">
        <f>IFERROR(VLOOKUP(R51,'P1-1'!$B:$AP,31,FALSE),"")</f>
        <v/>
      </c>
      <c r="S53" s="168" t="str">
        <f>IFERROR(VLOOKUP(S51,'P1-1'!$B:$AP,31,FALSE),"")</f>
        <v/>
      </c>
      <c r="T53" s="168" t="str">
        <f>IFERROR(VLOOKUP(T51,'P1-1'!$B:$AP,31,FALSE),"")</f>
        <v/>
      </c>
      <c r="U53" s="168" t="str">
        <f>IFERROR(VLOOKUP(U51,'P1-1'!$B:$AP,31,FALSE),"")</f>
        <v/>
      </c>
      <c r="V53" s="168" t="str">
        <f>IFERROR(VLOOKUP(V51,'P1-1'!$B:$AP,31,FALSE),"")</f>
        <v/>
      </c>
      <c r="W53" s="168" t="str">
        <f>IFERROR(VLOOKUP(W51,'P1-1'!$B:$AP,31,FALSE),"")</f>
        <v/>
      </c>
      <c r="X53" s="168" t="str">
        <f>IFERROR(VLOOKUP(X51,'P1-1'!$B:$AP,31,FALSE),"")</f>
        <v/>
      </c>
      <c r="Y53" s="168" t="str">
        <f>IFERROR(VLOOKUP(Y51,'P1-1'!$B:$AP,31,FALSE),"")</f>
        <v/>
      </c>
      <c r="Z53" s="168" t="str">
        <f>IFERROR(VLOOKUP(Z51,'P1-1'!$B:$AP,31,FALSE),"")</f>
        <v/>
      </c>
      <c r="AA53" s="168" t="str">
        <f>IFERROR(VLOOKUP(AA51,'P1-1'!$B:$AP,31,FALSE),"")</f>
        <v/>
      </c>
      <c r="AB53" s="168" t="str">
        <f>IFERROR(VLOOKUP(AB51,'P1-1'!$B:$AP,31,FALSE),"")</f>
        <v/>
      </c>
      <c r="AC53" s="168" t="str">
        <f>IFERROR(VLOOKUP(AC51,'P1-1'!$B:$AP,31,FALSE),"")</f>
        <v/>
      </c>
      <c r="AD53" s="168" t="str">
        <f>IFERROR(VLOOKUP(AD51,'P1-1'!$B:$AP,31,FALSE),"")</f>
        <v/>
      </c>
      <c r="AE53" s="168" t="str">
        <f>IFERROR(VLOOKUP(AE51,'P1-1'!$B:$AP,31,FALSE),"")</f>
        <v/>
      </c>
      <c r="AF53" s="168" t="str">
        <f>IFERROR(VLOOKUP(AF51,'P1-1'!$B:$AP,31,FALSE),"")</f>
        <v/>
      </c>
      <c r="AG53" s="168" t="str">
        <f>IFERROR(VLOOKUP(AG51,'P1-1'!$B:$AP,31,FALSE),"")</f>
        <v/>
      </c>
      <c r="AH53" s="168" t="str">
        <f>IFERROR(VLOOKUP(AH51,'P1-1'!$B:$AP,31,FALSE),"")</f>
        <v/>
      </c>
      <c r="AI53" s="168" t="str">
        <f>IFERROR(VLOOKUP(AI51,'P1-1'!$B:$AP,31,FALSE),"")</f>
        <v/>
      </c>
      <c r="AJ53" s="168" t="str">
        <f>IFERROR(VLOOKUP(AJ51,'P1-1'!$B:$AP,31,FALSE),"")</f>
        <v/>
      </c>
      <c r="AK53" s="168" t="str">
        <f>IFERROR(VLOOKUP(AK51,'P1-1'!$B:$AP,31,FALSE),"")</f>
        <v/>
      </c>
      <c r="AL53" s="168" t="str">
        <f>IFERROR(VLOOKUP(AL51,'P1-1'!$B:$AP,31,FALSE),"")</f>
        <v/>
      </c>
      <c r="AM53" s="168" t="str">
        <f>IFERROR(VLOOKUP(AM51,'P1-1'!$B:$AP,31,FALSE),"")</f>
        <v/>
      </c>
      <c r="AN53" s="484"/>
      <c r="AO53" s="487"/>
      <c r="AP53" s="492"/>
      <c r="AQ53" s="493"/>
      <c r="AR53" s="487"/>
      <c r="AS53" s="487"/>
      <c r="AT53" s="494"/>
      <c r="AU53" s="328"/>
      <c r="AV53" s="328"/>
    </row>
    <row r="54" spans="1:48" s="139" customFormat="1" ht="12" customHeight="1" x14ac:dyDescent="0.15">
      <c r="A54" s="495">
        <v>11</v>
      </c>
      <c r="B54" s="498"/>
      <c r="C54" s="513"/>
      <c r="D54" s="504" t="s">
        <v>95</v>
      </c>
      <c r="E54" s="363"/>
      <c r="F54" s="507"/>
      <c r="G54" s="508"/>
      <c r="H54" s="166" t="s">
        <v>221</v>
      </c>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482">
        <f t="shared" ref="AN54" si="35">IF(LEFT($AN$2,6)="共同生活援助",SUM(I55:AM55),SUM(I55:AM56))</f>
        <v>0</v>
      </c>
      <c r="AO54" s="485">
        <f>IF($AN$4="４週",AN54/4,AN54/(DAY(EOMONTH($I$22,0))/7))</f>
        <v>0</v>
      </c>
      <c r="AP54" s="488"/>
      <c r="AQ54" s="489"/>
      <c r="AR54" s="485" t="str">
        <f t="shared" ref="AR54" si="36">IF($AN$4="４週",AU55,AV55)</f>
        <v/>
      </c>
      <c r="AS54" s="485"/>
      <c r="AT54" s="494"/>
      <c r="AU54" s="326" t="s">
        <v>508</v>
      </c>
      <c r="AV54" s="326" t="s">
        <v>222</v>
      </c>
    </row>
    <row r="55" spans="1:48" s="139" customFormat="1" ht="12" customHeight="1" x14ac:dyDescent="0.15">
      <c r="A55" s="496"/>
      <c r="B55" s="499"/>
      <c r="C55" s="514"/>
      <c r="D55" s="505"/>
      <c r="E55" s="364"/>
      <c r="F55" s="509"/>
      <c r="G55" s="510"/>
      <c r="H55" s="167" t="s">
        <v>223</v>
      </c>
      <c r="I55" s="168" t="str">
        <f>IFERROR(VLOOKUP(I54,'P1-1'!$B:$AP,41,FALSE),"")</f>
        <v/>
      </c>
      <c r="J55" s="168" t="str">
        <f>IFERROR(VLOOKUP(J54,'P1-1'!$B:$AP,41,FALSE),"")</f>
        <v/>
      </c>
      <c r="K55" s="168" t="str">
        <f>IFERROR(VLOOKUP(K54,'P1-1'!$B:$AP,41,FALSE),"")</f>
        <v/>
      </c>
      <c r="L55" s="168" t="str">
        <f>IFERROR(VLOOKUP(L54,'P1-1'!$B:$AP,41,FALSE),"")</f>
        <v/>
      </c>
      <c r="M55" s="168" t="str">
        <f>IFERROR(VLOOKUP(M54,'P1-1'!$B:$AP,41,FALSE),"")</f>
        <v/>
      </c>
      <c r="N55" s="168" t="str">
        <f>IFERROR(VLOOKUP(N54,'P1-1'!$B:$AP,41,FALSE),"")</f>
        <v/>
      </c>
      <c r="O55" s="168" t="str">
        <f>IFERROR(VLOOKUP(O54,'P1-1'!$B:$AP,41,FALSE),"")</f>
        <v/>
      </c>
      <c r="P55" s="168" t="str">
        <f>IFERROR(VLOOKUP(P54,'P1-1'!$B:$AP,41,FALSE),"")</f>
        <v/>
      </c>
      <c r="Q55" s="168" t="str">
        <f>IFERROR(VLOOKUP(Q54,'P1-1'!$B:$AP,41,FALSE),"")</f>
        <v/>
      </c>
      <c r="R55" s="168" t="str">
        <f>IFERROR(VLOOKUP(R54,'P1-1'!$B:$AP,41,FALSE),"")</f>
        <v/>
      </c>
      <c r="S55" s="168" t="str">
        <f>IFERROR(VLOOKUP(S54,'P1-1'!$B:$AP,41,FALSE),"")</f>
        <v/>
      </c>
      <c r="T55" s="168" t="str">
        <f>IFERROR(VLOOKUP(T54,'P1-1'!$B:$AP,41,FALSE),"")</f>
        <v/>
      </c>
      <c r="U55" s="168" t="str">
        <f>IFERROR(VLOOKUP(U54,'P1-1'!$B:$AP,41,FALSE),"")</f>
        <v/>
      </c>
      <c r="V55" s="168" t="str">
        <f>IFERROR(VLOOKUP(V54,'P1-1'!$B:$AP,41,FALSE),"")</f>
        <v/>
      </c>
      <c r="W55" s="168" t="str">
        <f>IFERROR(VLOOKUP(W54,'P1-1'!$B:$AP,41,FALSE),"")</f>
        <v/>
      </c>
      <c r="X55" s="168" t="str">
        <f>IFERROR(VLOOKUP(X54,'P1-1'!$B:$AP,41,FALSE),"")</f>
        <v/>
      </c>
      <c r="Y55" s="168" t="str">
        <f>IFERROR(VLOOKUP(Y54,'P1-1'!$B:$AP,41,FALSE),"")</f>
        <v/>
      </c>
      <c r="Z55" s="168" t="str">
        <f>IFERROR(VLOOKUP(Z54,'P1-1'!$B:$AP,41,FALSE),"")</f>
        <v/>
      </c>
      <c r="AA55" s="168" t="str">
        <f>IFERROR(VLOOKUP(AA54,'P1-1'!$B:$AP,41,FALSE),"")</f>
        <v/>
      </c>
      <c r="AB55" s="168" t="str">
        <f>IFERROR(VLOOKUP(AB54,'P1-1'!$B:$AP,41,FALSE),"")</f>
        <v/>
      </c>
      <c r="AC55" s="168" t="str">
        <f>IFERROR(VLOOKUP(AC54,'P1-1'!$B:$AP,41,FALSE),"")</f>
        <v/>
      </c>
      <c r="AD55" s="168" t="str">
        <f>IFERROR(VLOOKUP(AD54,'P1-1'!$B:$AP,41,FALSE),"")</f>
        <v/>
      </c>
      <c r="AE55" s="168" t="str">
        <f>IFERROR(VLOOKUP(AE54,'P1-1'!$B:$AP,41,FALSE),"")</f>
        <v/>
      </c>
      <c r="AF55" s="168" t="str">
        <f>IFERROR(VLOOKUP(AF54,'P1-1'!$B:$AP,41,FALSE),"")</f>
        <v/>
      </c>
      <c r="AG55" s="168" t="str">
        <f>IFERROR(VLOOKUP(AG54,'P1-1'!$B:$AP,41,FALSE),"")</f>
        <v/>
      </c>
      <c r="AH55" s="168" t="str">
        <f>IFERROR(VLOOKUP(AH54,'P1-1'!$B:$AP,41,FALSE),"")</f>
        <v/>
      </c>
      <c r="AI55" s="168" t="str">
        <f>IFERROR(VLOOKUP(AI54,'P1-1'!$B:$AP,41,FALSE),"")</f>
        <v/>
      </c>
      <c r="AJ55" s="168" t="str">
        <f>IFERROR(VLOOKUP(AJ54,'P1-1'!$B:$AP,41,FALSE),"")</f>
        <v/>
      </c>
      <c r="AK55" s="168" t="str">
        <f>IFERROR(VLOOKUP(AK54,'P1-1'!$B:$AP,41,FALSE),"")</f>
        <v/>
      </c>
      <c r="AL55" s="168" t="str">
        <f>IFERROR(VLOOKUP(AL54,'P1-1'!$B:$AP,41,FALSE),"")</f>
        <v/>
      </c>
      <c r="AM55" s="168" t="str">
        <f>IFERROR(VLOOKUP(AM54,'P1-1'!$B:$AP,41,FALSE),"")</f>
        <v/>
      </c>
      <c r="AN55" s="483"/>
      <c r="AO55" s="486"/>
      <c r="AP55" s="490"/>
      <c r="AQ55" s="491"/>
      <c r="AR55" s="486"/>
      <c r="AS55" s="486"/>
      <c r="AT55" s="494"/>
      <c r="AU55" s="327" t="str">
        <f t="shared" ref="AU55" si="37">IFERROR(IF($D54="□",($AO54/$AK$7),($AO54/$AK$9)),"")</f>
        <v/>
      </c>
      <c r="AV55" s="327" t="str">
        <f t="shared" ref="AV55" si="38">IFERROR(IF($D54="□",($AN54/$AO$7),($AN54/$AO$9)),"")</f>
        <v/>
      </c>
    </row>
    <row r="56" spans="1:48" s="139" customFormat="1" ht="12" customHeight="1" x14ac:dyDescent="0.15">
      <c r="A56" s="497"/>
      <c r="B56" s="500"/>
      <c r="C56" s="515"/>
      <c r="D56" s="506"/>
      <c r="E56" s="364"/>
      <c r="F56" s="511"/>
      <c r="G56" s="512"/>
      <c r="H56" s="169" t="s">
        <v>224</v>
      </c>
      <c r="I56" s="168" t="str">
        <f>IFERROR(VLOOKUP(I54,'P1-1'!$B:$AP,31,FALSE),"")</f>
        <v/>
      </c>
      <c r="J56" s="168" t="str">
        <f>IFERROR(VLOOKUP(J54,'P1-1'!$B:$AP,31,FALSE),"")</f>
        <v/>
      </c>
      <c r="K56" s="168" t="str">
        <f>IFERROR(VLOOKUP(K54,'P1-1'!$B:$AP,31,FALSE),"")</f>
        <v/>
      </c>
      <c r="L56" s="168" t="str">
        <f>IFERROR(VLOOKUP(L54,'P1-1'!$B:$AP,31,FALSE),"")</f>
        <v/>
      </c>
      <c r="M56" s="168" t="str">
        <f>IFERROR(VLOOKUP(M54,'P1-1'!$B:$AP,31,FALSE),"")</f>
        <v/>
      </c>
      <c r="N56" s="168" t="str">
        <f>IFERROR(VLOOKUP(N54,'P1-1'!$B:$AP,31,FALSE),"")</f>
        <v/>
      </c>
      <c r="O56" s="168" t="str">
        <f>IFERROR(VLOOKUP(O54,'P1-1'!$B:$AP,31,FALSE),"")</f>
        <v/>
      </c>
      <c r="P56" s="168" t="str">
        <f>IFERROR(VLOOKUP(P54,'P1-1'!$B:$AP,31,FALSE),"")</f>
        <v/>
      </c>
      <c r="Q56" s="168" t="str">
        <f>IFERROR(VLOOKUP(Q54,'P1-1'!$B:$AP,31,FALSE),"")</f>
        <v/>
      </c>
      <c r="R56" s="168" t="str">
        <f>IFERROR(VLOOKUP(R54,'P1-1'!$B:$AP,31,FALSE),"")</f>
        <v/>
      </c>
      <c r="S56" s="168" t="str">
        <f>IFERROR(VLOOKUP(S54,'P1-1'!$B:$AP,31,FALSE),"")</f>
        <v/>
      </c>
      <c r="T56" s="168" t="str">
        <f>IFERROR(VLOOKUP(T54,'P1-1'!$B:$AP,31,FALSE),"")</f>
        <v/>
      </c>
      <c r="U56" s="168" t="str">
        <f>IFERROR(VLOOKUP(U54,'P1-1'!$B:$AP,31,FALSE),"")</f>
        <v/>
      </c>
      <c r="V56" s="168" t="str">
        <f>IFERROR(VLOOKUP(V54,'P1-1'!$B:$AP,31,FALSE),"")</f>
        <v/>
      </c>
      <c r="W56" s="168" t="str">
        <f>IFERROR(VLOOKUP(W54,'P1-1'!$B:$AP,31,FALSE),"")</f>
        <v/>
      </c>
      <c r="X56" s="168" t="str">
        <f>IFERROR(VLOOKUP(X54,'P1-1'!$B:$AP,31,FALSE),"")</f>
        <v/>
      </c>
      <c r="Y56" s="168" t="str">
        <f>IFERROR(VLOOKUP(Y54,'P1-1'!$B:$AP,31,FALSE),"")</f>
        <v/>
      </c>
      <c r="Z56" s="168" t="str">
        <f>IFERROR(VLOOKUP(Z54,'P1-1'!$B:$AP,31,FALSE),"")</f>
        <v/>
      </c>
      <c r="AA56" s="168" t="str">
        <f>IFERROR(VLOOKUP(AA54,'P1-1'!$B:$AP,31,FALSE),"")</f>
        <v/>
      </c>
      <c r="AB56" s="168" t="str">
        <f>IFERROR(VLOOKUP(AB54,'P1-1'!$B:$AP,31,FALSE),"")</f>
        <v/>
      </c>
      <c r="AC56" s="168" t="str">
        <f>IFERROR(VLOOKUP(AC54,'P1-1'!$B:$AP,31,FALSE),"")</f>
        <v/>
      </c>
      <c r="AD56" s="168" t="str">
        <f>IFERROR(VLOOKUP(AD54,'P1-1'!$B:$AP,31,FALSE),"")</f>
        <v/>
      </c>
      <c r="AE56" s="168" t="str">
        <f>IFERROR(VLOOKUP(AE54,'P1-1'!$B:$AP,31,FALSE),"")</f>
        <v/>
      </c>
      <c r="AF56" s="168" t="str">
        <f>IFERROR(VLOOKUP(AF54,'P1-1'!$B:$AP,31,FALSE),"")</f>
        <v/>
      </c>
      <c r="AG56" s="168" t="str">
        <f>IFERROR(VLOOKUP(AG54,'P1-1'!$B:$AP,31,FALSE),"")</f>
        <v/>
      </c>
      <c r="AH56" s="168" t="str">
        <f>IFERROR(VLOOKUP(AH54,'P1-1'!$B:$AP,31,FALSE),"")</f>
        <v/>
      </c>
      <c r="AI56" s="168" t="str">
        <f>IFERROR(VLOOKUP(AI54,'P1-1'!$B:$AP,31,FALSE),"")</f>
        <v/>
      </c>
      <c r="AJ56" s="168" t="str">
        <f>IFERROR(VLOOKUP(AJ54,'P1-1'!$B:$AP,31,FALSE),"")</f>
        <v/>
      </c>
      <c r="AK56" s="168" t="str">
        <f>IFERROR(VLOOKUP(AK54,'P1-1'!$B:$AP,31,FALSE),"")</f>
        <v/>
      </c>
      <c r="AL56" s="168" t="str">
        <f>IFERROR(VLOOKUP(AL54,'P1-1'!$B:$AP,31,FALSE),"")</f>
        <v/>
      </c>
      <c r="AM56" s="168" t="str">
        <f>IFERROR(VLOOKUP(AM54,'P1-1'!$B:$AP,31,FALSE),"")</f>
        <v/>
      </c>
      <c r="AN56" s="484"/>
      <c r="AO56" s="487"/>
      <c r="AP56" s="492"/>
      <c r="AQ56" s="493"/>
      <c r="AR56" s="487"/>
      <c r="AS56" s="487"/>
      <c r="AT56" s="494"/>
      <c r="AU56" s="328"/>
      <c r="AV56" s="328"/>
    </row>
    <row r="57" spans="1:48" s="139" customFormat="1" ht="12" customHeight="1" x14ac:dyDescent="0.15">
      <c r="A57" s="495">
        <v>12</v>
      </c>
      <c r="B57" s="498"/>
      <c r="C57" s="513"/>
      <c r="D57" s="504" t="s">
        <v>95</v>
      </c>
      <c r="E57" s="363"/>
      <c r="F57" s="507"/>
      <c r="G57" s="508"/>
      <c r="H57" s="166" t="s">
        <v>221</v>
      </c>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482">
        <f t="shared" ref="AN57" si="39">IF(LEFT($AN$2,6)="共同生活援助",SUM(I58:AM58),SUM(I58:AM59))</f>
        <v>0</v>
      </c>
      <c r="AO57" s="485">
        <f>IF($AN$4="４週",AN57/4,AN57/(DAY(EOMONTH($I$22,0))/7))</f>
        <v>0</v>
      </c>
      <c r="AP57" s="488"/>
      <c r="AQ57" s="489"/>
      <c r="AR57" s="485" t="str">
        <f t="shared" ref="AR57" si="40">IF($AN$4="４週",AU58,AV58)</f>
        <v/>
      </c>
      <c r="AS57" s="485"/>
      <c r="AT57" s="494"/>
      <c r="AU57" s="326" t="s">
        <v>508</v>
      </c>
      <c r="AV57" s="326" t="s">
        <v>222</v>
      </c>
    </row>
    <row r="58" spans="1:48" s="139" customFormat="1" ht="12" customHeight="1" x14ac:dyDescent="0.15">
      <c r="A58" s="496"/>
      <c r="B58" s="499"/>
      <c r="C58" s="514"/>
      <c r="D58" s="505"/>
      <c r="E58" s="364"/>
      <c r="F58" s="509"/>
      <c r="G58" s="510"/>
      <c r="H58" s="167" t="s">
        <v>223</v>
      </c>
      <c r="I58" s="168" t="str">
        <f>IFERROR(VLOOKUP(I57,'P1-1'!$B:$AP,41,FALSE),"")</f>
        <v/>
      </c>
      <c r="J58" s="168" t="str">
        <f>IFERROR(VLOOKUP(J57,'P1-1'!$B:$AP,41,FALSE),"")</f>
        <v/>
      </c>
      <c r="K58" s="168" t="str">
        <f>IFERROR(VLOOKUP(K57,'P1-1'!$B:$AP,41,FALSE),"")</f>
        <v/>
      </c>
      <c r="L58" s="168" t="str">
        <f>IFERROR(VLOOKUP(L57,'P1-1'!$B:$AP,41,FALSE),"")</f>
        <v/>
      </c>
      <c r="M58" s="168" t="str">
        <f>IFERROR(VLOOKUP(M57,'P1-1'!$B:$AP,41,FALSE),"")</f>
        <v/>
      </c>
      <c r="N58" s="168" t="str">
        <f>IFERROR(VLOOKUP(N57,'P1-1'!$B:$AP,41,FALSE),"")</f>
        <v/>
      </c>
      <c r="O58" s="168" t="str">
        <f>IFERROR(VLOOKUP(O57,'P1-1'!$B:$AP,41,FALSE),"")</f>
        <v/>
      </c>
      <c r="P58" s="168" t="str">
        <f>IFERROR(VLOOKUP(P57,'P1-1'!$B:$AP,41,FALSE),"")</f>
        <v/>
      </c>
      <c r="Q58" s="168" t="str">
        <f>IFERROR(VLOOKUP(Q57,'P1-1'!$B:$AP,41,FALSE),"")</f>
        <v/>
      </c>
      <c r="R58" s="168" t="str">
        <f>IFERROR(VLOOKUP(R57,'P1-1'!$B:$AP,41,FALSE),"")</f>
        <v/>
      </c>
      <c r="S58" s="168" t="str">
        <f>IFERROR(VLOOKUP(S57,'P1-1'!$B:$AP,41,FALSE),"")</f>
        <v/>
      </c>
      <c r="T58" s="168" t="str">
        <f>IFERROR(VLOOKUP(T57,'P1-1'!$B:$AP,41,FALSE),"")</f>
        <v/>
      </c>
      <c r="U58" s="168" t="str">
        <f>IFERROR(VLOOKUP(U57,'P1-1'!$B:$AP,41,FALSE),"")</f>
        <v/>
      </c>
      <c r="V58" s="168" t="str">
        <f>IFERROR(VLOOKUP(V57,'P1-1'!$B:$AP,41,FALSE),"")</f>
        <v/>
      </c>
      <c r="W58" s="168" t="str">
        <f>IFERROR(VLOOKUP(W57,'P1-1'!$B:$AP,41,FALSE),"")</f>
        <v/>
      </c>
      <c r="X58" s="168" t="str">
        <f>IFERROR(VLOOKUP(X57,'P1-1'!$B:$AP,41,FALSE),"")</f>
        <v/>
      </c>
      <c r="Y58" s="168" t="str">
        <f>IFERROR(VLOOKUP(Y57,'P1-1'!$B:$AP,41,FALSE),"")</f>
        <v/>
      </c>
      <c r="Z58" s="168" t="str">
        <f>IFERROR(VLOOKUP(Z57,'P1-1'!$B:$AP,41,FALSE),"")</f>
        <v/>
      </c>
      <c r="AA58" s="168" t="str">
        <f>IFERROR(VLOOKUP(AA57,'P1-1'!$B:$AP,41,FALSE),"")</f>
        <v/>
      </c>
      <c r="AB58" s="168" t="str">
        <f>IFERROR(VLOOKUP(AB57,'P1-1'!$B:$AP,41,FALSE),"")</f>
        <v/>
      </c>
      <c r="AC58" s="168" t="str">
        <f>IFERROR(VLOOKUP(AC57,'P1-1'!$B:$AP,41,FALSE),"")</f>
        <v/>
      </c>
      <c r="AD58" s="168" t="str">
        <f>IFERROR(VLOOKUP(AD57,'P1-1'!$B:$AP,41,FALSE),"")</f>
        <v/>
      </c>
      <c r="AE58" s="168" t="str">
        <f>IFERROR(VLOOKUP(AE57,'P1-1'!$B:$AP,41,FALSE),"")</f>
        <v/>
      </c>
      <c r="AF58" s="168" t="str">
        <f>IFERROR(VLOOKUP(AF57,'P1-1'!$B:$AP,41,FALSE),"")</f>
        <v/>
      </c>
      <c r="AG58" s="168" t="str">
        <f>IFERROR(VLOOKUP(AG57,'P1-1'!$B:$AP,41,FALSE),"")</f>
        <v/>
      </c>
      <c r="AH58" s="168" t="str">
        <f>IFERROR(VLOOKUP(AH57,'P1-1'!$B:$AP,41,FALSE),"")</f>
        <v/>
      </c>
      <c r="AI58" s="168" t="str">
        <f>IFERROR(VLOOKUP(AI57,'P1-1'!$B:$AP,41,FALSE),"")</f>
        <v/>
      </c>
      <c r="AJ58" s="168" t="str">
        <f>IFERROR(VLOOKUP(AJ57,'P1-1'!$B:$AP,41,FALSE),"")</f>
        <v/>
      </c>
      <c r="AK58" s="168" t="str">
        <f>IFERROR(VLOOKUP(AK57,'P1-1'!$B:$AP,41,FALSE),"")</f>
        <v/>
      </c>
      <c r="AL58" s="168" t="str">
        <f>IFERROR(VLOOKUP(AL57,'P1-1'!$B:$AP,41,FALSE),"")</f>
        <v/>
      </c>
      <c r="AM58" s="168" t="str">
        <f>IFERROR(VLOOKUP(AM57,'P1-1'!$B:$AP,41,FALSE),"")</f>
        <v/>
      </c>
      <c r="AN58" s="483"/>
      <c r="AO58" s="486"/>
      <c r="AP58" s="490"/>
      <c r="AQ58" s="491"/>
      <c r="AR58" s="486"/>
      <c r="AS58" s="486"/>
      <c r="AT58" s="494"/>
      <c r="AU58" s="327" t="str">
        <f t="shared" ref="AU58" si="41">IFERROR(IF($D57="□",($AO57/$AK$7),($AO57/$AK$9)),"")</f>
        <v/>
      </c>
      <c r="AV58" s="327" t="str">
        <f t="shared" ref="AV58" si="42">IFERROR(IF($D57="□",($AN57/$AO$7),($AN57/$AO$9)),"")</f>
        <v/>
      </c>
    </row>
    <row r="59" spans="1:48" s="139" customFormat="1" ht="12" customHeight="1" x14ac:dyDescent="0.15">
      <c r="A59" s="497"/>
      <c r="B59" s="500"/>
      <c r="C59" s="515"/>
      <c r="D59" s="506"/>
      <c r="E59" s="364"/>
      <c r="F59" s="511"/>
      <c r="G59" s="512"/>
      <c r="H59" s="169" t="s">
        <v>224</v>
      </c>
      <c r="I59" s="168" t="str">
        <f>IFERROR(VLOOKUP(I57,'P1-1'!$B:$AP,31,FALSE),"")</f>
        <v/>
      </c>
      <c r="J59" s="168" t="str">
        <f>IFERROR(VLOOKUP(J57,'P1-1'!$B:$AP,31,FALSE),"")</f>
        <v/>
      </c>
      <c r="K59" s="168" t="str">
        <f>IFERROR(VLOOKUP(K57,'P1-1'!$B:$AP,31,FALSE),"")</f>
        <v/>
      </c>
      <c r="L59" s="168" t="str">
        <f>IFERROR(VLOOKUP(L57,'P1-1'!$B:$AP,31,FALSE),"")</f>
        <v/>
      </c>
      <c r="M59" s="168" t="str">
        <f>IFERROR(VLOOKUP(M57,'P1-1'!$B:$AP,31,FALSE),"")</f>
        <v/>
      </c>
      <c r="N59" s="168" t="str">
        <f>IFERROR(VLOOKUP(N57,'P1-1'!$B:$AP,31,FALSE),"")</f>
        <v/>
      </c>
      <c r="O59" s="168" t="str">
        <f>IFERROR(VLOOKUP(O57,'P1-1'!$B:$AP,31,FALSE),"")</f>
        <v/>
      </c>
      <c r="P59" s="168" t="str">
        <f>IFERROR(VLOOKUP(P57,'P1-1'!$B:$AP,31,FALSE),"")</f>
        <v/>
      </c>
      <c r="Q59" s="168" t="str">
        <f>IFERROR(VLOOKUP(Q57,'P1-1'!$B:$AP,31,FALSE),"")</f>
        <v/>
      </c>
      <c r="R59" s="168" t="str">
        <f>IFERROR(VLOOKUP(R57,'P1-1'!$B:$AP,31,FALSE),"")</f>
        <v/>
      </c>
      <c r="S59" s="168" t="str">
        <f>IFERROR(VLOOKUP(S57,'P1-1'!$B:$AP,31,FALSE),"")</f>
        <v/>
      </c>
      <c r="T59" s="168" t="str">
        <f>IFERROR(VLOOKUP(T57,'P1-1'!$B:$AP,31,FALSE),"")</f>
        <v/>
      </c>
      <c r="U59" s="168" t="str">
        <f>IFERROR(VLOOKUP(U57,'P1-1'!$B:$AP,31,FALSE),"")</f>
        <v/>
      </c>
      <c r="V59" s="168" t="str">
        <f>IFERROR(VLOOKUP(V57,'P1-1'!$B:$AP,31,FALSE),"")</f>
        <v/>
      </c>
      <c r="W59" s="168" t="str">
        <f>IFERROR(VLOOKUP(W57,'P1-1'!$B:$AP,31,FALSE),"")</f>
        <v/>
      </c>
      <c r="X59" s="168" t="str">
        <f>IFERROR(VLOOKUP(X57,'P1-1'!$B:$AP,31,FALSE),"")</f>
        <v/>
      </c>
      <c r="Y59" s="168" t="str">
        <f>IFERROR(VLOOKUP(Y57,'P1-1'!$B:$AP,31,FALSE),"")</f>
        <v/>
      </c>
      <c r="Z59" s="168" t="str">
        <f>IFERROR(VLOOKUP(Z57,'P1-1'!$B:$AP,31,FALSE),"")</f>
        <v/>
      </c>
      <c r="AA59" s="168" t="str">
        <f>IFERROR(VLOOKUP(AA57,'P1-1'!$B:$AP,31,FALSE),"")</f>
        <v/>
      </c>
      <c r="AB59" s="168" t="str">
        <f>IFERROR(VLOOKUP(AB57,'P1-1'!$B:$AP,31,FALSE),"")</f>
        <v/>
      </c>
      <c r="AC59" s="168" t="str">
        <f>IFERROR(VLOOKUP(AC57,'P1-1'!$B:$AP,31,FALSE),"")</f>
        <v/>
      </c>
      <c r="AD59" s="168" t="str">
        <f>IFERROR(VLOOKUP(AD57,'P1-1'!$B:$AP,31,FALSE),"")</f>
        <v/>
      </c>
      <c r="AE59" s="168" t="str">
        <f>IFERROR(VLOOKUP(AE57,'P1-1'!$B:$AP,31,FALSE),"")</f>
        <v/>
      </c>
      <c r="AF59" s="168" t="str">
        <f>IFERROR(VLOOKUP(AF57,'P1-1'!$B:$AP,31,FALSE),"")</f>
        <v/>
      </c>
      <c r="AG59" s="168" t="str">
        <f>IFERROR(VLOOKUP(AG57,'P1-1'!$B:$AP,31,FALSE),"")</f>
        <v/>
      </c>
      <c r="AH59" s="168" t="str">
        <f>IFERROR(VLOOKUP(AH57,'P1-1'!$B:$AP,31,FALSE),"")</f>
        <v/>
      </c>
      <c r="AI59" s="168" t="str">
        <f>IFERROR(VLOOKUP(AI57,'P1-1'!$B:$AP,31,FALSE),"")</f>
        <v/>
      </c>
      <c r="AJ59" s="168" t="str">
        <f>IFERROR(VLOOKUP(AJ57,'P1-1'!$B:$AP,31,FALSE),"")</f>
        <v/>
      </c>
      <c r="AK59" s="168" t="str">
        <f>IFERROR(VLOOKUP(AK57,'P1-1'!$B:$AP,31,FALSE),"")</f>
        <v/>
      </c>
      <c r="AL59" s="168" t="str">
        <f>IFERROR(VLOOKUP(AL57,'P1-1'!$B:$AP,31,FALSE),"")</f>
        <v/>
      </c>
      <c r="AM59" s="168" t="str">
        <f>IFERROR(VLOOKUP(AM57,'P1-1'!$B:$AP,31,FALSE),"")</f>
        <v/>
      </c>
      <c r="AN59" s="484"/>
      <c r="AO59" s="487"/>
      <c r="AP59" s="492"/>
      <c r="AQ59" s="493"/>
      <c r="AR59" s="487"/>
      <c r="AS59" s="487"/>
      <c r="AT59" s="494"/>
      <c r="AU59" s="328"/>
      <c r="AV59" s="328"/>
    </row>
    <row r="60" spans="1:48" s="139" customFormat="1" ht="12" customHeight="1" x14ac:dyDescent="0.15">
      <c r="A60" s="495">
        <v>13</v>
      </c>
      <c r="B60" s="498"/>
      <c r="C60" s="513"/>
      <c r="D60" s="504" t="s">
        <v>95</v>
      </c>
      <c r="E60" s="363"/>
      <c r="F60" s="507"/>
      <c r="G60" s="508"/>
      <c r="H60" s="166" t="s">
        <v>221</v>
      </c>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482">
        <f t="shared" ref="AN60" si="43">IF(LEFT($AN$2,6)="共同生活援助",SUM(I61:AM61),SUM(I61:AM62))</f>
        <v>0</v>
      </c>
      <c r="AO60" s="485">
        <f>IF($AN$4="４週",AN60/4,AN60/(DAY(EOMONTH($I$22,0))/7))</f>
        <v>0</v>
      </c>
      <c r="AP60" s="488"/>
      <c r="AQ60" s="489"/>
      <c r="AR60" s="485" t="str">
        <f t="shared" ref="AR60" si="44">IF($AN$4="４週",AU61,AV61)</f>
        <v/>
      </c>
      <c r="AS60" s="485"/>
      <c r="AT60" s="494"/>
      <c r="AU60" s="326" t="s">
        <v>508</v>
      </c>
      <c r="AV60" s="326" t="s">
        <v>222</v>
      </c>
    </row>
    <row r="61" spans="1:48" s="139" customFormat="1" ht="12" customHeight="1" x14ac:dyDescent="0.15">
      <c r="A61" s="496"/>
      <c r="B61" s="499"/>
      <c r="C61" s="514"/>
      <c r="D61" s="505"/>
      <c r="E61" s="364"/>
      <c r="F61" s="509"/>
      <c r="G61" s="510"/>
      <c r="H61" s="167" t="s">
        <v>223</v>
      </c>
      <c r="I61" s="168" t="str">
        <f>IFERROR(VLOOKUP(I60,'P1-1'!$B:$AP,41,FALSE),"")</f>
        <v/>
      </c>
      <c r="J61" s="168" t="str">
        <f>IFERROR(VLOOKUP(J60,'P1-1'!$B:$AP,41,FALSE),"")</f>
        <v/>
      </c>
      <c r="K61" s="168" t="str">
        <f>IFERROR(VLOOKUP(K60,'P1-1'!$B:$AP,41,FALSE),"")</f>
        <v/>
      </c>
      <c r="L61" s="168" t="str">
        <f>IFERROR(VLOOKUP(L60,'P1-1'!$B:$AP,41,FALSE),"")</f>
        <v/>
      </c>
      <c r="M61" s="168" t="str">
        <f>IFERROR(VLOOKUP(M60,'P1-1'!$B:$AP,41,FALSE),"")</f>
        <v/>
      </c>
      <c r="N61" s="168" t="str">
        <f>IFERROR(VLOOKUP(N60,'P1-1'!$B:$AP,41,FALSE),"")</f>
        <v/>
      </c>
      <c r="O61" s="168" t="str">
        <f>IFERROR(VLOOKUP(O60,'P1-1'!$B:$AP,41,FALSE),"")</f>
        <v/>
      </c>
      <c r="P61" s="168" t="str">
        <f>IFERROR(VLOOKUP(P60,'P1-1'!$B:$AP,41,FALSE),"")</f>
        <v/>
      </c>
      <c r="Q61" s="168" t="str">
        <f>IFERROR(VLOOKUP(Q60,'P1-1'!$B:$AP,41,FALSE),"")</f>
        <v/>
      </c>
      <c r="R61" s="168" t="str">
        <f>IFERROR(VLOOKUP(R60,'P1-1'!$B:$AP,41,FALSE),"")</f>
        <v/>
      </c>
      <c r="S61" s="168" t="str">
        <f>IFERROR(VLOOKUP(S60,'P1-1'!$B:$AP,41,FALSE),"")</f>
        <v/>
      </c>
      <c r="T61" s="168" t="str">
        <f>IFERROR(VLOOKUP(T60,'P1-1'!$B:$AP,41,FALSE),"")</f>
        <v/>
      </c>
      <c r="U61" s="168" t="str">
        <f>IFERROR(VLOOKUP(U60,'P1-1'!$B:$AP,41,FALSE),"")</f>
        <v/>
      </c>
      <c r="V61" s="168" t="str">
        <f>IFERROR(VLOOKUP(V60,'P1-1'!$B:$AP,41,FALSE),"")</f>
        <v/>
      </c>
      <c r="W61" s="168" t="str">
        <f>IFERROR(VLOOKUP(W60,'P1-1'!$B:$AP,41,FALSE),"")</f>
        <v/>
      </c>
      <c r="X61" s="168" t="str">
        <f>IFERROR(VLOOKUP(X60,'P1-1'!$B:$AP,41,FALSE),"")</f>
        <v/>
      </c>
      <c r="Y61" s="168" t="str">
        <f>IFERROR(VLOOKUP(Y60,'P1-1'!$B:$AP,41,FALSE),"")</f>
        <v/>
      </c>
      <c r="Z61" s="168" t="str">
        <f>IFERROR(VLOOKUP(Z60,'P1-1'!$B:$AP,41,FALSE),"")</f>
        <v/>
      </c>
      <c r="AA61" s="168" t="str">
        <f>IFERROR(VLOOKUP(AA60,'P1-1'!$B:$AP,41,FALSE),"")</f>
        <v/>
      </c>
      <c r="AB61" s="168" t="str">
        <f>IFERROR(VLOOKUP(AB60,'P1-1'!$B:$AP,41,FALSE),"")</f>
        <v/>
      </c>
      <c r="AC61" s="168" t="str">
        <f>IFERROR(VLOOKUP(AC60,'P1-1'!$B:$AP,41,FALSE),"")</f>
        <v/>
      </c>
      <c r="AD61" s="168" t="str">
        <f>IFERROR(VLOOKUP(AD60,'P1-1'!$B:$AP,41,FALSE),"")</f>
        <v/>
      </c>
      <c r="AE61" s="168" t="str">
        <f>IFERROR(VLOOKUP(AE60,'P1-1'!$B:$AP,41,FALSE),"")</f>
        <v/>
      </c>
      <c r="AF61" s="168" t="str">
        <f>IFERROR(VLOOKUP(AF60,'P1-1'!$B:$AP,41,FALSE),"")</f>
        <v/>
      </c>
      <c r="AG61" s="168" t="str">
        <f>IFERROR(VLOOKUP(AG60,'P1-1'!$B:$AP,41,FALSE),"")</f>
        <v/>
      </c>
      <c r="AH61" s="168" t="str">
        <f>IFERROR(VLOOKUP(AH60,'P1-1'!$B:$AP,41,FALSE),"")</f>
        <v/>
      </c>
      <c r="AI61" s="168" t="str">
        <f>IFERROR(VLOOKUP(AI60,'P1-1'!$B:$AP,41,FALSE),"")</f>
        <v/>
      </c>
      <c r="AJ61" s="168" t="str">
        <f>IFERROR(VLOOKUP(AJ60,'P1-1'!$B:$AP,41,FALSE),"")</f>
        <v/>
      </c>
      <c r="AK61" s="168" t="str">
        <f>IFERROR(VLOOKUP(AK60,'P1-1'!$B:$AP,41,FALSE),"")</f>
        <v/>
      </c>
      <c r="AL61" s="168" t="str">
        <f>IFERROR(VLOOKUP(AL60,'P1-1'!$B:$AP,41,FALSE),"")</f>
        <v/>
      </c>
      <c r="AM61" s="168" t="str">
        <f>IFERROR(VLOOKUP(AM60,'P1-1'!$B:$AP,41,FALSE),"")</f>
        <v/>
      </c>
      <c r="AN61" s="483"/>
      <c r="AO61" s="486"/>
      <c r="AP61" s="490"/>
      <c r="AQ61" s="491"/>
      <c r="AR61" s="486"/>
      <c r="AS61" s="486"/>
      <c r="AT61" s="494"/>
      <c r="AU61" s="327" t="str">
        <f t="shared" ref="AU61" si="45">IFERROR(IF($D60="□",($AO60/$AK$7),($AO60/$AK$9)),"")</f>
        <v/>
      </c>
      <c r="AV61" s="327" t="str">
        <f t="shared" ref="AV61" si="46">IFERROR(IF($D60="□",($AN60/$AO$7),($AN60/$AO$9)),"")</f>
        <v/>
      </c>
    </row>
    <row r="62" spans="1:48" s="139" customFormat="1" ht="12" customHeight="1" x14ac:dyDescent="0.15">
      <c r="A62" s="497"/>
      <c r="B62" s="500"/>
      <c r="C62" s="515"/>
      <c r="D62" s="506"/>
      <c r="E62" s="364"/>
      <c r="F62" s="511"/>
      <c r="G62" s="512"/>
      <c r="H62" s="169" t="s">
        <v>224</v>
      </c>
      <c r="I62" s="168" t="str">
        <f>IFERROR(VLOOKUP(I60,'P1-1'!$B:$AP,31,FALSE),"")</f>
        <v/>
      </c>
      <c r="J62" s="168" t="str">
        <f>IFERROR(VLOOKUP(J60,'P1-1'!$B:$AP,31,FALSE),"")</f>
        <v/>
      </c>
      <c r="K62" s="168" t="str">
        <f>IFERROR(VLOOKUP(K60,'P1-1'!$B:$AP,31,FALSE),"")</f>
        <v/>
      </c>
      <c r="L62" s="168" t="str">
        <f>IFERROR(VLOOKUP(L60,'P1-1'!$B:$AP,31,FALSE),"")</f>
        <v/>
      </c>
      <c r="M62" s="168" t="str">
        <f>IFERROR(VLOOKUP(M60,'P1-1'!$B:$AP,31,FALSE),"")</f>
        <v/>
      </c>
      <c r="N62" s="168" t="str">
        <f>IFERROR(VLOOKUP(N60,'P1-1'!$B:$AP,31,FALSE),"")</f>
        <v/>
      </c>
      <c r="O62" s="168" t="str">
        <f>IFERROR(VLOOKUP(O60,'P1-1'!$B:$AP,31,FALSE),"")</f>
        <v/>
      </c>
      <c r="P62" s="168" t="str">
        <f>IFERROR(VLOOKUP(P60,'P1-1'!$B:$AP,31,FALSE),"")</f>
        <v/>
      </c>
      <c r="Q62" s="168" t="str">
        <f>IFERROR(VLOOKUP(Q60,'P1-1'!$B:$AP,31,FALSE),"")</f>
        <v/>
      </c>
      <c r="R62" s="168" t="str">
        <f>IFERROR(VLOOKUP(R60,'P1-1'!$B:$AP,31,FALSE),"")</f>
        <v/>
      </c>
      <c r="S62" s="168" t="str">
        <f>IFERROR(VLOOKUP(S60,'P1-1'!$B:$AP,31,FALSE),"")</f>
        <v/>
      </c>
      <c r="T62" s="168" t="str">
        <f>IFERROR(VLOOKUP(T60,'P1-1'!$B:$AP,31,FALSE),"")</f>
        <v/>
      </c>
      <c r="U62" s="168" t="str">
        <f>IFERROR(VLOOKUP(U60,'P1-1'!$B:$AP,31,FALSE),"")</f>
        <v/>
      </c>
      <c r="V62" s="168" t="str">
        <f>IFERROR(VLOOKUP(V60,'P1-1'!$B:$AP,31,FALSE),"")</f>
        <v/>
      </c>
      <c r="W62" s="168" t="str">
        <f>IFERROR(VLOOKUP(W60,'P1-1'!$B:$AP,31,FALSE),"")</f>
        <v/>
      </c>
      <c r="X62" s="168" t="str">
        <f>IFERROR(VLOOKUP(X60,'P1-1'!$B:$AP,31,FALSE),"")</f>
        <v/>
      </c>
      <c r="Y62" s="168" t="str">
        <f>IFERROR(VLOOKUP(Y60,'P1-1'!$B:$AP,31,FALSE),"")</f>
        <v/>
      </c>
      <c r="Z62" s="168" t="str">
        <f>IFERROR(VLOOKUP(Z60,'P1-1'!$B:$AP,31,FALSE),"")</f>
        <v/>
      </c>
      <c r="AA62" s="168" t="str">
        <f>IFERROR(VLOOKUP(AA60,'P1-1'!$B:$AP,31,FALSE),"")</f>
        <v/>
      </c>
      <c r="AB62" s="168" t="str">
        <f>IFERROR(VLOOKUP(AB60,'P1-1'!$B:$AP,31,FALSE),"")</f>
        <v/>
      </c>
      <c r="AC62" s="168" t="str">
        <f>IFERROR(VLOOKUP(AC60,'P1-1'!$B:$AP,31,FALSE),"")</f>
        <v/>
      </c>
      <c r="AD62" s="168" t="str">
        <f>IFERROR(VLOOKUP(AD60,'P1-1'!$B:$AP,31,FALSE),"")</f>
        <v/>
      </c>
      <c r="AE62" s="168" t="str">
        <f>IFERROR(VLOOKUP(AE60,'P1-1'!$B:$AP,31,FALSE),"")</f>
        <v/>
      </c>
      <c r="AF62" s="168" t="str">
        <f>IFERROR(VLOOKUP(AF60,'P1-1'!$B:$AP,31,FALSE),"")</f>
        <v/>
      </c>
      <c r="AG62" s="168" t="str">
        <f>IFERROR(VLOOKUP(AG60,'P1-1'!$B:$AP,31,FALSE),"")</f>
        <v/>
      </c>
      <c r="AH62" s="168" t="str">
        <f>IFERROR(VLOOKUP(AH60,'P1-1'!$B:$AP,31,FALSE),"")</f>
        <v/>
      </c>
      <c r="AI62" s="168" t="str">
        <f>IFERROR(VLOOKUP(AI60,'P1-1'!$B:$AP,31,FALSE),"")</f>
        <v/>
      </c>
      <c r="AJ62" s="168" t="str">
        <f>IFERROR(VLOOKUP(AJ60,'P1-1'!$B:$AP,31,FALSE),"")</f>
        <v/>
      </c>
      <c r="AK62" s="168" t="str">
        <f>IFERROR(VLOOKUP(AK60,'P1-1'!$B:$AP,31,FALSE),"")</f>
        <v/>
      </c>
      <c r="AL62" s="168" t="str">
        <f>IFERROR(VLOOKUP(AL60,'P1-1'!$B:$AP,31,FALSE),"")</f>
        <v/>
      </c>
      <c r="AM62" s="168" t="str">
        <f>IFERROR(VLOOKUP(AM60,'P1-1'!$B:$AP,31,FALSE),"")</f>
        <v/>
      </c>
      <c r="AN62" s="484"/>
      <c r="AO62" s="487"/>
      <c r="AP62" s="492"/>
      <c r="AQ62" s="493"/>
      <c r="AR62" s="487"/>
      <c r="AS62" s="487"/>
      <c r="AT62" s="494"/>
      <c r="AU62" s="328"/>
      <c r="AV62" s="328"/>
    </row>
    <row r="63" spans="1:48" s="139" customFormat="1" ht="12" customHeight="1" x14ac:dyDescent="0.15">
      <c r="A63" s="495">
        <v>14</v>
      </c>
      <c r="B63" s="498"/>
      <c r="C63" s="513"/>
      <c r="D63" s="504" t="s">
        <v>95</v>
      </c>
      <c r="E63" s="363"/>
      <c r="F63" s="507"/>
      <c r="G63" s="508"/>
      <c r="H63" s="166" t="s">
        <v>221</v>
      </c>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482">
        <f t="shared" ref="AN63" si="47">IF(LEFT($AN$2,6)="共同生活援助",SUM(I64:AM64),SUM(I64:AM65))</f>
        <v>0</v>
      </c>
      <c r="AO63" s="485">
        <f>IF($AN$4="４週",AN63/4,AN63/(DAY(EOMONTH($I$22,0))/7))</f>
        <v>0</v>
      </c>
      <c r="AP63" s="488"/>
      <c r="AQ63" s="489"/>
      <c r="AR63" s="485" t="str">
        <f t="shared" ref="AR63" si="48">IF($AN$4="４週",AU64,AV64)</f>
        <v/>
      </c>
      <c r="AS63" s="485"/>
      <c r="AT63" s="494"/>
      <c r="AU63" s="326" t="s">
        <v>508</v>
      </c>
      <c r="AV63" s="326" t="s">
        <v>222</v>
      </c>
    </row>
    <row r="64" spans="1:48" s="139" customFormat="1" ht="12" customHeight="1" x14ac:dyDescent="0.15">
      <c r="A64" s="496"/>
      <c r="B64" s="499"/>
      <c r="C64" s="514"/>
      <c r="D64" s="505"/>
      <c r="E64" s="364"/>
      <c r="F64" s="509"/>
      <c r="G64" s="510"/>
      <c r="H64" s="167" t="s">
        <v>223</v>
      </c>
      <c r="I64" s="168" t="str">
        <f>IFERROR(VLOOKUP(I63,'P1-1'!$B:$AP,41,FALSE),"")</f>
        <v/>
      </c>
      <c r="J64" s="168" t="str">
        <f>IFERROR(VLOOKUP(J63,'P1-1'!$B:$AP,41,FALSE),"")</f>
        <v/>
      </c>
      <c r="K64" s="168" t="str">
        <f>IFERROR(VLOOKUP(K63,'P1-1'!$B:$AP,41,FALSE),"")</f>
        <v/>
      </c>
      <c r="L64" s="168" t="str">
        <f>IFERROR(VLOOKUP(L63,'P1-1'!$B:$AP,41,FALSE),"")</f>
        <v/>
      </c>
      <c r="M64" s="168" t="str">
        <f>IFERROR(VLOOKUP(M63,'P1-1'!$B:$AP,41,FALSE),"")</f>
        <v/>
      </c>
      <c r="N64" s="168" t="str">
        <f>IFERROR(VLOOKUP(N63,'P1-1'!$B:$AP,41,FALSE),"")</f>
        <v/>
      </c>
      <c r="O64" s="168" t="str">
        <f>IFERROR(VLOOKUP(O63,'P1-1'!$B:$AP,41,FALSE),"")</f>
        <v/>
      </c>
      <c r="P64" s="168" t="str">
        <f>IFERROR(VLOOKUP(P63,'P1-1'!$B:$AP,41,FALSE),"")</f>
        <v/>
      </c>
      <c r="Q64" s="168" t="str">
        <f>IFERROR(VLOOKUP(Q63,'P1-1'!$B:$AP,41,FALSE),"")</f>
        <v/>
      </c>
      <c r="R64" s="168" t="str">
        <f>IFERROR(VLOOKUP(R63,'P1-1'!$B:$AP,41,FALSE),"")</f>
        <v/>
      </c>
      <c r="S64" s="168" t="str">
        <f>IFERROR(VLOOKUP(S63,'P1-1'!$B:$AP,41,FALSE),"")</f>
        <v/>
      </c>
      <c r="T64" s="168" t="str">
        <f>IFERROR(VLOOKUP(T63,'P1-1'!$B:$AP,41,FALSE),"")</f>
        <v/>
      </c>
      <c r="U64" s="168" t="str">
        <f>IFERROR(VLOOKUP(U63,'P1-1'!$B:$AP,41,FALSE),"")</f>
        <v/>
      </c>
      <c r="V64" s="168" t="str">
        <f>IFERROR(VLOOKUP(V63,'P1-1'!$B:$AP,41,FALSE),"")</f>
        <v/>
      </c>
      <c r="W64" s="168" t="str">
        <f>IFERROR(VLOOKUP(W63,'P1-1'!$B:$AP,41,FALSE),"")</f>
        <v/>
      </c>
      <c r="X64" s="168" t="str">
        <f>IFERROR(VLOOKUP(X63,'P1-1'!$B:$AP,41,FALSE),"")</f>
        <v/>
      </c>
      <c r="Y64" s="168" t="str">
        <f>IFERROR(VLOOKUP(Y63,'P1-1'!$B:$AP,41,FALSE),"")</f>
        <v/>
      </c>
      <c r="Z64" s="168" t="str">
        <f>IFERROR(VLOOKUP(Z63,'P1-1'!$B:$AP,41,FALSE),"")</f>
        <v/>
      </c>
      <c r="AA64" s="168" t="str">
        <f>IFERROR(VLOOKUP(AA63,'P1-1'!$B:$AP,41,FALSE),"")</f>
        <v/>
      </c>
      <c r="AB64" s="168" t="str">
        <f>IFERROR(VLOOKUP(AB63,'P1-1'!$B:$AP,41,FALSE),"")</f>
        <v/>
      </c>
      <c r="AC64" s="168" t="str">
        <f>IFERROR(VLOOKUP(AC63,'P1-1'!$B:$AP,41,FALSE),"")</f>
        <v/>
      </c>
      <c r="AD64" s="168" t="str">
        <f>IFERROR(VLOOKUP(AD63,'P1-1'!$B:$AP,41,FALSE),"")</f>
        <v/>
      </c>
      <c r="AE64" s="168" t="str">
        <f>IFERROR(VLOOKUP(AE63,'P1-1'!$B:$AP,41,FALSE),"")</f>
        <v/>
      </c>
      <c r="AF64" s="168" t="str">
        <f>IFERROR(VLOOKUP(AF63,'P1-1'!$B:$AP,41,FALSE),"")</f>
        <v/>
      </c>
      <c r="AG64" s="168" t="str">
        <f>IFERROR(VLOOKUP(AG63,'P1-1'!$B:$AP,41,FALSE),"")</f>
        <v/>
      </c>
      <c r="AH64" s="168" t="str">
        <f>IFERROR(VLOOKUP(AH63,'P1-1'!$B:$AP,41,FALSE),"")</f>
        <v/>
      </c>
      <c r="AI64" s="168" t="str">
        <f>IFERROR(VLOOKUP(AI63,'P1-1'!$B:$AP,41,FALSE),"")</f>
        <v/>
      </c>
      <c r="AJ64" s="168" t="str">
        <f>IFERROR(VLOOKUP(AJ63,'P1-1'!$B:$AP,41,FALSE),"")</f>
        <v/>
      </c>
      <c r="AK64" s="168" t="str">
        <f>IFERROR(VLOOKUP(AK63,'P1-1'!$B:$AP,41,FALSE),"")</f>
        <v/>
      </c>
      <c r="AL64" s="168" t="str">
        <f>IFERROR(VLOOKUP(AL63,'P1-1'!$B:$AP,41,FALSE),"")</f>
        <v/>
      </c>
      <c r="AM64" s="168" t="str">
        <f>IFERROR(VLOOKUP(AM63,'P1-1'!$B:$AP,41,FALSE),"")</f>
        <v/>
      </c>
      <c r="AN64" s="483"/>
      <c r="AO64" s="486"/>
      <c r="AP64" s="490"/>
      <c r="AQ64" s="491"/>
      <c r="AR64" s="486"/>
      <c r="AS64" s="486"/>
      <c r="AT64" s="494"/>
      <c r="AU64" s="327" t="str">
        <f t="shared" ref="AU64" si="49">IFERROR(IF($D63="□",($AO63/$AK$7),($AO63/$AK$9)),"")</f>
        <v/>
      </c>
      <c r="AV64" s="327" t="str">
        <f t="shared" ref="AV64" si="50">IFERROR(IF($D63="□",($AN63/$AO$7),($AN63/$AO$9)),"")</f>
        <v/>
      </c>
    </row>
    <row r="65" spans="1:48" s="139" customFormat="1" ht="12" customHeight="1" x14ac:dyDescent="0.15">
      <c r="A65" s="497"/>
      <c r="B65" s="500"/>
      <c r="C65" s="515"/>
      <c r="D65" s="506"/>
      <c r="E65" s="364"/>
      <c r="F65" s="511"/>
      <c r="G65" s="512"/>
      <c r="H65" s="169" t="s">
        <v>224</v>
      </c>
      <c r="I65" s="170" t="str">
        <f>IFERROR(VLOOKUP(I63,'P1-1'!$B:$AP,31,FALSE),"")</f>
        <v/>
      </c>
      <c r="J65" s="168" t="str">
        <f>IFERROR(VLOOKUP(J63,'P1-1'!$B:$AP,31,FALSE),"")</f>
        <v/>
      </c>
      <c r="K65" s="168" t="str">
        <f>IFERROR(VLOOKUP(K63,'P1-1'!$B:$AP,31,FALSE),"")</f>
        <v/>
      </c>
      <c r="L65" s="168" t="str">
        <f>IFERROR(VLOOKUP(L63,'P1-1'!$B:$AP,31,FALSE),"")</f>
        <v/>
      </c>
      <c r="M65" s="168" t="str">
        <f>IFERROR(VLOOKUP(M63,'P1-1'!$B:$AP,31,FALSE),"")</f>
        <v/>
      </c>
      <c r="N65" s="168" t="str">
        <f>IFERROR(VLOOKUP(N63,'P1-1'!$B:$AP,31,FALSE),"")</f>
        <v/>
      </c>
      <c r="O65" s="168" t="str">
        <f>IFERROR(VLOOKUP(O63,'P1-1'!$B:$AP,31,FALSE),"")</f>
        <v/>
      </c>
      <c r="P65" s="168" t="str">
        <f>IFERROR(VLOOKUP(P63,'P1-1'!$B:$AP,31,FALSE),"")</f>
        <v/>
      </c>
      <c r="Q65" s="168" t="str">
        <f>IFERROR(VLOOKUP(Q63,'P1-1'!$B:$AP,31,FALSE),"")</f>
        <v/>
      </c>
      <c r="R65" s="168" t="str">
        <f>IFERROR(VLOOKUP(R63,'P1-1'!$B:$AP,31,FALSE),"")</f>
        <v/>
      </c>
      <c r="S65" s="168" t="str">
        <f>IFERROR(VLOOKUP(S63,'P1-1'!$B:$AP,31,FALSE),"")</f>
        <v/>
      </c>
      <c r="T65" s="168" t="str">
        <f>IFERROR(VLOOKUP(T63,'P1-1'!$B:$AP,31,FALSE),"")</f>
        <v/>
      </c>
      <c r="U65" s="168" t="str">
        <f>IFERROR(VLOOKUP(U63,'P1-1'!$B:$AP,31,FALSE),"")</f>
        <v/>
      </c>
      <c r="V65" s="168" t="str">
        <f>IFERROR(VLOOKUP(V63,'P1-1'!$B:$AP,31,FALSE),"")</f>
        <v/>
      </c>
      <c r="W65" s="168" t="str">
        <f>IFERROR(VLOOKUP(W63,'P1-1'!$B:$AP,31,FALSE),"")</f>
        <v/>
      </c>
      <c r="X65" s="168" t="str">
        <f>IFERROR(VLOOKUP(X63,'P1-1'!$B:$AP,31,FALSE),"")</f>
        <v/>
      </c>
      <c r="Y65" s="168" t="str">
        <f>IFERROR(VLOOKUP(Y63,'P1-1'!$B:$AP,31,FALSE),"")</f>
        <v/>
      </c>
      <c r="Z65" s="168" t="str">
        <f>IFERROR(VLOOKUP(Z63,'P1-1'!$B:$AP,31,FALSE),"")</f>
        <v/>
      </c>
      <c r="AA65" s="168" t="str">
        <f>IFERROR(VLOOKUP(AA63,'P1-1'!$B:$AP,31,FALSE),"")</f>
        <v/>
      </c>
      <c r="AB65" s="168" t="str">
        <f>IFERROR(VLOOKUP(AB63,'P1-1'!$B:$AP,31,FALSE),"")</f>
        <v/>
      </c>
      <c r="AC65" s="168" t="str">
        <f>IFERROR(VLOOKUP(AC63,'P1-1'!$B:$AP,31,FALSE),"")</f>
        <v/>
      </c>
      <c r="AD65" s="168" t="str">
        <f>IFERROR(VLOOKUP(AD63,'P1-1'!$B:$AP,31,FALSE),"")</f>
        <v/>
      </c>
      <c r="AE65" s="168" t="str">
        <f>IFERROR(VLOOKUP(AE63,'P1-1'!$B:$AP,31,FALSE),"")</f>
        <v/>
      </c>
      <c r="AF65" s="168" t="str">
        <f>IFERROR(VLOOKUP(AF63,'P1-1'!$B:$AP,31,FALSE),"")</f>
        <v/>
      </c>
      <c r="AG65" s="168" t="str">
        <f>IFERROR(VLOOKUP(AG63,'P1-1'!$B:$AP,31,FALSE),"")</f>
        <v/>
      </c>
      <c r="AH65" s="168" t="str">
        <f>IFERROR(VLOOKUP(AH63,'P1-1'!$B:$AP,31,FALSE),"")</f>
        <v/>
      </c>
      <c r="AI65" s="168" t="str">
        <f>IFERROR(VLOOKUP(AI63,'P1-1'!$B:$AP,31,FALSE),"")</f>
        <v/>
      </c>
      <c r="AJ65" s="168" t="str">
        <f>IFERROR(VLOOKUP(AJ63,'P1-1'!$B:$AP,31,FALSE),"")</f>
        <v/>
      </c>
      <c r="AK65" s="168" t="str">
        <f>IFERROR(VLOOKUP(AK63,'P1-1'!$B:$AP,31,FALSE),"")</f>
        <v/>
      </c>
      <c r="AL65" s="168" t="str">
        <f>IFERROR(VLOOKUP(AL63,'P1-1'!$B:$AP,31,FALSE),"")</f>
        <v/>
      </c>
      <c r="AM65" s="168" t="str">
        <f>IFERROR(VLOOKUP(AM63,'P1-1'!$B:$AP,31,FALSE),"")</f>
        <v/>
      </c>
      <c r="AN65" s="484"/>
      <c r="AO65" s="487"/>
      <c r="AP65" s="492"/>
      <c r="AQ65" s="493"/>
      <c r="AR65" s="487"/>
      <c r="AS65" s="487"/>
      <c r="AT65" s="494"/>
      <c r="AU65" s="328"/>
      <c r="AV65" s="328"/>
    </row>
    <row r="66" spans="1:48" s="139" customFormat="1" ht="12" customHeight="1" x14ac:dyDescent="0.15">
      <c r="A66" s="495">
        <v>15</v>
      </c>
      <c r="B66" s="498"/>
      <c r="C66" s="513"/>
      <c r="D66" s="504" t="s">
        <v>95</v>
      </c>
      <c r="E66" s="363"/>
      <c r="F66" s="507"/>
      <c r="G66" s="508"/>
      <c r="H66" s="166" t="s">
        <v>221</v>
      </c>
      <c r="I66" s="325"/>
      <c r="J66" s="325"/>
      <c r="K66" s="325"/>
      <c r="L66" s="325"/>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25"/>
      <c r="AL66" s="325"/>
      <c r="AM66" s="325"/>
      <c r="AN66" s="482">
        <f t="shared" ref="AN66" si="51">IF(LEFT($AN$2,6)="共同生活援助",SUM(I67:AM67),SUM(I67:AM68))</f>
        <v>0</v>
      </c>
      <c r="AO66" s="485">
        <f>IF($AN$4="４週",AN66/4,AN66/(DAY(EOMONTH($I$22,0))/7))</f>
        <v>0</v>
      </c>
      <c r="AP66" s="488"/>
      <c r="AQ66" s="489"/>
      <c r="AR66" s="485" t="str">
        <f t="shared" ref="AR66" si="52">IF($AN$4="４週",AU67,AV67)</f>
        <v/>
      </c>
      <c r="AS66" s="485"/>
      <c r="AT66" s="494"/>
      <c r="AU66" s="326" t="s">
        <v>508</v>
      </c>
      <c r="AV66" s="326" t="s">
        <v>222</v>
      </c>
    </row>
    <row r="67" spans="1:48" s="139" customFormat="1" ht="12" customHeight="1" x14ac:dyDescent="0.15">
      <c r="A67" s="496"/>
      <c r="B67" s="499"/>
      <c r="C67" s="514"/>
      <c r="D67" s="505"/>
      <c r="E67" s="364"/>
      <c r="F67" s="509"/>
      <c r="G67" s="510"/>
      <c r="H67" s="167" t="s">
        <v>223</v>
      </c>
      <c r="I67" s="168" t="str">
        <f>IFERROR(VLOOKUP(I66,'P1-1'!$B:$AP,41,FALSE),"")</f>
        <v/>
      </c>
      <c r="J67" s="168" t="str">
        <f>IFERROR(VLOOKUP(J66,'P1-1'!$B:$AP,41,FALSE),"")</f>
        <v/>
      </c>
      <c r="K67" s="168" t="str">
        <f>IFERROR(VLOOKUP(K66,'P1-1'!$B:$AP,41,FALSE),"")</f>
        <v/>
      </c>
      <c r="L67" s="168" t="str">
        <f>IFERROR(VLOOKUP(L66,'P1-1'!$B:$AP,41,FALSE),"")</f>
        <v/>
      </c>
      <c r="M67" s="168" t="str">
        <f>IFERROR(VLOOKUP(M66,'P1-1'!$B:$AP,41,FALSE),"")</f>
        <v/>
      </c>
      <c r="N67" s="168" t="str">
        <f>IFERROR(VLOOKUP(N66,'P1-1'!$B:$AP,41,FALSE),"")</f>
        <v/>
      </c>
      <c r="O67" s="168" t="str">
        <f>IFERROR(VLOOKUP(O66,'P1-1'!$B:$AP,41,FALSE),"")</f>
        <v/>
      </c>
      <c r="P67" s="168" t="str">
        <f>IFERROR(VLOOKUP(P66,'P1-1'!$B:$AP,41,FALSE),"")</f>
        <v/>
      </c>
      <c r="Q67" s="168" t="str">
        <f>IFERROR(VLOOKUP(Q66,'P1-1'!$B:$AP,41,FALSE),"")</f>
        <v/>
      </c>
      <c r="R67" s="168" t="str">
        <f>IFERROR(VLOOKUP(R66,'P1-1'!$B:$AP,41,FALSE),"")</f>
        <v/>
      </c>
      <c r="S67" s="168" t="str">
        <f>IFERROR(VLOOKUP(S66,'P1-1'!$B:$AP,41,FALSE),"")</f>
        <v/>
      </c>
      <c r="T67" s="168" t="str">
        <f>IFERROR(VLOOKUP(T66,'P1-1'!$B:$AP,41,FALSE),"")</f>
        <v/>
      </c>
      <c r="U67" s="168" t="str">
        <f>IFERROR(VLOOKUP(U66,'P1-1'!$B:$AP,41,FALSE),"")</f>
        <v/>
      </c>
      <c r="V67" s="168" t="str">
        <f>IFERROR(VLOOKUP(V66,'P1-1'!$B:$AP,41,FALSE),"")</f>
        <v/>
      </c>
      <c r="W67" s="168" t="str">
        <f>IFERROR(VLOOKUP(W66,'P1-1'!$B:$AP,41,FALSE),"")</f>
        <v/>
      </c>
      <c r="X67" s="168" t="str">
        <f>IFERROR(VLOOKUP(X66,'P1-1'!$B:$AP,41,FALSE),"")</f>
        <v/>
      </c>
      <c r="Y67" s="168" t="str">
        <f>IFERROR(VLOOKUP(Y66,'P1-1'!$B:$AP,41,FALSE),"")</f>
        <v/>
      </c>
      <c r="Z67" s="168" t="str">
        <f>IFERROR(VLOOKUP(Z66,'P1-1'!$B:$AP,41,FALSE),"")</f>
        <v/>
      </c>
      <c r="AA67" s="168" t="str">
        <f>IFERROR(VLOOKUP(AA66,'P1-1'!$B:$AP,41,FALSE),"")</f>
        <v/>
      </c>
      <c r="AB67" s="168" t="str">
        <f>IFERROR(VLOOKUP(AB66,'P1-1'!$B:$AP,41,FALSE),"")</f>
        <v/>
      </c>
      <c r="AC67" s="168" t="str">
        <f>IFERROR(VLOOKUP(AC66,'P1-1'!$B:$AP,41,FALSE),"")</f>
        <v/>
      </c>
      <c r="AD67" s="168" t="str">
        <f>IFERROR(VLOOKUP(AD66,'P1-1'!$B:$AP,41,FALSE),"")</f>
        <v/>
      </c>
      <c r="AE67" s="168" t="str">
        <f>IFERROR(VLOOKUP(AE66,'P1-1'!$B:$AP,41,FALSE),"")</f>
        <v/>
      </c>
      <c r="AF67" s="168" t="str">
        <f>IFERROR(VLOOKUP(AF66,'P1-1'!$B:$AP,41,FALSE),"")</f>
        <v/>
      </c>
      <c r="AG67" s="168" t="str">
        <f>IFERROR(VLOOKUP(AG66,'P1-1'!$B:$AP,41,FALSE),"")</f>
        <v/>
      </c>
      <c r="AH67" s="168" t="str">
        <f>IFERROR(VLOOKUP(AH66,'P1-1'!$B:$AP,41,FALSE),"")</f>
        <v/>
      </c>
      <c r="AI67" s="168" t="str">
        <f>IFERROR(VLOOKUP(AI66,'P1-1'!$B:$AP,41,FALSE),"")</f>
        <v/>
      </c>
      <c r="AJ67" s="168" t="str">
        <f>IFERROR(VLOOKUP(AJ66,'P1-1'!$B:$AP,41,FALSE),"")</f>
        <v/>
      </c>
      <c r="AK67" s="168" t="str">
        <f>IFERROR(VLOOKUP(AK66,'P1-1'!$B:$AP,41,FALSE),"")</f>
        <v/>
      </c>
      <c r="AL67" s="168" t="str">
        <f>IFERROR(VLOOKUP(AL66,'P1-1'!$B:$AP,41,FALSE),"")</f>
        <v/>
      </c>
      <c r="AM67" s="168" t="str">
        <f>IFERROR(VLOOKUP(AM66,'P1-1'!$B:$AP,41,FALSE),"")</f>
        <v/>
      </c>
      <c r="AN67" s="483"/>
      <c r="AO67" s="486"/>
      <c r="AP67" s="490"/>
      <c r="AQ67" s="491"/>
      <c r="AR67" s="486"/>
      <c r="AS67" s="486"/>
      <c r="AT67" s="494"/>
      <c r="AU67" s="327" t="str">
        <f t="shared" ref="AU67" si="53">IFERROR(IF($D66="□",($AO66/$AK$7),($AO66/$AK$9)),"")</f>
        <v/>
      </c>
      <c r="AV67" s="327" t="str">
        <f t="shared" ref="AV67" si="54">IFERROR(IF($D66="□",($AN66/$AO$7),($AN66/$AO$9)),"")</f>
        <v/>
      </c>
    </row>
    <row r="68" spans="1:48" s="139" customFormat="1" ht="12" customHeight="1" x14ac:dyDescent="0.15">
      <c r="A68" s="497"/>
      <c r="B68" s="500"/>
      <c r="C68" s="515"/>
      <c r="D68" s="506"/>
      <c r="E68" s="364"/>
      <c r="F68" s="511"/>
      <c r="G68" s="512"/>
      <c r="H68" s="169" t="s">
        <v>224</v>
      </c>
      <c r="I68" s="168" t="str">
        <f>IFERROR(VLOOKUP(I66,'P1-1'!$B:$AP,31,FALSE),"")</f>
        <v/>
      </c>
      <c r="J68" s="168" t="str">
        <f>IFERROR(VLOOKUP(J66,'P1-1'!$B:$AP,31,FALSE),"")</f>
        <v/>
      </c>
      <c r="K68" s="168" t="str">
        <f>IFERROR(VLOOKUP(K66,'P1-1'!$B:$AP,31,FALSE),"")</f>
        <v/>
      </c>
      <c r="L68" s="168" t="str">
        <f>IFERROR(VLOOKUP(L66,'P1-1'!$B:$AP,31,FALSE),"")</f>
        <v/>
      </c>
      <c r="M68" s="168" t="str">
        <f>IFERROR(VLOOKUP(M66,'P1-1'!$B:$AP,31,FALSE),"")</f>
        <v/>
      </c>
      <c r="N68" s="168" t="str">
        <f>IFERROR(VLOOKUP(N66,'P1-1'!$B:$AP,31,FALSE),"")</f>
        <v/>
      </c>
      <c r="O68" s="168" t="str">
        <f>IFERROR(VLOOKUP(O66,'P1-1'!$B:$AP,31,FALSE),"")</f>
        <v/>
      </c>
      <c r="P68" s="168" t="str">
        <f>IFERROR(VLOOKUP(P66,'P1-1'!$B:$AP,31,FALSE),"")</f>
        <v/>
      </c>
      <c r="Q68" s="168" t="str">
        <f>IFERROR(VLOOKUP(Q66,'P1-1'!$B:$AP,31,FALSE),"")</f>
        <v/>
      </c>
      <c r="R68" s="168" t="str">
        <f>IFERROR(VLOOKUP(R66,'P1-1'!$B:$AP,31,FALSE),"")</f>
        <v/>
      </c>
      <c r="S68" s="168" t="str">
        <f>IFERROR(VLOOKUP(S66,'P1-1'!$B:$AP,31,FALSE),"")</f>
        <v/>
      </c>
      <c r="T68" s="168" t="str">
        <f>IFERROR(VLOOKUP(T66,'P1-1'!$B:$AP,31,FALSE),"")</f>
        <v/>
      </c>
      <c r="U68" s="168" t="str">
        <f>IFERROR(VLOOKUP(U66,'P1-1'!$B:$AP,31,FALSE),"")</f>
        <v/>
      </c>
      <c r="V68" s="168" t="str">
        <f>IFERROR(VLOOKUP(V66,'P1-1'!$B:$AP,31,FALSE),"")</f>
        <v/>
      </c>
      <c r="W68" s="168" t="str">
        <f>IFERROR(VLOOKUP(W66,'P1-1'!$B:$AP,31,FALSE),"")</f>
        <v/>
      </c>
      <c r="X68" s="168" t="str">
        <f>IFERROR(VLOOKUP(X66,'P1-1'!$B:$AP,31,FALSE),"")</f>
        <v/>
      </c>
      <c r="Y68" s="168" t="str">
        <f>IFERROR(VLOOKUP(Y66,'P1-1'!$B:$AP,31,FALSE),"")</f>
        <v/>
      </c>
      <c r="Z68" s="168" t="str">
        <f>IFERROR(VLOOKUP(Z66,'P1-1'!$B:$AP,31,FALSE),"")</f>
        <v/>
      </c>
      <c r="AA68" s="168" t="str">
        <f>IFERROR(VLOOKUP(AA66,'P1-1'!$B:$AP,31,FALSE),"")</f>
        <v/>
      </c>
      <c r="AB68" s="168" t="str">
        <f>IFERROR(VLOOKUP(AB66,'P1-1'!$B:$AP,31,FALSE),"")</f>
        <v/>
      </c>
      <c r="AC68" s="168" t="str">
        <f>IFERROR(VLOOKUP(AC66,'P1-1'!$B:$AP,31,FALSE),"")</f>
        <v/>
      </c>
      <c r="AD68" s="168" t="str">
        <f>IFERROR(VLOOKUP(AD66,'P1-1'!$B:$AP,31,FALSE),"")</f>
        <v/>
      </c>
      <c r="AE68" s="168" t="str">
        <f>IFERROR(VLOOKUP(AE66,'P1-1'!$B:$AP,31,FALSE),"")</f>
        <v/>
      </c>
      <c r="AF68" s="168" t="str">
        <f>IFERROR(VLOOKUP(AF66,'P1-1'!$B:$AP,31,FALSE),"")</f>
        <v/>
      </c>
      <c r="AG68" s="168" t="str">
        <f>IFERROR(VLOOKUP(AG66,'P1-1'!$B:$AP,31,FALSE),"")</f>
        <v/>
      </c>
      <c r="AH68" s="168" t="str">
        <f>IFERROR(VLOOKUP(AH66,'P1-1'!$B:$AP,31,FALSE),"")</f>
        <v/>
      </c>
      <c r="AI68" s="168" t="str">
        <f>IFERROR(VLOOKUP(AI66,'P1-1'!$B:$AP,31,FALSE),"")</f>
        <v/>
      </c>
      <c r="AJ68" s="168" t="str">
        <f>IFERROR(VLOOKUP(AJ66,'P1-1'!$B:$AP,31,FALSE),"")</f>
        <v/>
      </c>
      <c r="AK68" s="168" t="str">
        <f>IFERROR(VLOOKUP(AK66,'P1-1'!$B:$AP,31,FALSE),"")</f>
        <v/>
      </c>
      <c r="AL68" s="168" t="str">
        <f>IFERROR(VLOOKUP(AL66,'P1-1'!$B:$AP,31,FALSE),"")</f>
        <v/>
      </c>
      <c r="AM68" s="168" t="str">
        <f>IFERROR(VLOOKUP(AM66,'P1-1'!$B:$AP,31,FALSE),"")</f>
        <v/>
      </c>
      <c r="AN68" s="484"/>
      <c r="AO68" s="487"/>
      <c r="AP68" s="492"/>
      <c r="AQ68" s="493"/>
      <c r="AR68" s="487"/>
      <c r="AS68" s="487"/>
      <c r="AT68" s="494"/>
      <c r="AU68" s="328"/>
      <c r="AV68" s="328"/>
    </row>
    <row r="69" spans="1:48" s="139" customFormat="1" ht="12" customHeight="1" x14ac:dyDescent="0.15">
      <c r="A69" s="495">
        <v>16</v>
      </c>
      <c r="B69" s="498"/>
      <c r="C69" s="513"/>
      <c r="D69" s="504" t="s">
        <v>95</v>
      </c>
      <c r="E69" s="363"/>
      <c r="F69" s="507"/>
      <c r="G69" s="508"/>
      <c r="H69" s="166" t="s">
        <v>221</v>
      </c>
      <c r="I69" s="325"/>
      <c r="J69" s="325"/>
      <c r="K69" s="325"/>
      <c r="L69" s="325"/>
      <c r="M69" s="325"/>
      <c r="N69" s="325"/>
      <c r="O69" s="325"/>
      <c r="P69" s="325"/>
      <c r="Q69" s="325"/>
      <c r="R69" s="325"/>
      <c r="S69" s="325"/>
      <c r="T69" s="325"/>
      <c r="U69" s="325"/>
      <c r="V69" s="325"/>
      <c r="W69" s="325"/>
      <c r="X69" s="325"/>
      <c r="Y69" s="325"/>
      <c r="Z69" s="325"/>
      <c r="AA69" s="325"/>
      <c r="AB69" s="325"/>
      <c r="AC69" s="325"/>
      <c r="AD69" s="325"/>
      <c r="AE69" s="325"/>
      <c r="AF69" s="325"/>
      <c r="AG69" s="325"/>
      <c r="AH69" s="325"/>
      <c r="AI69" s="325"/>
      <c r="AJ69" s="325"/>
      <c r="AK69" s="325"/>
      <c r="AL69" s="325"/>
      <c r="AM69" s="325"/>
      <c r="AN69" s="482">
        <f t="shared" ref="AN69" si="55">IF(LEFT($AN$2,6)="共同生活援助",SUM(I70:AM70),SUM(I70:AM71))</f>
        <v>0</v>
      </c>
      <c r="AO69" s="485">
        <f>IF($AN$4="４週",AN69/4,AN69/(DAY(EOMONTH($I$22,0))/7))</f>
        <v>0</v>
      </c>
      <c r="AP69" s="488"/>
      <c r="AQ69" s="489"/>
      <c r="AR69" s="485" t="str">
        <f t="shared" ref="AR69" si="56">IF($AN$4="４週",AU70,AV70)</f>
        <v/>
      </c>
      <c r="AS69" s="485"/>
      <c r="AT69" s="494"/>
      <c r="AU69" s="326" t="s">
        <v>508</v>
      </c>
      <c r="AV69" s="326" t="s">
        <v>222</v>
      </c>
    </row>
    <row r="70" spans="1:48" s="139" customFormat="1" ht="12" customHeight="1" x14ac:dyDescent="0.15">
      <c r="A70" s="496"/>
      <c r="B70" s="499"/>
      <c r="C70" s="514"/>
      <c r="D70" s="505"/>
      <c r="E70" s="364"/>
      <c r="F70" s="509"/>
      <c r="G70" s="510"/>
      <c r="H70" s="167" t="s">
        <v>223</v>
      </c>
      <c r="I70" s="168" t="str">
        <f>IFERROR(VLOOKUP(I69,'P1-1'!$B:$AP,41,FALSE),"")</f>
        <v/>
      </c>
      <c r="J70" s="168" t="str">
        <f>IFERROR(VLOOKUP(J69,'P1-1'!$B:$AP,41,FALSE),"")</f>
        <v/>
      </c>
      <c r="K70" s="168" t="str">
        <f>IFERROR(VLOOKUP(K69,'P1-1'!$B:$AP,41,FALSE),"")</f>
        <v/>
      </c>
      <c r="L70" s="168" t="str">
        <f>IFERROR(VLOOKUP(L69,'P1-1'!$B:$AP,41,FALSE),"")</f>
        <v/>
      </c>
      <c r="M70" s="168" t="str">
        <f>IFERROR(VLOOKUP(M69,'P1-1'!$B:$AP,41,FALSE),"")</f>
        <v/>
      </c>
      <c r="N70" s="168" t="str">
        <f>IFERROR(VLOOKUP(N69,'P1-1'!$B:$AP,41,FALSE),"")</f>
        <v/>
      </c>
      <c r="O70" s="168" t="str">
        <f>IFERROR(VLOOKUP(O69,'P1-1'!$B:$AP,41,FALSE),"")</f>
        <v/>
      </c>
      <c r="P70" s="168" t="str">
        <f>IFERROR(VLOOKUP(P69,'P1-1'!$B:$AP,41,FALSE),"")</f>
        <v/>
      </c>
      <c r="Q70" s="168" t="str">
        <f>IFERROR(VLOOKUP(Q69,'P1-1'!$B:$AP,41,FALSE),"")</f>
        <v/>
      </c>
      <c r="R70" s="168" t="str">
        <f>IFERROR(VLOOKUP(R69,'P1-1'!$B:$AP,41,FALSE),"")</f>
        <v/>
      </c>
      <c r="S70" s="168" t="str">
        <f>IFERROR(VLOOKUP(S69,'P1-1'!$B:$AP,41,FALSE),"")</f>
        <v/>
      </c>
      <c r="T70" s="168" t="str">
        <f>IFERROR(VLOOKUP(T69,'P1-1'!$B:$AP,41,FALSE),"")</f>
        <v/>
      </c>
      <c r="U70" s="168" t="str">
        <f>IFERROR(VLOOKUP(U69,'P1-1'!$B:$AP,41,FALSE),"")</f>
        <v/>
      </c>
      <c r="V70" s="168" t="str">
        <f>IFERROR(VLOOKUP(V69,'P1-1'!$B:$AP,41,FALSE),"")</f>
        <v/>
      </c>
      <c r="W70" s="168" t="str">
        <f>IFERROR(VLOOKUP(W69,'P1-1'!$B:$AP,41,FALSE),"")</f>
        <v/>
      </c>
      <c r="X70" s="168" t="str">
        <f>IFERROR(VLOOKUP(X69,'P1-1'!$B:$AP,41,FALSE),"")</f>
        <v/>
      </c>
      <c r="Y70" s="168" t="str">
        <f>IFERROR(VLOOKUP(Y69,'P1-1'!$B:$AP,41,FALSE),"")</f>
        <v/>
      </c>
      <c r="Z70" s="168" t="str">
        <f>IFERROR(VLOOKUP(Z69,'P1-1'!$B:$AP,41,FALSE),"")</f>
        <v/>
      </c>
      <c r="AA70" s="168" t="str">
        <f>IFERROR(VLOOKUP(AA69,'P1-1'!$B:$AP,41,FALSE),"")</f>
        <v/>
      </c>
      <c r="AB70" s="168" t="str">
        <f>IFERROR(VLOOKUP(AB69,'P1-1'!$B:$AP,41,FALSE),"")</f>
        <v/>
      </c>
      <c r="AC70" s="168" t="str">
        <f>IFERROR(VLOOKUP(AC69,'P1-1'!$B:$AP,41,FALSE),"")</f>
        <v/>
      </c>
      <c r="AD70" s="168" t="str">
        <f>IFERROR(VLOOKUP(AD69,'P1-1'!$B:$AP,41,FALSE),"")</f>
        <v/>
      </c>
      <c r="AE70" s="168" t="str">
        <f>IFERROR(VLOOKUP(AE69,'P1-1'!$B:$AP,41,FALSE),"")</f>
        <v/>
      </c>
      <c r="AF70" s="168" t="str">
        <f>IFERROR(VLOOKUP(AF69,'P1-1'!$B:$AP,41,FALSE),"")</f>
        <v/>
      </c>
      <c r="AG70" s="168" t="str">
        <f>IFERROR(VLOOKUP(AG69,'P1-1'!$B:$AP,41,FALSE),"")</f>
        <v/>
      </c>
      <c r="AH70" s="168" t="str">
        <f>IFERROR(VLOOKUP(AH69,'P1-1'!$B:$AP,41,FALSE),"")</f>
        <v/>
      </c>
      <c r="AI70" s="168" t="str">
        <f>IFERROR(VLOOKUP(AI69,'P1-1'!$B:$AP,41,FALSE),"")</f>
        <v/>
      </c>
      <c r="AJ70" s="168" t="str">
        <f>IFERROR(VLOOKUP(AJ69,'P1-1'!$B:$AP,41,FALSE),"")</f>
        <v/>
      </c>
      <c r="AK70" s="168" t="str">
        <f>IFERROR(VLOOKUP(AK69,'P1-1'!$B:$AP,41,FALSE),"")</f>
        <v/>
      </c>
      <c r="AL70" s="168" t="str">
        <f>IFERROR(VLOOKUP(AL69,'P1-1'!$B:$AP,41,FALSE),"")</f>
        <v/>
      </c>
      <c r="AM70" s="168" t="str">
        <f>IFERROR(VLOOKUP(AM69,'P1-1'!$B:$AP,41,FALSE),"")</f>
        <v/>
      </c>
      <c r="AN70" s="483"/>
      <c r="AO70" s="486"/>
      <c r="AP70" s="490"/>
      <c r="AQ70" s="491"/>
      <c r="AR70" s="486"/>
      <c r="AS70" s="486"/>
      <c r="AT70" s="494"/>
      <c r="AU70" s="327" t="str">
        <f t="shared" ref="AU70" si="57">IFERROR(IF($D69="□",($AO69/$AK$7),($AO69/$AK$9)),"")</f>
        <v/>
      </c>
      <c r="AV70" s="327" t="str">
        <f t="shared" ref="AV70" si="58">IFERROR(IF($D69="□",($AN69/$AO$7),($AN69/$AO$9)),"")</f>
        <v/>
      </c>
    </row>
    <row r="71" spans="1:48" s="139" customFormat="1" ht="12" customHeight="1" x14ac:dyDescent="0.15">
      <c r="A71" s="497"/>
      <c r="B71" s="500"/>
      <c r="C71" s="515"/>
      <c r="D71" s="506"/>
      <c r="E71" s="364"/>
      <c r="F71" s="511"/>
      <c r="G71" s="512"/>
      <c r="H71" s="169" t="s">
        <v>224</v>
      </c>
      <c r="I71" s="168" t="str">
        <f>IFERROR(VLOOKUP(I69,'P1-1'!$B:$AP,31,FALSE),"")</f>
        <v/>
      </c>
      <c r="J71" s="168" t="str">
        <f>IFERROR(VLOOKUP(J69,'P1-1'!$B:$AP,31,FALSE),"")</f>
        <v/>
      </c>
      <c r="K71" s="168" t="str">
        <f>IFERROR(VLOOKUP(K69,'P1-1'!$B:$AP,31,FALSE),"")</f>
        <v/>
      </c>
      <c r="L71" s="168" t="str">
        <f>IFERROR(VLOOKUP(L69,'P1-1'!$B:$AP,31,FALSE),"")</f>
        <v/>
      </c>
      <c r="M71" s="168" t="str">
        <f>IFERROR(VLOOKUP(M69,'P1-1'!$B:$AP,31,FALSE),"")</f>
        <v/>
      </c>
      <c r="N71" s="168" t="str">
        <f>IFERROR(VLOOKUP(N69,'P1-1'!$B:$AP,31,FALSE),"")</f>
        <v/>
      </c>
      <c r="O71" s="168" t="str">
        <f>IFERROR(VLOOKUP(O69,'P1-1'!$B:$AP,31,FALSE),"")</f>
        <v/>
      </c>
      <c r="P71" s="168" t="str">
        <f>IFERROR(VLOOKUP(P69,'P1-1'!$B:$AP,31,FALSE),"")</f>
        <v/>
      </c>
      <c r="Q71" s="168" t="str">
        <f>IFERROR(VLOOKUP(Q69,'P1-1'!$B:$AP,31,FALSE),"")</f>
        <v/>
      </c>
      <c r="R71" s="168" t="str">
        <f>IFERROR(VLOOKUP(R69,'P1-1'!$B:$AP,31,FALSE),"")</f>
        <v/>
      </c>
      <c r="S71" s="168" t="str">
        <f>IFERROR(VLOOKUP(S69,'P1-1'!$B:$AP,31,FALSE),"")</f>
        <v/>
      </c>
      <c r="T71" s="168" t="str">
        <f>IFERROR(VLOOKUP(T69,'P1-1'!$B:$AP,31,FALSE),"")</f>
        <v/>
      </c>
      <c r="U71" s="168" t="str">
        <f>IFERROR(VLOOKUP(U69,'P1-1'!$B:$AP,31,FALSE),"")</f>
        <v/>
      </c>
      <c r="V71" s="168" t="str">
        <f>IFERROR(VLOOKUP(V69,'P1-1'!$B:$AP,31,FALSE),"")</f>
        <v/>
      </c>
      <c r="W71" s="168" t="str">
        <f>IFERROR(VLOOKUP(W69,'P1-1'!$B:$AP,31,FALSE),"")</f>
        <v/>
      </c>
      <c r="X71" s="168" t="str">
        <f>IFERROR(VLOOKUP(X69,'P1-1'!$B:$AP,31,FALSE),"")</f>
        <v/>
      </c>
      <c r="Y71" s="168" t="str">
        <f>IFERROR(VLOOKUP(Y69,'P1-1'!$B:$AP,31,FALSE),"")</f>
        <v/>
      </c>
      <c r="Z71" s="168" t="str">
        <f>IFERROR(VLOOKUP(Z69,'P1-1'!$B:$AP,31,FALSE),"")</f>
        <v/>
      </c>
      <c r="AA71" s="168" t="str">
        <f>IFERROR(VLOOKUP(AA69,'P1-1'!$B:$AP,31,FALSE),"")</f>
        <v/>
      </c>
      <c r="AB71" s="168" t="str">
        <f>IFERROR(VLOOKUP(AB69,'P1-1'!$B:$AP,31,FALSE),"")</f>
        <v/>
      </c>
      <c r="AC71" s="168" t="str">
        <f>IFERROR(VLOOKUP(AC69,'P1-1'!$B:$AP,31,FALSE),"")</f>
        <v/>
      </c>
      <c r="AD71" s="168" t="str">
        <f>IFERROR(VLOOKUP(AD69,'P1-1'!$B:$AP,31,FALSE),"")</f>
        <v/>
      </c>
      <c r="AE71" s="168" t="str">
        <f>IFERROR(VLOOKUP(AE69,'P1-1'!$B:$AP,31,FALSE),"")</f>
        <v/>
      </c>
      <c r="AF71" s="168" t="str">
        <f>IFERROR(VLOOKUP(AF69,'P1-1'!$B:$AP,31,FALSE),"")</f>
        <v/>
      </c>
      <c r="AG71" s="168" t="str">
        <f>IFERROR(VLOOKUP(AG69,'P1-1'!$B:$AP,31,FALSE),"")</f>
        <v/>
      </c>
      <c r="AH71" s="168" t="str">
        <f>IFERROR(VLOOKUP(AH69,'P1-1'!$B:$AP,31,FALSE),"")</f>
        <v/>
      </c>
      <c r="AI71" s="168" t="str">
        <f>IFERROR(VLOOKUP(AI69,'P1-1'!$B:$AP,31,FALSE),"")</f>
        <v/>
      </c>
      <c r="AJ71" s="168" t="str">
        <f>IFERROR(VLOOKUP(AJ69,'P1-1'!$B:$AP,31,FALSE),"")</f>
        <v/>
      </c>
      <c r="AK71" s="168" t="str">
        <f>IFERROR(VLOOKUP(AK69,'P1-1'!$B:$AP,31,FALSE),"")</f>
        <v/>
      </c>
      <c r="AL71" s="168" t="str">
        <f>IFERROR(VLOOKUP(AL69,'P1-1'!$B:$AP,31,FALSE),"")</f>
        <v/>
      </c>
      <c r="AM71" s="168" t="str">
        <f>IFERROR(VLOOKUP(AM69,'P1-1'!$B:$AP,31,FALSE),"")</f>
        <v/>
      </c>
      <c r="AN71" s="484"/>
      <c r="AO71" s="487"/>
      <c r="AP71" s="492"/>
      <c r="AQ71" s="493"/>
      <c r="AR71" s="487"/>
      <c r="AS71" s="487"/>
      <c r="AT71" s="494"/>
      <c r="AU71" s="328"/>
      <c r="AV71" s="328"/>
    </row>
    <row r="72" spans="1:48" s="139" customFormat="1" ht="12" customHeight="1" x14ac:dyDescent="0.15">
      <c r="A72" s="495">
        <v>17</v>
      </c>
      <c r="B72" s="498"/>
      <c r="C72" s="501"/>
      <c r="D72" s="504" t="s">
        <v>95</v>
      </c>
      <c r="E72" s="363"/>
      <c r="F72" s="507"/>
      <c r="G72" s="508"/>
      <c r="H72" s="166" t="s">
        <v>221</v>
      </c>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5"/>
      <c r="AG72" s="325"/>
      <c r="AH72" s="325"/>
      <c r="AI72" s="325"/>
      <c r="AJ72" s="325"/>
      <c r="AK72" s="325"/>
      <c r="AL72" s="325"/>
      <c r="AM72" s="325"/>
      <c r="AN72" s="482">
        <f t="shared" ref="AN72" si="59">IF(LEFT($AN$2,6)="共同生活援助",SUM(I73:AM73),SUM(I73:AM74))</f>
        <v>0</v>
      </c>
      <c r="AO72" s="485">
        <f>IF($AN$4="４週",AN72/4,AN72/(DAY(EOMONTH($I$22,0))/7))</f>
        <v>0</v>
      </c>
      <c r="AP72" s="488"/>
      <c r="AQ72" s="489"/>
      <c r="AR72" s="485" t="str">
        <f t="shared" ref="AR72" si="60">IF($AN$4="４週",AU73,AV73)</f>
        <v/>
      </c>
      <c r="AS72" s="485"/>
      <c r="AT72" s="494"/>
      <c r="AU72" s="326" t="s">
        <v>508</v>
      </c>
      <c r="AV72" s="326" t="s">
        <v>222</v>
      </c>
    </row>
    <row r="73" spans="1:48" s="139" customFormat="1" ht="12" customHeight="1" x14ac:dyDescent="0.15">
      <c r="A73" s="496"/>
      <c r="B73" s="499"/>
      <c r="C73" s="502"/>
      <c r="D73" s="505"/>
      <c r="E73" s="364"/>
      <c r="F73" s="509"/>
      <c r="G73" s="510"/>
      <c r="H73" s="167" t="s">
        <v>223</v>
      </c>
      <c r="I73" s="168" t="str">
        <f>IFERROR(VLOOKUP(I72,'P1-1'!$B:$AP,41,FALSE),"")</f>
        <v/>
      </c>
      <c r="J73" s="168" t="str">
        <f>IFERROR(VLOOKUP(J72,'P1-1'!$B:$AP,41,FALSE),"")</f>
        <v/>
      </c>
      <c r="K73" s="168" t="str">
        <f>IFERROR(VLOOKUP(K72,'P1-1'!$B:$AP,41,FALSE),"")</f>
        <v/>
      </c>
      <c r="L73" s="168" t="str">
        <f>IFERROR(VLOOKUP(L72,'P1-1'!$B:$AP,41,FALSE),"")</f>
        <v/>
      </c>
      <c r="M73" s="168" t="str">
        <f>IFERROR(VLOOKUP(M72,'P1-1'!$B:$AP,41,FALSE),"")</f>
        <v/>
      </c>
      <c r="N73" s="168" t="str">
        <f>IFERROR(VLOOKUP(N72,'P1-1'!$B:$AP,41,FALSE),"")</f>
        <v/>
      </c>
      <c r="O73" s="168" t="str">
        <f>IFERROR(VLOOKUP(O72,'P1-1'!$B:$AP,41,FALSE),"")</f>
        <v/>
      </c>
      <c r="P73" s="168" t="str">
        <f>IFERROR(VLOOKUP(P72,'P1-1'!$B:$AP,41,FALSE),"")</f>
        <v/>
      </c>
      <c r="Q73" s="168" t="str">
        <f>IFERROR(VLOOKUP(Q72,'P1-1'!$B:$AP,41,FALSE),"")</f>
        <v/>
      </c>
      <c r="R73" s="168" t="str">
        <f>IFERROR(VLOOKUP(R72,'P1-1'!$B:$AP,41,FALSE),"")</f>
        <v/>
      </c>
      <c r="S73" s="168" t="str">
        <f>IFERROR(VLOOKUP(S72,'P1-1'!$B:$AP,41,FALSE),"")</f>
        <v/>
      </c>
      <c r="T73" s="168" t="str">
        <f>IFERROR(VLOOKUP(T72,'P1-1'!$B:$AP,41,FALSE),"")</f>
        <v/>
      </c>
      <c r="U73" s="168" t="str">
        <f>IFERROR(VLOOKUP(U72,'P1-1'!$B:$AP,41,FALSE),"")</f>
        <v/>
      </c>
      <c r="V73" s="168" t="str">
        <f>IFERROR(VLOOKUP(V72,'P1-1'!$B:$AP,41,FALSE),"")</f>
        <v/>
      </c>
      <c r="W73" s="168" t="str">
        <f>IFERROR(VLOOKUP(W72,'P1-1'!$B:$AP,41,FALSE),"")</f>
        <v/>
      </c>
      <c r="X73" s="168" t="str">
        <f>IFERROR(VLOOKUP(X72,'P1-1'!$B:$AP,41,FALSE),"")</f>
        <v/>
      </c>
      <c r="Y73" s="168" t="str">
        <f>IFERROR(VLOOKUP(Y72,'P1-1'!$B:$AP,41,FALSE),"")</f>
        <v/>
      </c>
      <c r="Z73" s="168" t="str">
        <f>IFERROR(VLOOKUP(Z72,'P1-1'!$B:$AP,41,FALSE),"")</f>
        <v/>
      </c>
      <c r="AA73" s="168" t="str">
        <f>IFERROR(VLOOKUP(AA72,'P1-1'!$B:$AP,41,FALSE),"")</f>
        <v/>
      </c>
      <c r="AB73" s="168" t="str">
        <f>IFERROR(VLOOKUP(AB72,'P1-1'!$B:$AP,41,FALSE),"")</f>
        <v/>
      </c>
      <c r="AC73" s="168" t="str">
        <f>IFERROR(VLOOKUP(AC72,'P1-1'!$B:$AP,41,FALSE),"")</f>
        <v/>
      </c>
      <c r="AD73" s="168" t="str">
        <f>IFERROR(VLOOKUP(AD72,'P1-1'!$B:$AP,41,FALSE),"")</f>
        <v/>
      </c>
      <c r="AE73" s="168" t="str">
        <f>IFERROR(VLOOKUP(AE72,'P1-1'!$B:$AP,41,FALSE),"")</f>
        <v/>
      </c>
      <c r="AF73" s="168" t="str">
        <f>IFERROR(VLOOKUP(AF72,'P1-1'!$B:$AP,41,FALSE),"")</f>
        <v/>
      </c>
      <c r="AG73" s="168" t="str">
        <f>IFERROR(VLOOKUP(AG72,'P1-1'!$B:$AP,41,FALSE),"")</f>
        <v/>
      </c>
      <c r="AH73" s="168" t="str">
        <f>IFERROR(VLOOKUP(AH72,'P1-1'!$B:$AP,41,FALSE),"")</f>
        <v/>
      </c>
      <c r="AI73" s="168" t="str">
        <f>IFERROR(VLOOKUP(AI72,'P1-1'!$B:$AP,41,FALSE),"")</f>
        <v/>
      </c>
      <c r="AJ73" s="168" t="str">
        <f>IFERROR(VLOOKUP(AJ72,'P1-1'!$B:$AP,41,FALSE),"")</f>
        <v/>
      </c>
      <c r="AK73" s="168" t="str">
        <f>IFERROR(VLOOKUP(AK72,'P1-1'!$B:$AP,41,FALSE),"")</f>
        <v/>
      </c>
      <c r="AL73" s="168" t="str">
        <f>IFERROR(VLOOKUP(AL72,'P1-1'!$B:$AP,41,FALSE),"")</f>
        <v/>
      </c>
      <c r="AM73" s="168" t="str">
        <f>IFERROR(VLOOKUP(AM72,'P1-1'!$B:$AP,41,FALSE),"")</f>
        <v/>
      </c>
      <c r="AN73" s="483"/>
      <c r="AO73" s="486"/>
      <c r="AP73" s="490"/>
      <c r="AQ73" s="491"/>
      <c r="AR73" s="486"/>
      <c r="AS73" s="486"/>
      <c r="AT73" s="494"/>
      <c r="AU73" s="327" t="str">
        <f t="shared" ref="AU73" si="61">IFERROR(IF($D72="□",($AO72/$AK$7),($AO72/$AK$9)),"")</f>
        <v/>
      </c>
      <c r="AV73" s="327" t="str">
        <f t="shared" ref="AV73" si="62">IFERROR(IF($D72="□",($AN72/$AO$7),($AN72/$AO$9)),"")</f>
        <v/>
      </c>
    </row>
    <row r="74" spans="1:48" s="139" customFormat="1" ht="12" customHeight="1" x14ac:dyDescent="0.15">
      <c r="A74" s="497"/>
      <c r="B74" s="500"/>
      <c r="C74" s="503"/>
      <c r="D74" s="506"/>
      <c r="E74" s="364"/>
      <c r="F74" s="511"/>
      <c r="G74" s="512"/>
      <c r="H74" s="169" t="s">
        <v>224</v>
      </c>
      <c r="I74" s="168" t="str">
        <f>IFERROR(VLOOKUP(I72,'P1-1'!$B:$AP,31,FALSE),"")</f>
        <v/>
      </c>
      <c r="J74" s="168" t="str">
        <f>IFERROR(VLOOKUP(J72,'P1-1'!$B:$AP,31,FALSE),"")</f>
        <v/>
      </c>
      <c r="K74" s="168" t="str">
        <f>IFERROR(VLOOKUP(K72,'P1-1'!$B:$AP,31,FALSE),"")</f>
        <v/>
      </c>
      <c r="L74" s="168" t="str">
        <f>IFERROR(VLOOKUP(L72,'P1-1'!$B:$AP,31,FALSE),"")</f>
        <v/>
      </c>
      <c r="M74" s="168" t="str">
        <f>IFERROR(VLOOKUP(M72,'P1-1'!$B:$AP,31,FALSE),"")</f>
        <v/>
      </c>
      <c r="N74" s="168" t="str">
        <f>IFERROR(VLOOKUP(N72,'P1-1'!$B:$AP,31,FALSE),"")</f>
        <v/>
      </c>
      <c r="O74" s="168" t="str">
        <f>IFERROR(VLOOKUP(O72,'P1-1'!$B:$AP,31,FALSE),"")</f>
        <v/>
      </c>
      <c r="P74" s="168" t="str">
        <f>IFERROR(VLOOKUP(P72,'P1-1'!$B:$AP,31,FALSE),"")</f>
        <v/>
      </c>
      <c r="Q74" s="168" t="str">
        <f>IFERROR(VLOOKUP(Q72,'P1-1'!$B:$AP,31,FALSE),"")</f>
        <v/>
      </c>
      <c r="R74" s="168" t="str">
        <f>IFERROR(VLOOKUP(R72,'P1-1'!$B:$AP,31,FALSE),"")</f>
        <v/>
      </c>
      <c r="S74" s="168" t="str">
        <f>IFERROR(VLOOKUP(S72,'P1-1'!$B:$AP,31,FALSE),"")</f>
        <v/>
      </c>
      <c r="T74" s="168" t="str">
        <f>IFERROR(VLOOKUP(T72,'P1-1'!$B:$AP,31,FALSE),"")</f>
        <v/>
      </c>
      <c r="U74" s="168" t="str">
        <f>IFERROR(VLOOKUP(U72,'P1-1'!$B:$AP,31,FALSE),"")</f>
        <v/>
      </c>
      <c r="V74" s="168" t="str">
        <f>IFERROR(VLOOKUP(V72,'P1-1'!$B:$AP,31,FALSE),"")</f>
        <v/>
      </c>
      <c r="W74" s="168" t="str">
        <f>IFERROR(VLOOKUP(W72,'P1-1'!$B:$AP,31,FALSE),"")</f>
        <v/>
      </c>
      <c r="X74" s="168" t="str">
        <f>IFERROR(VLOOKUP(X72,'P1-1'!$B:$AP,31,FALSE),"")</f>
        <v/>
      </c>
      <c r="Y74" s="168" t="str">
        <f>IFERROR(VLOOKUP(Y72,'P1-1'!$B:$AP,31,FALSE),"")</f>
        <v/>
      </c>
      <c r="Z74" s="168" t="str">
        <f>IFERROR(VLOOKUP(Z72,'P1-1'!$B:$AP,31,FALSE),"")</f>
        <v/>
      </c>
      <c r="AA74" s="168" t="str">
        <f>IFERROR(VLOOKUP(AA72,'P1-1'!$B:$AP,31,FALSE),"")</f>
        <v/>
      </c>
      <c r="AB74" s="168" t="str">
        <f>IFERROR(VLOOKUP(AB72,'P1-1'!$B:$AP,31,FALSE),"")</f>
        <v/>
      </c>
      <c r="AC74" s="168" t="str">
        <f>IFERROR(VLOOKUP(AC72,'P1-1'!$B:$AP,31,FALSE),"")</f>
        <v/>
      </c>
      <c r="AD74" s="168" t="str">
        <f>IFERROR(VLOOKUP(AD72,'P1-1'!$B:$AP,31,FALSE),"")</f>
        <v/>
      </c>
      <c r="AE74" s="168" t="str">
        <f>IFERROR(VLOOKUP(AE72,'P1-1'!$B:$AP,31,FALSE),"")</f>
        <v/>
      </c>
      <c r="AF74" s="168" t="str">
        <f>IFERROR(VLOOKUP(AF72,'P1-1'!$B:$AP,31,FALSE),"")</f>
        <v/>
      </c>
      <c r="AG74" s="168" t="str">
        <f>IFERROR(VLOOKUP(AG72,'P1-1'!$B:$AP,31,FALSE),"")</f>
        <v/>
      </c>
      <c r="AH74" s="168" t="str">
        <f>IFERROR(VLOOKUP(AH72,'P1-1'!$B:$AP,31,FALSE),"")</f>
        <v/>
      </c>
      <c r="AI74" s="168" t="str">
        <f>IFERROR(VLOOKUP(AI72,'P1-1'!$B:$AP,31,FALSE),"")</f>
        <v/>
      </c>
      <c r="AJ74" s="168" t="str">
        <f>IFERROR(VLOOKUP(AJ72,'P1-1'!$B:$AP,31,FALSE),"")</f>
        <v/>
      </c>
      <c r="AK74" s="168" t="str">
        <f>IFERROR(VLOOKUP(AK72,'P1-1'!$B:$AP,31,FALSE),"")</f>
        <v/>
      </c>
      <c r="AL74" s="168" t="str">
        <f>IFERROR(VLOOKUP(AL72,'P1-1'!$B:$AP,31,FALSE),"")</f>
        <v/>
      </c>
      <c r="AM74" s="168" t="str">
        <f>IFERROR(VLOOKUP(AM72,'P1-1'!$B:$AP,31,FALSE),"")</f>
        <v/>
      </c>
      <c r="AN74" s="484"/>
      <c r="AO74" s="487"/>
      <c r="AP74" s="492"/>
      <c r="AQ74" s="493"/>
      <c r="AR74" s="487"/>
      <c r="AS74" s="487"/>
      <c r="AT74" s="494"/>
      <c r="AU74" s="328"/>
      <c r="AV74" s="328"/>
    </row>
    <row r="75" spans="1:48" s="139" customFormat="1" ht="12" customHeight="1" x14ac:dyDescent="0.15">
      <c r="A75" s="495">
        <v>18</v>
      </c>
      <c r="B75" s="498"/>
      <c r="C75" s="513"/>
      <c r="D75" s="504" t="s">
        <v>95</v>
      </c>
      <c r="E75" s="363"/>
      <c r="F75" s="507"/>
      <c r="G75" s="508"/>
      <c r="H75" s="166" t="s">
        <v>221</v>
      </c>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5"/>
      <c r="AL75" s="325"/>
      <c r="AM75" s="325"/>
      <c r="AN75" s="482">
        <f t="shared" ref="AN75" si="63">IF(LEFT($AN$2,6)="共同生活援助",SUM(I76:AM76),SUM(I76:AM77))</f>
        <v>0</v>
      </c>
      <c r="AO75" s="485">
        <f>IF($AN$4="４週",AN75/4,AN75/(DAY(EOMONTH($I$22,0))/7))</f>
        <v>0</v>
      </c>
      <c r="AP75" s="488"/>
      <c r="AQ75" s="489"/>
      <c r="AR75" s="485" t="str">
        <f t="shared" ref="AR75" si="64">IF($AN$4="４週",AU76,AV76)</f>
        <v/>
      </c>
      <c r="AS75" s="485"/>
      <c r="AT75" s="494"/>
      <c r="AU75" s="326" t="s">
        <v>508</v>
      </c>
      <c r="AV75" s="326" t="s">
        <v>222</v>
      </c>
    </row>
    <row r="76" spans="1:48" s="139" customFormat="1" ht="12" customHeight="1" x14ac:dyDescent="0.15">
      <c r="A76" s="496"/>
      <c r="B76" s="499"/>
      <c r="C76" s="514"/>
      <c r="D76" s="505"/>
      <c r="E76" s="364"/>
      <c r="F76" s="509"/>
      <c r="G76" s="510"/>
      <c r="H76" s="167" t="s">
        <v>223</v>
      </c>
      <c r="I76" s="168" t="str">
        <f>IFERROR(VLOOKUP(I75,'P1-1'!$B:$AP,41,FALSE),"")</f>
        <v/>
      </c>
      <c r="J76" s="168" t="str">
        <f>IFERROR(VLOOKUP(J75,'P1-1'!$B:$AP,41,FALSE),"")</f>
        <v/>
      </c>
      <c r="K76" s="168" t="str">
        <f>IFERROR(VLOOKUP(K75,'P1-1'!$B:$AP,41,FALSE),"")</f>
        <v/>
      </c>
      <c r="L76" s="168" t="str">
        <f>IFERROR(VLOOKUP(L75,'P1-1'!$B:$AP,41,FALSE),"")</f>
        <v/>
      </c>
      <c r="M76" s="168" t="str">
        <f>IFERROR(VLOOKUP(M75,'P1-1'!$B:$AP,41,FALSE),"")</f>
        <v/>
      </c>
      <c r="N76" s="168" t="str">
        <f>IFERROR(VLOOKUP(N75,'P1-1'!$B:$AP,41,FALSE),"")</f>
        <v/>
      </c>
      <c r="O76" s="168" t="str">
        <f>IFERROR(VLOOKUP(O75,'P1-1'!$B:$AP,41,FALSE),"")</f>
        <v/>
      </c>
      <c r="P76" s="168" t="str">
        <f>IFERROR(VLOOKUP(P75,'P1-1'!$B:$AP,41,FALSE),"")</f>
        <v/>
      </c>
      <c r="Q76" s="168" t="str">
        <f>IFERROR(VLOOKUP(Q75,'P1-1'!$B:$AP,41,FALSE),"")</f>
        <v/>
      </c>
      <c r="R76" s="168" t="str">
        <f>IFERROR(VLOOKUP(R75,'P1-1'!$B:$AP,41,FALSE),"")</f>
        <v/>
      </c>
      <c r="S76" s="168" t="str">
        <f>IFERROR(VLOOKUP(S75,'P1-1'!$B:$AP,41,FALSE),"")</f>
        <v/>
      </c>
      <c r="T76" s="168" t="str">
        <f>IFERROR(VLOOKUP(T75,'P1-1'!$B:$AP,41,FALSE),"")</f>
        <v/>
      </c>
      <c r="U76" s="168" t="str">
        <f>IFERROR(VLOOKUP(U75,'P1-1'!$B:$AP,41,FALSE),"")</f>
        <v/>
      </c>
      <c r="V76" s="168" t="str">
        <f>IFERROR(VLOOKUP(V75,'P1-1'!$B:$AP,41,FALSE),"")</f>
        <v/>
      </c>
      <c r="W76" s="168" t="str">
        <f>IFERROR(VLOOKUP(W75,'P1-1'!$B:$AP,41,FALSE),"")</f>
        <v/>
      </c>
      <c r="X76" s="168" t="str">
        <f>IFERROR(VLOOKUP(X75,'P1-1'!$B:$AP,41,FALSE),"")</f>
        <v/>
      </c>
      <c r="Y76" s="168" t="str">
        <f>IFERROR(VLOOKUP(Y75,'P1-1'!$B:$AP,41,FALSE),"")</f>
        <v/>
      </c>
      <c r="Z76" s="168" t="str">
        <f>IFERROR(VLOOKUP(Z75,'P1-1'!$B:$AP,41,FALSE),"")</f>
        <v/>
      </c>
      <c r="AA76" s="168" t="str">
        <f>IFERROR(VLOOKUP(AA75,'P1-1'!$B:$AP,41,FALSE),"")</f>
        <v/>
      </c>
      <c r="AB76" s="168" t="str">
        <f>IFERROR(VLOOKUP(AB75,'P1-1'!$B:$AP,41,FALSE),"")</f>
        <v/>
      </c>
      <c r="AC76" s="168" t="str">
        <f>IFERROR(VLOOKUP(AC75,'P1-1'!$B:$AP,41,FALSE),"")</f>
        <v/>
      </c>
      <c r="AD76" s="168" t="str">
        <f>IFERROR(VLOOKUP(AD75,'P1-1'!$B:$AP,41,FALSE),"")</f>
        <v/>
      </c>
      <c r="AE76" s="168" t="str">
        <f>IFERROR(VLOOKUP(AE75,'P1-1'!$B:$AP,41,FALSE),"")</f>
        <v/>
      </c>
      <c r="AF76" s="168" t="str">
        <f>IFERROR(VLOOKUP(AF75,'P1-1'!$B:$AP,41,FALSE),"")</f>
        <v/>
      </c>
      <c r="AG76" s="168" t="str">
        <f>IFERROR(VLOOKUP(AG75,'P1-1'!$B:$AP,41,FALSE),"")</f>
        <v/>
      </c>
      <c r="AH76" s="168" t="str">
        <f>IFERROR(VLOOKUP(AH75,'P1-1'!$B:$AP,41,FALSE),"")</f>
        <v/>
      </c>
      <c r="AI76" s="168" t="str">
        <f>IFERROR(VLOOKUP(AI75,'P1-1'!$B:$AP,41,FALSE),"")</f>
        <v/>
      </c>
      <c r="AJ76" s="168" t="str">
        <f>IFERROR(VLOOKUP(AJ75,'P1-1'!$B:$AP,41,FALSE),"")</f>
        <v/>
      </c>
      <c r="AK76" s="168" t="str">
        <f>IFERROR(VLOOKUP(AK75,'P1-1'!$B:$AP,41,FALSE),"")</f>
        <v/>
      </c>
      <c r="AL76" s="168" t="str">
        <f>IFERROR(VLOOKUP(AL75,'P1-1'!$B:$AP,41,FALSE),"")</f>
        <v/>
      </c>
      <c r="AM76" s="168" t="str">
        <f>IFERROR(VLOOKUP(AM75,'P1-1'!$B:$AP,41,FALSE),"")</f>
        <v/>
      </c>
      <c r="AN76" s="483"/>
      <c r="AO76" s="486"/>
      <c r="AP76" s="490"/>
      <c r="AQ76" s="491"/>
      <c r="AR76" s="486"/>
      <c r="AS76" s="486"/>
      <c r="AT76" s="494"/>
      <c r="AU76" s="327" t="str">
        <f t="shared" ref="AU76" si="65">IFERROR(IF($D75="□",($AO75/$AK$7),($AO75/$AK$9)),"")</f>
        <v/>
      </c>
      <c r="AV76" s="327" t="str">
        <f t="shared" ref="AV76" si="66">IFERROR(IF($D75="□",($AN75/$AO$7),($AN75/$AO$9)),"")</f>
        <v/>
      </c>
    </row>
    <row r="77" spans="1:48" s="139" customFormat="1" ht="12" customHeight="1" x14ac:dyDescent="0.15">
      <c r="A77" s="497"/>
      <c r="B77" s="500"/>
      <c r="C77" s="515"/>
      <c r="D77" s="506"/>
      <c r="E77" s="364"/>
      <c r="F77" s="511"/>
      <c r="G77" s="512"/>
      <c r="H77" s="169" t="s">
        <v>224</v>
      </c>
      <c r="I77" s="168" t="str">
        <f>IFERROR(VLOOKUP(I75,'P1-1'!$B:$AP,31,FALSE),"")</f>
        <v/>
      </c>
      <c r="J77" s="168" t="str">
        <f>IFERROR(VLOOKUP(J75,'P1-1'!$B:$AP,31,FALSE),"")</f>
        <v/>
      </c>
      <c r="K77" s="168" t="str">
        <f>IFERROR(VLOOKUP(K75,'P1-1'!$B:$AP,31,FALSE),"")</f>
        <v/>
      </c>
      <c r="L77" s="168" t="str">
        <f>IFERROR(VLOOKUP(L75,'P1-1'!$B:$AP,31,FALSE),"")</f>
        <v/>
      </c>
      <c r="M77" s="168" t="str">
        <f>IFERROR(VLOOKUP(M75,'P1-1'!$B:$AP,31,FALSE),"")</f>
        <v/>
      </c>
      <c r="N77" s="168" t="str">
        <f>IFERROR(VLOOKUP(N75,'P1-1'!$B:$AP,31,FALSE),"")</f>
        <v/>
      </c>
      <c r="O77" s="168" t="str">
        <f>IFERROR(VLOOKUP(O75,'P1-1'!$B:$AP,31,FALSE),"")</f>
        <v/>
      </c>
      <c r="P77" s="168" t="str">
        <f>IFERROR(VLOOKUP(P75,'P1-1'!$B:$AP,31,FALSE),"")</f>
        <v/>
      </c>
      <c r="Q77" s="168" t="str">
        <f>IFERROR(VLOOKUP(Q75,'P1-1'!$B:$AP,31,FALSE),"")</f>
        <v/>
      </c>
      <c r="R77" s="168" t="str">
        <f>IFERROR(VLOOKUP(R75,'P1-1'!$B:$AP,31,FALSE),"")</f>
        <v/>
      </c>
      <c r="S77" s="168" t="str">
        <f>IFERROR(VLOOKUP(S75,'P1-1'!$B:$AP,31,FALSE),"")</f>
        <v/>
      </c>
      <c r="T77" s="168" t="str">
        <f>IFERROR(VLOOKUP(T75,'P1-1'!$B:$AP,31,FALSE),"")</f>
        <v/>
      </c>
      <c r="U77" s="168" t="str">
        <f>IFERROR(VLOOKUP(U75,'P1-1'!$B:$AP,31,FALSE),"")</f>
        <v/>
      </c>
      <c r="V77" s="168" t="str">
        <f>IFERROR(VLOOKUP(V75,'P1-1'!$B:$AP,31,FALSE),"")</f>
        <v/>
      </c>
      <c r="W77" s="168" t="str">
        <f>IFERROR(VLOOKUP(W75,'P1-1'!$B:$AP,31,FALSE),"")</f>
        <v/>
      </c>
      <c r="X77" s="168" t="str">
        <f>IFERROR(VLOOKUP(X75,'P1-1'!$B:$AP,31,FALSE),"")</f>
        <v/>
      </c>
      <c r="Y77" s="168" t="str">
        <f>IFERROR(VLOOKUP(Y75,'P1-1'!$B:$AP,31,FALSE),"")</f>
        <v/>
      </c>
      <c r="Z77" s="168" t="str">
        <f>IFERROR(VLOOKUP(Z75,'P1-1'!$B:$AP,31,FALSE),"")</f>
        <v/>
      </c>
      <c r="AA77" s="168" t="str">
        <f>IFERROR(VLOOKUP(AA75,'P1-1'!$B:$AP,31,FALSE),"")</f>
        <v/>
      </c>
      <c r="AB77" s="168" t="str">
        <f>IFERROR(VLOOKUP(AB75,'P1-1'!$B:$AP,31,FALSE),"")</f>
        <v/>
      </c>
      <c r="AC77" s="168" t="str">
        <f>IFERROR(VLOOKUP(AC75,'P1-1'!$B:$AP,31,FALSE),"")</f>
        <v/>
      </c>
      <c r="AD77" s="168" t="str">
        <f>IFERROR(VLOOKUP(AD75,'P1-1'!$B:$AP,31,FALSE),"")</f>
        <v/>
      </c>
      <c r="AE77" s="168" t="str">
        <f>IFERROR(VLOOKUP(AE75,'P1-1'!$B:$AP,31,FALSE),"")</f>
        <v/>
      </c>
      <c r="AF77" s="168" t="str">
        <f>IFERROR(VLOOKUP(AF75,'P1-1'!$B:$AP,31,FALSE),"")</f>
        <v/>
      </c>
      <c r="AG77" s="168" t="str">
        <f>IFERROR(VLOOKUP(AG75,'P1-1'!$B:$AP,31,FALSE),"")</f>
        <v/>
      </c>
      <c r="AH77" s="168" t="str">
        <f>IFERROR(VLOOKUP(AH75,'P1-1'!$B:$AP,31,FALSE),"")</f>
        <v/>
      </c>
      <c r="AI77" s="168" t="str">
        <f>IFERROR(VLOOKUP(AI75,'P1-1'!$B:$AP,31,FALSE),"")</f>
        <v/>
      </c>
      <c r="AJ77" s="168" t="str">
        <f>IFERROR(VLOOKUP(AJ75,'P1-1'!$B:$AP,31,FALSE),"")</f>
        <v/>
      </c>
      <c r="AK77" s="168" t="str">
        <f>IFERROR(VLOOKUP(AK75,'P1-1'!$B:$AP,31,FALSE),"")</f>
        <v/>
      </c>
      <c r="AL77" s="168" t="str">
        <f>IFERROR(VLOOKUP(AL75,'P1-1'!$B:$AP,31,FALSE),"")</f>
        <v/>
      </c>
      <c r="AM77" s="168" t="str">
        <f>IFERROR(VLOOKUP(AM75,'P1-1'!$B:$AP,31,FALSE),"")</f>
        <v/>
      </c>
      <c r="AN77" s="484"/>
      <c r="AO77" s="487"/>
      <c r="AP77" s="492"/>
      <c r="AQ77" s="493"/>
      <c r="AR77" s="487"/>
      <c r="AS77" s="487"/>
      <c r="AT77" s="494"/>
      <c r="AU77" s="328"/>
      <c r="AV77" s="328"/>
    </row>
    <row r="78" spans="1:48" s="139" customFormat="1" ht="12" customHeight="1" x14ac:dyDescent="0.15">
      <c r="A78" s="495">
        <v>19</v>
      </c>
      <c r="B78" s="498"/>
      <c r="C78" s="513"/>
      <c r="D78" s="504" t="s">
        <v>95</v>
      </c>
      <c r="E78" s="363"/>
      <c r="F78" s="507"/>
      <c r="G78" s="508"/>
      <c r="H78" s="166" t="s">
        <v>221</v>
      </c>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482">
        <f t="shared" ref="AN78" si="67">IF(LEFT($AN$2,6)="共同生活援助",SUM(I79:AM79),SUM(I79:AM80))</f>
        <v>0</v>
      </c>
      <c r="AO78" s="485">
        <f>IF($AN$4="４週",AN78/4,AN78/(DAY(EOMONTH($I$22,0))/7))</f>
        <v>0</v>
      </c>
      <c r="AP78" s="488"/>
      <c r="AQ78" s="489"/>
      <c r="AR78" s="485" t="str">
        <f t="shared" ref="AR78" si="68">IF($AN$4="４週",AU79,AV79)</f>
        <v/>
      </c>
      <c r="AS78" s="485"/>
      <c r="AT78" s="494"/>
      <c r="AU78" s="326" t="s">
        <v>508</v>
      </c>
      <c r="AV78" s="326" t="s">
        <v>222</v>
      </c>
    </row>
    <row r="79" spans="1:48" s="139" customFormat="1" ht="12" customHeight="1" x14ac:dyDescent="0.15">
      <c r="A79" s="496"/>
      <c r="B79" s="499"/>
      <c r="C79" s="514"/>
      <c r="D79" s="505"/>
      <c r="E79" s="364"/>
      <c r="F79" s="509"/>
      <c r="G79" s="510"/>
      <c r="H79" s="167" t="s">
        <v>223</v>
      </c>
      <c r="I79" s="168" t="str">
        <f>IFERROR(VLOOKUP(I78,'P1-1'!$B:$AP,41,FALSE),"")</f>
        <v/>
      </c>
      <c r="J79" s="168" t="str">
        <f>IFERROR(VLOOKUP(J78,'P1-1'!$B:$AP,41,FALSE),"")</f>
        <v/>
      </c>
      <c r="K79" s="168" t="str">
        <f>IFERROR(VLOOKUP(K78,'P1-1'!$B:$AP,41,FALSE),"")</f>
        <v/>
      </c>
      <c r="L79" s="168" t="str">
        <f>IFERROR(VLOOKUP(L78,'P1-1'!$B:$AP,41,FALSE),"")</f>
        <v/>
      </c>
      <c r="M79" s="168" t="str">
        <f>IFERROR(VLOOKUP(M78,'P1-1'!$B:$AP,41,FALSE),"")</f>
        <v/>
      </c>
      <c r="N79" s="168" t="str">
        <f>IFERROR(VLOOKUP(N78,'P1-1'!$B:$AP,41,FALSE),"")</f>
        <v/>
      </c>
      <c r="O79" s="168" t="str">
        <f>IFERROR(VLOOKUP(O78,'P1-1'!$B:$AP,41,FALSE),"")</f>
        <v/>
      </c>
      <c r="P79" s="168" t="str">
        <f>IFERROR(VLOOKUP(P78,'P1-1'!$B:$AP,41,FALSE),"")</f>
        <v/>
      </c>
      <c r="Q79" s="168" t="str">
        <f>IFERROR(VLOOKUP(Q78,'P1-1'!$B:$AP,41,FALSE),"")</f>
        <v/>
      </c>
      <c r="R79" s="168" t="str">
        <f>IFERROR(VLOOKUP(R78,'P1-1'!$B:$AP,41,FALSE),"")</f>
        <v/>
      </c>
      <c r="S79" s="168" t="str">
        <f>IFERROR(VLOOKUP(S78,'P1-1'!$B:$AP,41,FALSE),"")</f>
        <v/>
      </c>
      <c r="T79" s="168" t="str">
        <f>IFERROR(VLOOKUP(T78,'P1-1'!$B:$AP,41,FALSE),"")</f>
        <v/>
      </c>
      <c r="U79" s="168" t="str">
        <f>IFERROR(VLOOKUP(U78,'P1-1'!$B:$AP,41,FALSE),"")</f>
        <v/>
      </c>
      <c r="V79" s="168" t="str">
        <f>IFERROR(VLOOKUP(V78,'P1-1'!$B:$AP,41,FALSE),"")</f>
        <v/>
      </c>
      <c r="W79" s="168" t="str">
        <f>IFERROR(VLOOKUP(W78,'P1-1'!$B:$AP,41,FALSE),"")</f>
        <v/>
      </c>
      <c r="X79" s="168" t="str">
        <f>IFERROR(VLOOKUP(X78,'P1-1'!$B:$AP,41,FALSE),"")</f>
        <v/>
      </c>
      <c r="Y79" s="168" t="str">
        <f>IFERROR(VLOOKUP(Y78,'P1-1'!$B:$AP,41,FALSE),"")</f>
        <v/>
      </c>
      <c r="Z79" s="168" t="str">
        <f>IFERROR(VLOOKUP(Z78,'P1-1'!$B:$AP,41,FALSE),"")</f>
        <v/>
      </c>
      <c r="AA79" s="168" t="str">
        <f>IFERROR(VLOOKUP(AA78,'P1-1'!$B:$AP,41,FALSE),"")</f>
        <v/>
      </c>
      <c r="AB79" s="168" t="str">
        <f>IFERROR(VLOOKUP(AB78,'P1-1'!$B:$AP,41,FALSE),"")</f>
        <v/>
      </c>
      <c r="AC79" s="168" t="str">
        <f>IFERROR(VLOOKUP(AC78,'P1-1'!$B:$AP,41,FALSE),"")</f>
        <v/>
      </c>
      <c r="AD79" s="168" t="str">
        <f>IFERROR(VLOOKUP(AD78,'P1-1'!$B:$AP,41,FALSE),"")</f>
        <v/>
      </c>
      <c r="AE79" s="168" t="str">
        <f>IFERROR(VLOOKUP(AE78,'P1-1'!$B:$AP,41,FALSE),"")</f>
        <v/>
      </c>
      <c r="AF79" s="168" t="str">
        <f>IFERROR(VLOOKUP(AF78,'P1-1'!$B:$AP,41,FALSE),"")</f>
        <v/>
      </c>
      <c r="AG79" s="168" t="str">
        <f>IFERROR(VLOOKUP(AG78,'P1-1'!$B:$AP,41,FALSE),"")</f>
        <v/>
      </c>
      <c r="AH79" s="168" t="str">
        <f>IFERROR(VLOOKUP(AH78,'P1-1'!$B:$AP,41,FALSE),"")</f>
        <v/>
      </c>
      <c r="AI79" s="168" t="str">
        <f>IFERROR(VLOOKUP(AI78,'P1-1'!$B:$AP,41,FALSE),"")</f>
        <v/>
      </c>
      <c r="AJ79" s="168" t="str">
        <f>IFERROR(VLOOKUP(AJ78,'P1-1'!$B:$AP,41,FALSE),"")</f>
        <v/>
      </c>
      <c r="AK79" s="168" t="str">
        <f>IFERROR(VLOOKUP(AK78,'P1-1'!$B:$AP,41,FALSE),"")</f>
        <v/>
      </c>
      <c r="AL79" s="168" t="str">
        <f>IFERROR(VLOOKUP(AL78,'P1-1'!$B:$AP,41,FALSE),"")</f>
        <v/>
      </c>
      <c r="AM79" s="168" t="str">
        <f>IFERROR(VLOOKUP(AM78,'P1-1'!$B:$AP,41,FALSE),"")</f>
        <v/>
      </c>
      <c r="AN79" s="483"/>
      <c r="AO79" s="486"/>
      <c r="AP79" s="490"/>
      <c r="AQ79" s="491"/>
      <c r="AR79" s="486"/>
      <c r="AS79" s="486"/>
      <c r="AT79" s="494"/>
      <c r="AU79" s="327" t="str">
        <f t="shared" ref="AU79" si="69">IFERROR(IF($D78="□",($AO78/$AK$7),($AO78/$AK$9)),"")</f>
        <v/>
      </c>
      <c r="AV79" s="327" t="str">
        <f t="shared" ref="AV79" si="70">IFERROR(IF($D78="□",($AN78/$AO$7),($AN78/$AO$9)),"")</f>
        <v/>
      </c>
    </row>
    <row r="80" spans="1:48" s="139" customFormat="1" ht="12" customHeight="1" x14ac:dyDescent="0.15">
      <c r="A80" s="497"/>
      <c r="B80" s="500"/>
      <c r="C80" s="515"/>
      <c r="D80" s="506"/>
      <c r="E80" s="364"/>
      <c r="F80" s="511"/>
      <c r="G80" s="512"/>
      <c r="H80" s="169" t="s">
        <v>224</v>
      </c>
      <c r="I80" s="168" t="str">
        <f>IFERROR(VLOOKUP(I78,'P1-1'!$B:$AP,31,FALSE),"")</f>
        <v/>
      </c>
      <c r="J80" s="168" t="str">
        <f>IFERROR(VLOOKUP(J78,'P1-1'!$B:$AP,31,FALSE),"")</f>
        <v/>
      </c>
      <c r="K80" s="168" t="str">
        <f>IFERROR(VLOOKUP(K78,'P1-1'!$B:$AP,31,FALSE),"")</f>
        <v/>
      </c>
      <c r="L80" s="168" t="str">
        <f>IFERROR(VLOOKUP(L78,'P1-1'!$B:$AP,31,FALSE),"")</f>
        <v/>
      </c>
      <c r="M80" s="168" t="str">
        <f>IFERROR(VLOOKUP(M78,'P1-1'!$B:$AP,31,FALSE),"")</f>
        <v/>
      </c>
      <c r="N80" s="168" t="str">
        <f>IFERROR(VLOOKUP(N78,'P1-1'!$B:$AP,31,FALSE),"")</f>
        <v/>
      </c>
      <c r="O80" s="168" t="str">
        <f>IFERROR(VLOOKUP(O78,'P1-1'!$B:$AP,31,FALSE),"")</f>
        <v/>
      </c>
      <c r="P80" s="168" t="str">
        <f>IFERROR(VLOOKUP(P78,'P1-1'!$B:$AP,31,FALSE),"")</f>
        <v/>
      </c>
      <c r="Q80" s="168" t="str">
        <f>IFERROR(VLOOKUP(Q78,'P1-1'!$B:$AP,31,FALSE),"")</f>
        <v/>
      </c>
      <c r="R80" s="168" t="str">
        <f>IFERROR(VLOOKUP(R78,'P1-1'!$B:$AP,31,FALSE),"")</f>
        <v/>
      </c>
      <c r="S80" s="168" t="str">
        <f>IFERROR(VLOOKUP(S78,'P1-1'!$B:$AP,31,FALSE),"")</f>
        <v/>
      </c>
      <c r="T80" s="168" t="str">
        <f>IFERROR(VLOOKUP(T78,'P1-1'!$B:$AP,31,FALSE),"")</f>
        <v/>
      </c>
      <c r="U80" s="168" t="str">
        <f>IFERROR(VLOOKUP(U78,'P1-1'!$B:$AP,31,FALSE),"")</f>
        <v/>
      </c>
      <c r="V80" s="168" t="str">
        <f>IFERROR(VLOOKUP(V78,'P1-1'!$B:$AP,31,FALSE),"")</f>
        <v/>
      </c>
      <c r="W80" s="168" t="str">
        <f>IFERROR(VLOOKUP(W78,'P1-1'!$B:$AP,31,FALSE),"")</f>
        <v/>
      </c>
      <c r="X80" s="168" t="str">
        <f>IFERROR(VLOOKUP(X78,'P1-1'!$B:$AP,31,FALSE),"")</f>
        <v/>
      </c>
      <c r="Y80" s="168" t="str">
        <f>IFERROR(VLOOKUP(Y78,'P1-1'!$B:$AP,31,FALSE),"")</f>
        <v/>
      </c>
      <c r="Z80" s="168" t="str">
        <f>IFERROR(VLOOKUP(Z78,'P1-1'!$B:$AP,31,FALSE),"")</f>
        <v/>
      </c>
      <c r="AA80" s="168" t="str">
        <f>IFERROR(VLOOKUP(AA78,'P1-1'!$B:$AP,31,FALSE),"")</f>
        <v/>
      </c>
      <c r="AB80" s="168" t="str">
        <f>IFERROR(VLOOKUP(AB78,'P1-1'!$B:$AP,31,FALSE),"")</f>
        <v/>
      </c>
      <c r="AC80" s="168" t="str">
        <f>IFERROR(VLOOKUP(AC78,'P1-1'!$B:$AP,31,FALSE),"")</f>
        <v/>
      </c>
      <c r="AD80" s="168" t="str">
        <f>IFERROR(VLOOKUP(AD78,'P1-1'!$B:$AP,31,FALSE),"")</f>
        <v/>
      </c>
      <c r="AE80" s="168" t="str">
        <f>IFERROR(VLOOKUP(AE78,'P1-1'!$B:$AP,31,FALSE),"")</f>
        <v/>
      </c>
      <c r="AF80" s="168" t="str">
        <f>IFERROR(VLOOKUP(AF78,'P1-1'!$B:$AP,31,FALSE),"")</f>
        <v/>
      </c>
      <c r="AG80" s="168" t="str">
        <f>IFERROR(VLOOKUP(AG78,'P1-1'!$B:$AP,31,FALSE),"")</f>
        <v/>
      </c>
      <c r="AH80" s="168" t="str">
        <f>IFERROR(VLOOKUP(AH78,'P1-1'!$B:$AP,31,FALSE),"")</f>
        <v/>
      </c>
      <c r="AI80" s="168" t="str">
        <f>IFERROR(VLOOKUP(AI78,'P1-1'!$B:$AP,31,FALSE),"")</f>
        <v/>
      </c>
      <c r="AJ80" s="168" t="str">
        <f>IFERROR(VLOOKUP(AJ78,'P1-1'!$B:$AP,31,FALSE),"")</f>
        <v/>
      </c>
      <c r="AK80" s="168" t="str">
        <f>IFERROR(VLOOKUP(AK78,'P1-1'!$B:$AP,31,FALSE),"")</f>
        <v/>
      </c>
      <c r="AL80" s="168" t="str">
        <f>IFERROR(VLOOKUP(AL78,'P1-1'!$B:$AP,31,FALSE),"")</f>
        <v/>
      </c>
      <c r="AM80" s="168" t="str">
        <f>IFERROR(VLOOKUP(AM78,'P1-1'!$B:$AP,31,FALSE),"")</f>
        <v/>
      </c>
      <c r="AN80" s="484"/>
      <c r="AO80" s="487"/>
      <c r="AP80" s="492"/>
      <c r="AQ80" s="493"/>
      <c r="AR80" s="487"/>
      <c r="AS80" s="487"/>
      <c r="AT80" s="494"/>
      <c r="AU80" s="328"/>
      <c r="AV80" s="328"/>
    </row>
    <row r="81" spans="1:48" s="139" customFormat="1" ht="12" customHeight="1" x14ac:dyDescent="0.15">
      <c r="A81" s="495">
        <v>20</v>
      </c>
      <c r="B81" s="498"/>
      <c r="C81" s="513"/>
      <c r="D81" s="504" t="s">
        <v>95</v>
      </c>
      <c r="E81" s="363"/>
      <c r="F81" s="507"/>
      <c r="G81" s="508"/>
      <c r="H81" s="166" t="s">
        <v>221</v>
      </c>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482">
        <f t="shared" ref="AN81" si="71">IF(LEFT($AN$2,6)="共同生活援助",SUM(I82:AM82),SUM(I82:AM83))</f>
        <v>0</v>
      </c>
      <c r="AO81" s="485">
        <f>IF($AN$4="４週",AN81/4,AN81/(DAY(EOMONTH($I$22,0))/7))</f>
        <v>0</v>
      </c>
      <c r="AP81" s="488"/>
      <c r="AQ81" s="489"/>
      <c r="AR81" s="485" t="str">
        <f t="shared" ref="AR81" si="72">IF($AN$4="４週",AU82,AV82)</f>
        <v/>
      </c>
      <c r="AS81" s="485"/>
      <c r="AT81" s="494"/>
      <c r="AU81" s="326" t="s">
        <v>508</v>
      </c>
      <c r="AV81" s="326" t="s">
        <v>222</v>
      </c>
    </row>
    <row r="82" spans="1:48" s="139" customFormat="1" ht="12" customHeight="1" x14ac:dyDescent="0.15">
      <c r="A82" s="496"/>
      <c r="B82" s="499"/>
      <c r="C82" s="514"/>
      <c r="D82" s="505"/>
      <c r="E82" s="364"/>
      <c r="F82" s="509"/>
      <c r="G82" s="510"/>
      <c r="H82" s="167" t="s">
        <v>223</v>
      </c>
      <c r="I82" s="168" t="str">
        <f>IFERROR(VLOOKUP(I81,'P1-1'!$B:$AP,41,FALSE),"")</f>
        <v/>
      </c>
      <c r="J82" s="168" t="str">
        <f>IFERROR(VLOOKUP(J81,'P1-1'!$B:$AP,41,FALSE),"")</f>
        <v/>
      </c>
      <c r="K82" s="168" t="str">
        <f>IFERROR(VLOOKUP(K81,'P1-1'!$B:$AP,41,FALSE),"")</f>
        <v/>
      </c>
      <c r="L82" s="168" t="str">
        <f>IFERROR(VLOOKUP(L81,'P1-1'!$B:$AP,41,FALSE),"")</f>
        <v/>
      </c>
      <c r="M82" s="168" t="str">
        <f>IFERROR(VLOOKUP(M81,'P1-1'!$B:$AP,41,FALSE),"")</f>
        <v/>
      </c>
      <c r="N82" s="168" t="str">
        <f>IFERROR(VLOOKUP(N81,'P1-1'!$B:$AP,41,FALSE),"")</f>
        <v/>
      </c>
      <c r="O82" s="168" t="str">
        <f>IFERROR(VLOOKUP(O81,'P1-1'!$B:$AP,41,FALSE),"")</f>
        <v/>
      </c>
      <c r="P82" s="168" t="str">
        <f>IFERROR(VLOOKUP(P81,'P1-1'!$B:$AP,41,FALSE),"")</f>
        <v/>
      </c>
      <c r="Q82" s="168" t="str">
        <f>IFERROR(VLOOKUP(Q81,'P1-1'!$B:$AP,41,FALSE),"")</f>
        <v/>
      </c>
      <c r="R82" s="168" t="str">
        <f>IFERROR(VLOOKUP(R81,'P1-1'!$B:$AP,41,FALSE),"")</f>
        <v/>
      </c>
      <c r="S82" s="168" t="str">
        <f>IFERROR(VLOOKUP(S81,'P1-1'!$B:$AP,41,FALSE),"")</f>
        <v/>
      </c>
      <c r="T82" s="168" t="str">
        <f>IFERROR(VLOOKUP(T81,'P1-1'!$B:$AP,41,FALSE),"")</f>
        <v/>
      </c>
      <c r="U82" s="168" t="str">
        <f>IFERROR(VLOOKUP(U81,'P1-1'!$B:$AP,41,FALSE),"")</f>
        <v/>
      </c>
      <c r="V82" s="168" t="str">
        <f>IFERROR(VLOOKUP(V81,'P1-1'!$B:$AP,41,FALSE),"")</f>
        <v/>
      </c>
      <c r="W82" s="168" t="str">
        <f>IFERROR(VLOOKUP(W81,'P1-1'!$B:$AP,41,FALSE),"")</f>
        <v/>
      </c>
      <c r="X82" s="168" t="str">
        <f>IFERROR(VLOOKUP(X81,'P1-1'!$B:$AP,41,FALSE),"")</f>
        <v/>
      </c>
      <c r="Y82" s="168" t="str">
        <f>IFERROR(VLOOKUP(Y81,'P1-1'!$B:$AP,41,FALSE),"")</f>
        <v/>
      </c>
      <c r="Z82" s="168" t="str">
        <f>IFERROR(VLOOKUP(Z81,'P1-1'!$B:$AP,41,FALSE),"")</f>
        <v/>
      </c>
      <c r="AA82" s="168" t="str">
        <f>IFERROR(VLOOKUP(AA81,'P1-1'!$B:$AP,41,FALSE),"")</f>
        <v/>
      </c>
      <c r="AB82" s="168" t="str">
        <f>IFERROR(VLOOKUP(AB81,'P1-1'!$B:$AP,41,FALSE),"")</f>
        <v/>
      </c>
      <c r="AC82" s="168" t="str">
        <f>IFERROR(VLOOKUP(AC81,'P1-1'!$B:$AP,41,FALSE),"")</f>
        <v/>
      </c>
      <c r="AD82" s="168" t="str">
        <f>IFERROR(VLOOKUP(AD81,'P1-1'!$B:$AP,41,FALSE),"")</f>
        <v/>
      </c>
      <c r="AE82" s="168" t="str">
        <f>IFERROR(VLOOKUP(AE81,'P1-1'!$B:$AP,41,FALSE),"")</f>
        <v/>
      </c>
      <c r="AF82" s="168" t="str">
        <f>IFERROR(VLOOKUP(AF81,'P1-1'!$B:$AP,41,FALSE),"")</f>
        <v/>
      </c>
      <c r="AG82" s="168" t="str">
        <f>IFERROR(VLOOKUP(AG81,'P1-1'!$B:$AP,41,FALSE),"")</f>
        <v/>
      </c>
      <c r="AH82" s="168" t="str">
        <f>IFERROR(VLOOKUP(AH81,'P1-1'!$B:$AP,41,FALSE),"")</f>
        <v/>
      </c>
      <c r="AI82" s="168" t="str">
        <f>IFERROR(VLOOKUP(AI81,'P1-1'!$B:$AP,41,FALSE),"")</f>
        <v/>
      </c>
      <c r="AJ82" s="168" t="str">
        <f>IFERROR(VLOOKUP(AJ81,'P1-1'!$B:$AP,41,FALSE),"")</f>
        <v/>
      </c>
      <c r="AK82" s="168" t="str">
        <f>IFERROR(VLOOKUP(AK81,'P1-1'!$B:$AP,41,FALSE),"")</f>
        <v/>
      </c>
      <c r="AL82" s="168" t="str">
        <f>IFERROR(VLOOKUP(AL81,'P1-1'!$B:$AP,41,FALSE),"")</f>
        <v/>
      </c>
      <c r="AM82" s="168" t="str">
        <f>IFERROR(VLOOKUP(AM81,'P1-1'!$B:$AP,41,FALSE),"")</f>
        <v/>
      </c>
      <c r="AN82" s="483"/>
      <c r="AO82" s="486"/>
      <c r="AP82" s="490"/>
      <c r="AQ82" s="491"/>
      <c r="AR82" s="486"/>
      <c r="AS82" s="486"/>
      <c r="AT82" s="494"/>
      <c r="AU82" s="327" t="str">
        <f t="shared" ref="AU82" si="73">IFERROR(IF($D81="□",($AO81/$AK$7),($AO81/$AK$9)),"")</f>
        <v/>
      </c>
      <c r="AV82" s="327" t="str">
        <f t="shared" ref="AV82" si="74">IFERROR(IF($D81="□",($AN81/$AO$7),($AN81/$AO$9)),"")</f>
        <v/>
      </c>
    </row>
    <row r="83" spans="1:48" s="139" customFormat="1" ht="12" customHeight="1" x14ac:dyDescent="0.15">
      <c r="A83" s="497"/>
      <c r="B83" s="500"/>
      <c r="C83" s="515"/>
      <c r="D83" s="506"/>
      <c r="E83" s="364"/>
      <c r="F83" s="511"/>
      <c r="G83" s="512"/>
      <c r="H83" s="169" t="s">
        <v>224</v>
      </c>
      <c r="I83" s="168" t="str">
        <f>IFERROR(VLOOKUP(I81,'P1-1'!$B:$AP,31,FALSE),"")</f>
        <v/>
      </c>
      <c r="J83" s="168" t="str">
        <f>IFERROR(VLOOKUP(J81,'P1-1'!$B:$AP,31,FALSE),"")</f>
        <v/>
      </c>
      <c r="K83" s="168" t="str">
        <f>IFERROR(VLOOKUP(K81,'P1-1'!$B:$AP,31,FALSE),"")</f>
        <v/>
      </c>
      <c r="L83" s="168" t="str">
        <f>IFERROR(VLOOKUP(L81,'P1-1'!$B:$AP,31,FALSE),"")</f>
        <v/>
      </c>
      <c r="M83" s="168" t="str">
        <f>IFERROR(VLOOKUP(M81,'P1-1'!$B:$AP,31,FALSE),"")</f>
        <v/>
      </c>
      <c r="N83" s="168" t="str">
        <f>IFERROR(VLOOKUP(N81,'P1-1'!$B:$AP,31,FALSE),"")</f>
        <v/>
      </c>
      <c r="O83" s="168" t="str">
        <f>IFERROR(VLOOKUP(O81,'P1-1'!$B:$AP,31,FALSE),"")</f>
        <v/>
      </c>
      <c r="P83" s="168" t="str">
        <f>IFERROR(VLOOKUP(P81,'P1-1'!$B:$AP,31,FALSE),"")</f>
        <v/>
      </c>
      <c r="Q83" s="168" t="str">
        <f>IFERROR(VLOOKUP(Q81,'P1-1'!$B:$AP,31,FALSE),"")</f>
        <v/>
      </c>
      <c r="R83" s="168" t="str">
        <f>IFERROR(VLOOKUP(R81,'P1-1'!$B:$AP,31,FALSE),"")</f>
        <v/>
      </c>
      <c r="S83" s="168" t="str">
        <f>IFERROR(VLOOKUP(S81,'P1-1'!$B:$AP,31,FALSE),"")</f>
        <v/>
      </c>
      <c r="T83" s="168" t="str">
        <f>IFERROR(VLOOKUP(T81,'P1-1'!$B:$AP,31,FALSE),"")</f>
        <v/>
      </c>
      <c r="U83" s="168" t="str">
        <f>IFERROR(VLOOKUP(U81,'P1-1'!$B:$AP,31,FALSE),"")</f>
        <v/>
      </c>
      <c r="V83" s="168" t="str">
        <f>IFERROR(VLOOKUP(V81,'P1-1'!$B:$AP,31,FALSE),"")</f>
        <v/>
      </c>
      <c r="W83" s="168" t="str">
        <f>IFERROR(VLOOKUP(W81,'P1-1'!$B:$AP,31,FALSE),"")</f>
        <v/>
      </c>
      <c r="X83" s="168" t="str">
        <f>IFERROR(VLOOKUP(X81,'P1-1'!$B:$AP,31,FALSE),"")</f>
        <v/>
      </c>
      <c r="Y83" s="168" t="str">
        <f>IFERROR(VLOOKUP(Y81,'P1-1'!$B:$AP,31,FALSE),"")</f>
        <v/>
      </c>
      <c r="Z83" s="168" t="str">
        <f>IFERROR(VLOOKUP(Z81,'P1-1'!$B:$AP,31,FALSE),"")</f>
        <v/>
      </c>
      <c r="AA83" s="168" t="str">
        <f>IFERROR(VLOOKUP(AA81,'P1-1'!$B:$AP,31,FALSE),"")</f>
        <v/>
      </c>
      <c r="AB83" s="168" t="str">
        <f>IFERROR(VLOOKUP(AB81,'P1-1'!$B:$AP,31,FALSE),"")</f>
        <v/>
      </c>
      <c r="AC83" s="168" t="str">
        <f>IFERROR(VLOOKUP(AC81,'P1-1'!$B:$AP,31,FALSE),"")</f>
        <v/>
      </c>
      <c r="AD83" s="168" t="str">
        <f>IFERROR(VLOOKUP(AD81,'P1-1'!$B:$AP,31,FALSE),"")</f>
        <v/>
      </c>
      <c r="AE83" s="168" t="str">
        <f>IFERROR(VLOOKUP(AE81,'P1-1'!$B:$AP,31,FALSE),"")</f>
        <v/>
      </c>
      <c r="AF83" s="168" t="str">
        <f>IFERROR(VLOOKUP(AF81,'P1-1'!$B:$AP,31,FALSE),"")</f>
        <v/>
      </c>
      <c r="AG83" s="168" t="str">
        <f>IFERROR(VLOOKUP(AG81,'P1-1'!$B:$AP,31,FALSE),"")</f>
        <v/>
      </c>
      <c r="AH83" s="168" t="str">
        <f>IFERROR(VLOOKUP(AH81,'P1-1'!$B:$AP,31,FALSE),"")</f>
        <v/>
      </c>
      <c r="AI83" s="168" t="str">
        <f>IFERROR(VLOOKUP(AI81,'P1-1'!$B:$AP,31,FALSE),"")</f>
        <v/>
      </c>
      <c r="AJ83" s="168" t="str">
        <f>IFERROR(VLOOKUP(AJ81,'P1-1'!$B:$AP,31,FALSE),"")</f>
        <v/>
      </c>
      <c r="AK83" s="168" t="str">
        <f>IFERROR(VLOOKUP(AK81,'P1-1'!$B:$AP,31,FALSE),"")</f>
        <v/>
      </c>
      <c r="AL83" s="168" t="str">
        <f>IFERROR(VLOOKUP(AL81,'P1-1'!$B:$AP,31,FALSE),"")</f>
        <v/>
      </c>
      <c r="AM83" s="168" t="str">
        <f>IFERROR(VLOOKUP(AM81,'P1-1'!$B:$AP,31,FALSE),"")</f>
        <v/>
      </c>
      <c r="AN83" s="484"/>
      <c r="AO83" s="487"/>
      <c r="AP83" s="492"/>
      <c r="AQ83" s="493"/>
      <c r="AR83" s="487"/>
      <c r="AS83" s="487"/>
      <c r="AT83" s="494"/>
      <c r="AU83" s="328"/>
      <c r="AV83" s="328"/>
    </row>
    <row r="84" spans="1:48" s="137" customFormat="1" ht="12" customHeight="1" x14ac:dyDescent="0.15">
      <c r="A84" s="495">
        <v>21</v>
      </c>
      <c r="B84" s="498"/>
      <c r="C84" s="513"/>
      <c r="D84" s="504" t="s">
        <v>95</v>
      </c>
      <c r="E84" s="363"/>
      <c r="F84" s="507"/>
      <c r="G84" s="508"/>
      <c r="H84" s="166" t="s">
        <v>221</v>
      </c>
      <c r="I84" s="325"/>
      <c r="J84" s="325"/>
      <c r="K84" s="325"/>
      <c r="L84" s="325"/>
      <c r="M84" s="325"/>
      <c r="N84" s="325"/>
      <c r="O84" s="325"/>
      <c r="P84" s="325"/>
      <c r="Q84" s="325"/>
      <c r="R84" s="325"/>
      <c r="S84" s="325"/>
      <c r="T84" s="325"/>
      <c r="U84" s="325"/>
      <c r="V84" s="325"/>
      <c r="W84" s="325"/>
      <c r="X84" s="325"/>
      <c r="Y84" s="325"/>
      <c r="Z84" s="325"/>
      <c r="AA84" s="325"/>
      <c r="AB84" s="325"/>
      <c r="AC84" s="325"/>
      <c r="AD84" s="325"/>
      <c r="AE84" s="325"/>
      <c r="AF84" s="325"/>
      <c r="AG84" s="325"/>
      <c r="AH84" s="325"/>
      <c r="AI84" s="325"/>
      <c r="AJ84" s="325"/>
      <c r="AK84" s="325"/>
      <c r="AL84" s="325"/>
      <c r="AM84" s="325"/>
      <c r="AN84" s="482">
        <f t="shared" ref="AN84" si="75">IF(LEFT($AN$2,6)="共同生活援助",SUM(I85:AM85),SUM(I85:AM86))</f>
        <v>0</v>
      </c>
      <c r="AO84" s="485">
        <f>IF($AN$4="４週",AN84/4,AN84/(DAY(EOMONTH($I$22,0))/7))</f>
        <v>0</v>
      </c>
      <c r="AP84" s="488"/>
      <c r="AQ84" s="489"/>
      <c r="AR84" s="485" t="str">
        <f t="shared" ref="AR84" si="76">IF($AN$4="４週",AU85,AV85)</f>
        <v/>
      </c>
      <c r="AS84" s="485"/>
      <c r="AT84" s="494"/>
      <c r="AU84" s="326" t="s">
        <v>508</v>
      </c>
      <c r="AV84" s="326" t="s">
        <v>222</v>
      </c>
    </row>
    <row r="85" spans="1:48" s="137" customFormat="1" ht="12" customHeight="1" x14ac:dyDescent="0.15">
      <c r="A85" s="496"/>
      <c r="B85" s="499"/>
      <c r="C85" s="514"/>
      <c r="D85" s="505"/>
      <c r="E85" s="364"/>
      <c r="F85" s="509"/>
      <c r="G85" s="510"/>
      <c r="H85" s="167" t="s">
        <v>223</v>
      </c>
      <c r="I85" s="168" t="str">
        <f>IFERROR(VLOOKUP(I84,'P1-1'!$B:$AP,41,FALSE),"")</f>
        <v/>
      </c>
      <c r="J85" s="168" t="str">
        <f>IFERROR(VLOOKUP(J84,'P1-1'!$B:$AP,41,FALSE),"")</f>
        <v/>
      </c>
      <c r="K85" s="168" t="str">
        <f>IFERROR(VLOOKUP(K84,'P1-1'!$B:$AP,41,FALSE),"")</f>
        <v/>
      </c>
      <c r="L85" s="168" t="str">
        <f>IFERROR(VLOOKUP(L84,'P1-1'!$B:$AP,41,FALSE),"")</f>
        <v/>
      </c>
      <c r="M85" s="168" t="str">
        <f>IFERROR(VLOOKUP(M84,'P1-1'!$B:$AP,41,FALSE),"")</f>
        <v/>
      </c>
      <c r="N85" s="168" t="str">
        <f>IFERROR(VLOOKUP(N84,'P1-1'!$B:$AP,41,FALSE),"")</f>
        <v/>
      </c>
      <c r="O85" s="168" t="str">
        <f>IFERROR(VLOOKUP(O84,'P1-1'!$B:$AP,41,FALSE),"")</f>
        <v/>
      </c>
      <c r="P85" s="168" t="str">
        <f>IFERROR(VLOOKUP(P84,'P1-1'!$B:$AP,41,FALSE),"")</f>
        <v/>
      </c>
      <c r="Q85" s="168" t="str">
        <f>IFERROR(VLOOKUP(Q84,'P1-1'!$B:$AP,41,FALSE),"")</f>
        <v/>
      </c>
      <c r="R85" s="168" t="str">
        <f>IFERROR(VLOOKUP(R84,'P1-1'!$B:$AP,41,FALSE),"")</f>
        <v/>
      </c>
      <c r="S85" s="168" t="str">
        <f>IFERROR(VLOOKUP(S84,'P1-1'!$B:$AP,41,FALSE),"")</f>
        <v/>
      </c>
      <c r="T85" s="168" t="str">
        <f>IFERROR(VLOOKUP(T84,'P1-1'!$B:$AP,41,FALSE),"")</f>
        <v/>
      </c>
      <c r="U85" s="168" t="str">
        <f>IFERROR(VLOOKUP(U84,'P1-1'!$B:$AP,41,FALSE),"")</f>
        <v/>
      </c>
      <c r="V85" s="168" t="str">
        <f>IFERROR(VLOOKUP(V84,'P1-1'!$B:$AP,41,FALSE),"")</f>
        <v/>
      </c>
      <c r="W85" s="168" t="str">
        <f>IFERROR(VLOOKUP(W84,'P1-1'!$B:$AP,41,FALSE),"")</f>
        <v/>
      </c>
      <c r="X85" s="168" t="str">
        <f>IFERROR(VLOOKUP(X84,'P1-1'!$B:$AP,41,FALSE),"")</f>
        <v/>
      </c>
      <c r="Y85" s="168" t="str">
        <f>IFERROR(VLOOKUP(Y84,'P1-1'!$B:$AP,41,FALSE),"")</f>
        <v/>
      </c>
      <c r="Z85" s="168" t="str">
        <f>IFERROR(VLOOKUP(Z84,'P1-1'!$B:$AP,41,FALSE),"")</f>
        <v/>
      </c>
      <c r="AA85" s="168" t="str">
        <f>IFERROR(VLOOKUP(AA84,'P1-1'!$B:$AP,41,FALSE),"")</f>
        <v/>
      </c>
      <c r="AB85" s="168" t="str">
        <f>IFERROR(VLOOKUP(AB84,'P1-1'!$B:$AP,41,FALSE),"")</f>
        <v/>
      </c>
      <c r="AC85" s="168" t="str">
        <f>IFERROR(VLOOKUP(AC84,'P1-1'!$B:$AP,41,FALSE),"")</f>
        <v/>
      </c>
      <c r="AD85" s="168" t="str">
        <f>IFERROR(VLOOKUP(AD84,'P1-1'!$B:$AP,41,FALSE),"")</f>
        <v/>
      </c>
      <c r="AE85" s="168" t="str">
        <f>IFERROR(VLOOKUP(AE84,'P1-1'!$B:$AP,41,FALSE),"")</f>
        <v/>
      </c>
      <c r="AF85" s="168" t="str">
        <f>IFERROR(VLOOKUP(AF84,'P1-1'!$B:$AP,41,FALSE),"")</f>
        <v/>
      </c>
      <c r="AG85" s="168" t="str">
        <f>IFERROR(VLOOKUP(AG84,'P1-1'!$B:$AP,41,FALSE),"")</f>
        <v/>
      </c>
      <c r="AH85" s="168" t="str">
        <f>IFERROR(VLOOKUP(AH84,'P1-1'!$B:$AP,41,FALSE),"")</f>
        <v/>
      </c>
      <c r="AI85" s="168" t="str">
        <f>IFERROR(VLOOKUP(AI84,'P1-1'!$B:$AP,41,FALSE),"")</f>
        <v/>
      </c>
      <c r="AJ85" s="168" t="str">
        <f>IFERROR(VLOOKUP(AJ84,'P1-1'!$B:$AP,41,FALSE),"")</f>
        <v/>
      </c>
      <c r="AK85" s="168" t="str">
        <f>IFERROR(VLOOKUP(AK84,'P1-1'!$B:$AP,41,FALSE),"")</f>
        <v/>
      </c>
      <c r="AL85" s="168" t="str">
        <f>IFERROR(VLOOKUP(AL84,'P1-1'!$B:$AP,41,FALSE),"")</f>
        <v/>
      </c>
      <c r="AM85" s="168" t="str">
        <f>IFERROR(VLOOKUP(AM84,'P1-1'!$B:$AP,41,FALSE),"")</f>
        <v/>
      </c>
      <c r="AN85" s="483"/>
      <c r="AO85" s="486"/>
      <c r="AP85" s="490"/>
      <c r="AQ85" s="491"/>
      <c r="AR85" s="486"/>
      <c r="AS85" s="486"/>
      <c r="AT85" s="494"/>
      <c r="AU85" s="327" t="str">
        <f>IFERROR(IF($D84="□",($AO84/$AK$7),($AO84/$AK$9)),"")</f>
        <v/>
      </c>
      <c r="AV85" s="327" t="str">
        <f>IFERROR(IF($D84="□",($AN84/$AO$7),($AN84/$AO$9)),"")</f>
        <v/>
      </c>
    </row>
    <row r="86" spans="1:48" s="137" customFormat="1" ht="12" customHeight="1" x14ac:dyDescent="0.15">
      <c r="A86" s="497"/>
      <c r="B86" s="500"/>
      <c r="C86" s="515"/>
      <c r="D86" s="506"/>
      <c r="E86" s="364"/>
      <c r="F86" s="511"/>
      <c r="G86" s="512"/>
      <c r="H86" s="169" t="s">
        <v>224</v>
      </c>
      <c r="I86" s="168" t="str">
        <f>IFERROR(VLOOKUP(I84,'P1-1'!$B:$AP,31,FALSE),"")</f>
        <v/>
      </c>
      <c r="J86" s="168" t="str">
        <f>IFERROR(VLOOKUP(J84,'P1-1'!$B:$AP,31,FALSE),"")</f>
        <v/>
      </c>
      <c r="K86" s="168" t="str">
        <f>IFERROR(VLOOKUP(K84,'P1-1'!$B:$AP,31,FALSE),"")</f>
        <v/>
      </c>
      <c r="L86" s="168" t="str">
        <f>IFERROR(VLOOKUP(L84,'P1-1'!$B:$AP,31,FALSE),"")</f>
        <v/>
      </c>
      <c r="M86" s="168" t="str">
        <f>IFERROR(VLOOKUP(M84,'P1-1'!$B:$AP,31,FALSE),"")</f>
        <v/>
      </c>
      <c r="N86" s="168" t="str">
        <f>IFERROR(VLOOKUP(N84,'P1-1'!$B:$AP,31,FALSE),"")</f>
        <v/>
      </c>
      <c r="O86" s="168" t="str">
        <f>IFERROR(VLOOKUP(O84,'P1-1'!$B:$AP,31,FALSE),"")</f>
        <v/>
      </c>
      <c r="P86" s="168" t="str">
        <f>IFERROR(VLOOKUP(P84,'P1-1'!$B:$AP,31,FALSE),"")</f>
        <v/>
      </c>
      <c r="Q86" s="168" t="str">
        <f>IFERROR(VLOOKUP(Q84,'P1-1'!$B:$AP,31,FALSE),"")</f>
        <v/>
      </c>
      <c r="R86" s="168" t="str">
        <f>IFERROR(VLOOKUP(R84,'P1-1'!$B:$AP,31,FALSE),"")</f>
        <v/>
      </c>
      <c r="S86" s="168" t="str">
        <f>IFERROR(VLOOKUP(S84,'P1-1'!$B:$AP,31,FALSE),"")</f>
        <v/>
      </c>
      <c r="T86" s="168" t="str">
        <f>IFERROR(VLOOKUP(T84,'P1-1'!$B:$AP,31,FALSE),"")</f>
        <v/>
      </c>
      <c r="U86" s="168" t="str">
        <f>IFERROR(VLOOKUP(U84,'P1-1'!$B:$AP,31,FALSE),"")</f>
        <v/>
      </c>
      <c r="V86" s="168" t="str">
        <f>IFERROR(VLOOKUP(V84,'P1-1'!$B:$AP,31,FALSE),"")</f>
        <v/>
      </c>
      <c r="W86" s="168" t="str">
        <f>IFERROR(VLOOKUP(W84,'P1-1'!$B:$AP,31,FALSE),"")</f>
        <v/>
      </c>
      <c r="X86" s="168" t="str">
        <f>IFERROR(VLOOKUP(X84,'P1-1'!$B:$AP,31,FALSE),"")</f>
        <v/>
      </c>
      <c r="Y86" s="168" t="str">
        <f>IFERROR(VLOOKUP(Y84,'P1-1'!$B:$AP,31,FALSE),"")</f>
        <v/>
      </c>
      <c r="Z86" s="168" t="str">
        <f>IFERROR(VLOOKUP(Z84,'P1-1'!$B:$AP,31,FALSE),"")</f>
        <v/>
      </c>
      <c r="AA86" s="168" t="str">
        <f>IFERROR(VLOOKUP(AA84,'P1-1'!$B:$AP,31,FALSE),"")</f>
        <v/>
      </c>
      <c r="AB86" s="168" t="str">
        <f>IFERROR(VLOOKUP(AB84,'P1-1'!$B:$AP,31,FALSE),"")</f>
        <v/>
      </c>
      <c r="AC86" s="168" t="str">
        <f>IFERROR(VLOOKUP(AC84,'P1-1'!$B:$AP,31,FALSE),"")</f>
        <v/>
      </c>
      <c r="AD86" s="168" t="str">
        <f>IFERROR(VLOOKUP(AD84,'P1-1'!$B:$AP,31,FALSE),"")</f>
        <v/>
      </c>
      <c r="AE86" s="168" t="str">
        <f>IFERROR(VLOOKUP(AE84,'P1-1'!$B:$AP,31,FALSE),"")</f>
        <v/>
      </c>
      <c r="AF86" s="168" t="str">
        <f>IFERROR(VLOOKUP(AF84,'P1-1'!$B:$AP,31,FALSE),"")</f>
        <v/>
      </c>
      <c r="AG86" s="168" t="str">
        <f>IFERROR(VLOOKUP(AG84,'P1-1'!$B:$AP,31,FALSE),"")</f>
        <v/>
      </c>
      <c r="AH86" s="168" t="str">
        <f>IFERROR(VLOOKUP(AH84,'P1-1'!$B:$AP,31,FALSE),"")</f>
        <v/>
      </c>
      <c r="AI86" s="168" t="str">
        <f>IFERROR(VLOOKUP(AI84,'P1-1'!$B:$AP,31,FALSE),"")</f>
        <v/>
      </c>
      <c r="AJ86" s="168" t="str">
        <f>IFERROR(VLOOKUP(AJ84,'P1-1'!$B:$AP,31,FALSE),"")</f>
        <v/>
      </c>
      <c r="AK86" s="168" t="str">
        <f>IFERROR(VLOOKUP(AK84,'P1-1'!$B:$AP,31,FALSE),"")</f>
        <v/>
      </c>
      <c r="AL86" s="168" t="str">
        <f>IFERROR(VLOOKUP(AL84,'P1-1'!$B:$AP,31,FALSE),"")</f>
        <v/>
      </c>
      <c r="AM86" s="168" t="str">
        <f>IFERROR(VLOOKUP(AM84,'P1-1'!$B:$AP,31,FALSE),"")</f>
        <v/>
      </c>
      <c r="AN86" s="484"/>
      <c r="AO86" s="487"/>
      <c r="AP86" s="492"/>
      <c r="AQ86" s="493"/>
      <c r="AR86" s="487"/>
      <c r="AS86" s="487"/>
      <c r="AT86" s="494"/>
      <c r="AU86" s="328"/>
      <c r="AV86" s="328"/>
    </row>
    <row r="87" spans="1:48" s="139" customFormat="1" ht="12" customHeight="1" x14ac:dyDescent="0.15">
      <c r="A87" s="495">
        <v>22</v>
      </c>
      <c r="B87" s="498"/>
      <c r="C87" s="513"/>
      <c r="D87" s="504" t="s">
        <v>95</v>
      </c>
      <c r="E87" s="363"/>
      <c r="F87" s="507"/>
      <c r="G87" s="508"/>
      <c r="H87" s="166" t="s">
        <v>221</v>
      </c>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c r="AG87" s="325"/>
      <c r="AH87" s="325"/>
      <c r="AI87" s="325"/>
      <c r="AJ87" s="325"/>
      <c r="AK87" s="325"/>
      <c r="AL87" s="325"/>
      <c r="AM87" s="325"/>
      <c r="AN87" s="482">
        <f t="shared" ref="AN87" si="77">IF(LEFT($AN$2,6)="共同生活援助",SUM(I88:AM88),SUM(I88:AM89))</f>
        <v>0</v>
      </c>
      <c r="AO87" s="485">
        <f>IF($AN$4="４週",AN87/4,AN87/(DAY(EOMONTH($I$22,0))/7))</f>
        <v>0</v>
      </c>
      <c r="AP87" s="488"/>
      <c r="AQ87" s="489"/>
      <c r="AR87" s="485" t="str">
        <f t="shared" ref="AR87" si="78">IF($AN$4="４週",AU88,AV88)</f>
        <v/>
      </c>
      <c r="AS87" s="485"/>
      <c r="AT87" s="494"/>
      <c r="AU87" s="326" t="s">
        <v>508</v>
      </c>
      <c r="AV87" s="326" t="s">
        <v>222</v>
      </c>
    </row>
    <row r="88" spans="1:48" s="139" customFormat="1" ht="12" customHeight="1" x14ac:dyDescent="0.15">
      <c r="A88" s="496"/>
      <c r="B88" s="499"/>
      <c r="C88" s="514"/>
      <c r="D88" s="505"/>
      <c r="E88" s="364"/>
      <c r="F88" s="509"/>
      <c r="G88" s="510"/>
      <c r="H88" s="167" t="s">
        <v>223</v>
      </c>
      <c r="I88" s="168" t="str">
        <f>IFERROR(VLOOKUP(I87,'P1-1'!$B:$AP,41,FALSE),"")</f>
        <v/>
      </c>
      <c r="J88" s="168" t="str">
        <f>IFERROR(VLOOKUP(J87,'P1-1'!$B:$AP,41,FALSE),"")</f>
        <v/>
      </c>
      <c r="K88" s="168" t="str">
        <f>IFERROR(VLOOKUP(K87,'P1-1'!$B:$AP,41,FALSE),"")</f>
        <v/>
      </c>
      <c r="L88" s="168" t="str">
        <f>IFERROR(VLOOKUP(L87,'P1-1'!$B:$AP,41,FALSE),"")</f>
        <v/>
      </c>
      <c r="M88" s="168" t="str">
        <f>IFERROR(VLOOKUP(M87,'P1-1'!$B:$AP,41,FALSE),"")</f>
        <v/>
      </c>
      <c r="N88" s="168" t="str">
        <f>IFERROR(VLOOKUP(N87,'P1-1'!$B:$AP,41,FALSE),"")</f>
        <v/>
      </c>
      <c r="O88" s="168" t="str">
        <f>IFERROR(VLOOKUP(O87,'P1-1'!$B:$AP,41,FALSE),"")</f>
        <v/>
      </c>
      <c r="P88" s="168" t="str">
        <f>IFERROR(VLOOKUP(P87,'P1-1'!$B:$AP,41,FALSE),"")</f>
        <v/>
      </c>
      <c r="Q88" s="168" t="str">
        <f>IFERROR(VLOOKUP(Q87,'P1-1'!$B:$AP,41,FALSE),"")</f>
        <v/>
      </c>
      <c r="R88" s="168" t="str">
        <f>IFERROR(VLOOKUP(R87,'P1-1'!$B:$AP,41,FALSE),"")</f>
        <v/>
      </c>
      <c r="S88" s="168" t="str">
        <f>IFERROR(VLOOKUP(S87,'P1-1'!$B:$AP,41,FALSE),"")</f>
        <v/>
      </c>
      <c r="T88" s="168" t="str">
        <f>IFERROR(VLOOKUP(T87,'P1-1'!$B:$AP,41,FALSE),"")</f>
        <v/>
      </c>
      <c r="U88" s="168" t="str">
        <f>IFERROR(VLOOKUP(U87,'P1-1'!$B:$AP,41,FALSE),"")</f>
        <v/>
      </c>
      <c r="V88" s="168" t="str">
        <f>IFERROR(VLOOKUP(V87,'P1-1'!$B:$AP,41,FALSE),"")</f>
        <v/>
      </c>
      <c r="W88" s="168" t="str">
        <f>IFERROR(VLOOKUP(W87,'P1-1'!$B:$AP,41,FALSE),"")</f>
        <v/>
      </c>
      <c r="X88" s="168" t="str">
        <f>IFERROR(VLOOKUP(X87,'P1-1'!$B:$AP,41,FALSE),"")</f>
        <v/>
      </c>
      <c r="Y88" s="168" t="str">
        <f>IFERROR(VLOOKUP(Y87,'P1-1'!$B:$AP,41,FALSE),"")</f>
        <v/>
      </c>
      <c r="Z88" s="168" t="str">
        <f>IFERROR(VLOOKUP(Z87,'P1-1'!$B:$AP,41,FALSE),"")</f>
        <v/>
      </c>
      <c r="AA88" s="168" t="str">
        <f>IFERROR(VLOOKUP(AA87,'P1-1'!$B:$AP,41,FALSE),"")</f>
        <v/>
      </c>
      <c r="AB88" s="168" t="str">
        <f>IFERROR(VLOOKUP(AB87,'P1-1'!$B:$AP,41,FALSE),"")</f>
        <v/>
      </c>
      <c r="AC88" s="168" t="str">
        <f>IFERROR(VLOOKUP(AC87,'P1-1'!$B:$AP,41,FALSE),"")</f>
        <v/>
      </c>
      <c r="AD88" s="168" t="str">
        <f>IFERROR(VLOOKUP(AD87,'P1-1'!$B:$AP,41,FALSE),"")</f>
        <v/>
      </c>
      <c r="AE88" s="168" t="str">
        <f>IFERROR(VLOOKUP(AE87,'P1-1'!$B:$AP,41,FALSE),"")</f>
        <v/>
      </c>
      <c r="AF88" s="168" t="str">
        <f>IFERROR(VLOOKUP(AF87,'P1-1'!$B:$AP,41,FALSE),"")</f>
        <v/>
      </c>
      <c r="AG88" s="168" t="str">
        <f>IFERROR(VLOOKUP(AG87,'P1-1'!$B:$AP,41,FALSE),"")</f>
        <v/>
      </c>
      <c r="AH88" s="168" t="str">
        <f>IFERROR(VLOOKUP(AH87,'P1-1'!$B:$AP,41,FALSE),"")</f>
        <v/>
      </c>
      <c r="AI88" s="168" t="str">
        <f>IFERROR(VLOOKUP(AI87,'P1-1'!$B:$AP,41,FALSE),"")</f>
        <v/>
      </c>
      <c r="AJ88" s="168" t="str">
        <f>IFERROR(VLOOKUP(AJ87,'P1-1'!$B:$AP,41,FALSE),"")</f>
        <v/>
      </c>
      <c r="AK88" s="168" t="str">
        <f>IFERROR(VLOOKUP(AK87,'P1-1'!$B:$AP,41,FALSE),"")</f>
        <v/>
      </c>
      <c r="AL88" s="168" t="str">
        <f>IFERROR(VLOOKUP(AL87,'P1-1'!$B:$AP,41,FALSE),"")</f>
        <v/>
      </c>
      <c r="AM88" s="168" t="str">
        <f>IFERROR(VLOOKUP(AM87,'P1-1'!$B:$AP,41,FALSE),"")</f>
        <v/>
      </c>
      <c r="AN88" s="483"/>
      <c r="AO88" s="486"/>
      <c r="AP88" s="490"/>
      <c r="AQ88" s="491"/>
      <c r="AR88" s="486"/>
      <c r="AS88" s="486"/>
      <c r="AT88" s="494"/>
      <c r="AU88" s="327" t="str">
        <f t="shared" ref="AU88" si="79">IFERROR(IF($D87="□",($AO87/$AK$7),($AO87/$AK$9)),"")</f>
        <v/>
      </c>
      <c r="AV88" s="327" t="str">
        <f t="shared" ref="AV88" si="80">IFERROR(IF($D87="□",($AN87/$AO$7),($AN87/$AO$9)),"")</f>
        <v/>
      </c>
    </row>
    <row r="89" spans="1:48" s="139" customFormat="1" ht="12" customHeight="1" x14ac:dyDescent="0.15">
      <c r="A89" s="497"/>
      <c r="B89" s="500"/>
      <c r="C89" s="515"/>
      <c r="D89" s="506"/>
      <c r="E89" s="364"/>
      <c r="F89" s="511"/>
      <c r="G89" s="512"/>
      <c r="H89" s="169" t="s">
        <v>224</v>
      </c>
      <c r="I89" s="168" t="str">
        <f>IFERROR(VLOOKUP(I87,'P1-1'!$B:$AP,31,FALSE),"")</f>
        <v/>
      </c>
      <c r="J89" s="168" t="str">
        <f>IFERROR(VLOOKUP(J87,'P1-1'!$B:$AP,31,FALSE),"")</f>
        <v/>
      </c>
      <c r="K89" s="168" t="str">
        <f>IFERROR(VLOOKUP(K87,'P1-1'!$B:$AP,31,FALSE),"")</f>
        <v/>
      </c>
      <c r="L89" s="168" t="str">
        <f>IFERROR(VLOOKUP(L87,'P1-1'!$B:$AP,31,FALSE),"")</f>
        <v/>
      </c>
      <c r="M89" s="168" t="str">
        <f>IFERROR(VLOOKUP(M87,'P1-1'!$B:$AP,31,FALSE),"")</f>
        <v/>
      </c>
      <c r="N89" s="168" t="str">
        <f>IFERROR(VLOOKUP(N87,'P1-1'!$B:$AP,31,FALSE),"")</f>
        <v/>
      </c>
      <c r="O89" s="168" t="str">
        <f>IFERROR(VLOOKUP(O87,'P1-1'!$B:$AP,31,FALSE),"")</f>
        <v/>
      </c>
      <c r="P89" s="168" t="str">
        <f>IFERROR(VLOOKUP(P87,'P1-1'!$B:$AP,31,FALSE),"")</f>
        <v/>
      </c>
      <c r="Q89" s="168" t="str">
        <f>IFERROR(VLOOKUP(Q87,'P1-1'!$B:$AP,31,FALSE),"")</f>
        <v/>
      </c>
      <c r="R89" s="168" t="str">
        <f>IFERROR(VLOOKUP(R87,'P1-1'!$B:$AP,31,FALSE),"")</f>
        <v/>
      </c>
      <c r="S89" s="168" t="str">
        <f>IFERROR(VLOOKUP(S87,'P1-1'!$B:$AP,31,FALSE),"")</f>
        <v/>
      </c>
      <c r="T89" s="168" t="str">
        <f>IFERROR(VLOOKUP(T87,'P1-1'!$B:$AP,31,FALSE),"")</f>
        <v/>
      </c>
      <c r="U89" s="168" t="str">
        <f>IFERROR(VLOOKUP(U87,'P1-1'!$B:$AP,31,FALSE),"")</f>
        <v/>
      </c>
      <c r="V89" s="168" t="str">
        <f>IFERROR(VLOOKUP(V87,'P1-1'!$B:$AP,31,FALSE),"")</f>
        <v/>
      </c>
      <c r="W89" s="168" t="str">
        <f>IFERROR(VLOOKUP(W87,'P1-1'!$B:$AP,31,FALSE),"")</f>
        <v/>
      </c>
      <c r="X89" s="168" t="str">
        <f>IFERROR(VLOOKUP(X87,'P1-1'!$B:$AP,31,FALSE),"")</f>
        <v/>
      </c>
      <c r="Y89" s="168" t="str">
        <f>IFERROR(VLOOKUP(Y87,'P1-1'!$B:$AP,31,FALSE),"")</f>
        <v/>
      </c>
      <c r="Z89" s="168" t="str">
        <f>IFERROR(VLOOKUP(Z87,'P1-1'!$B:$AP,31,FALSE),"")</f>
        <v/>
      </c>
      <c r="AA89" s="168" t="str">
        <f>IFERROR(VLOOKUP(AA87,'P1-1'!$B:$AP,31,FALSE),"")</f>
        <v/>
      </c>
      <c r="AB89" s="168" t="str">
        <f>IFERROR(VLOOKUP(AB87,'P1-1'!$B:$AP,31,FALSE),"")</f>
        <v/>
      </c>
      <c r="AC89" s="168" t="str">
        <f>IFERROR(VLOOKUP(AC87,'P1-1'!$B:$AP,31,FALSE),"")</f>
        <v/>
      </c>
      <c r="AD89" s="168" t="str">
        <f>IFERROR(VLOOKUP(AD87,'P1-1'!$B:$AP,31,FALSE),"")</f>
        <v/>
      </c>
      <c r="AE89" s="168" t="str">
        <f>IFERROR(VLOOKUP(AE87,'P1-1'!$B:$AP,31,FALSE),"")</f>
        <v/>
      </c>
      <c r="AF89" s="168" t="str">
        <f>IFERROR(VLOOKUP(AF87,'P1-1'!$B:$AP,31,FALSE),"")</f>
        <v/>
      </c>
      <c r="AG89" s="168" t="str">
        <f>IFERROR(VLOOKUP(AG87,'P1-1'!$B:$AP,31,FALSE),"")</f>
        <v/>
      </c>
      <c r="AH89" s="168" t="str">
        <f>IFERROR(VLOOKUP(AH87,'P1-1'!$B:$AP,31,FALSE),"")</f>
        <v/>
      </c>
      <c r="AI89" s="168" t="str">
        <f>IFERROR(VLOOKUP(AI87,'P1-1'!$B:$AP,31,FALSE),"")</f>
        <v/>
      </c>
      <c r="AJ89" s="168" t="str">
        <f>IFERROR(VLOOKUP(AJ87,'P1-1'!$B:$AP,31,FALSE),"")</f>
        <v/>
      </c>
      <c r="AK89" s="168" t="str">
        <f>IFERROR(VLOOKUP(AK87,'P1-1'!$B:$AP,31,FALSE),"")</f>
        <v/>
      </c>
      <c r="AL89" s="168" t="str">
        <f>IFERROR(VLOOKUP(AL87,'P1-1'!$B:$AP,31,FALSE),"")</f>
        <v/>
      </c>
      <c r="AM89" s="168" t="str">
        <f>IFERROR(VLOOKUP(AM87,'P1-1'!$B:$AP,31,FALSE),"")</f>
        <v/>
      </c>
      <c r="AN89" s="484"/>
      <c r="AO89" s="487"/>
      <c r="AP89" s="492"/>
      <c r="AQ89" s="493"/>
      <c r="AR89" s="487"/>
      <c r="AS89" s="487"/>
      <c r="AT89" s="494"/>
      <c r="AU89" s="328"/>
      <c r="AV89" s="328"/>
    </row>
    <row r="90" spans="1:48" s="139" customFormat="1" ht="12" customHeight="1" x14ac:dyDescent="0.15">
      <c r="A90" s="495">
        <v>23</v>
      </c>
      <c r="B90" s="498"/>
      <c r="C90" s="513"/>
      <c r="D90" s="504" t="s">
        <v>95</v>
      </c>
      <c r="E90" s="363"/>
      <c r="F90" s="507"/>
      <c r="G90" s="508"/>
      <c r="H90" s="166" t="s">
        <v>221</v>
      </c>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c r="AG90" s="325"/>
      <c r="AH90" s="325"/>
      <c r="AI90" s="325"/>
      <c r="AJ90" s="325"/>
      <c r="AK90" s="325"/>
      <c r="AL90" s="325"/>
      <c r="AM90" s="325"/>
      <c r="AN90" s="482">
        <f t="shared" ref="AN90" si="81">IF(LEFT($AN$2,6)="共同生活援助",SUM(I91:AM91),SUM(I91:AM92))</f>
        <v>0</v>
      </c>
      <c r="AO90" s="485">
        <f>IF($AN$4="４週",AN90/4,AN90/(DAY(EOMONTH($I$22,0))/7))</f>
        <v>0</v>
      </c>
      <c r="AP90" s="488"/>
      <c r="AQ90" s="489"/>
      <c r="AR90" s="485" t="str">
        <f t="shared" ref="AR90" si="82">IF($AN$4="４週",AU91,AV91)</f>
        <v/>
      </c>
      <c r="AS90" s="485"/>
      <c r="AT90" s="494"/>
      <c r="AU90" s="326" t="s">
        <v>508</v>
      </c>
      <c r="AV90" s="326" t="s">
        <v>222</v>
      </c>
    </row>
    <row r="91" spans="1:48" s="139" customFormat="1" ht="12" customHeight="1" x14ac:dyDescent="0.15">
      <c r="A91" s="496"/>
      <c r="B91" s="499"/>
      <c r="C91" s="514"/>
      <c r="D91" s="505"/>
      <c r="E91" s="364"/>
      <c r="F91" s="509"/>
      <c r="G91" s="510"/>
      <c r="H91" s="167" t="s">
        <v>223</v>
      </c>
      <c r="I91" s="168" t="str">
        <f>IFERROR(VLOOKUP(I90,'P1-1'!$B:$AP,41,FALSE),"")</f>
        <v/>
      </c>
      <c r="J91" s="168" t="str">
        <f>IFERROR(VLOOKUP(J90,'P1-1'!$B:$AP,41,FALSE),"")</f>
        <v/>
      </c>
      <c r="K91" s="168" t="str">
        <f>IFERROR(VLOOKUP(K90,'P1-1'!$B:$AP,41,FALSE),"")</f>
        <v/>
      </c>
      <c r="L91" s="168" t="str">
        <f>IFERROR(VLOOKUP(L90,'P1-1'!$B:$AP,41,FALSE),"")</f>
        <v/>
      </c>
      <c r="M91" s="168" t="str">
        <f>IFERROR(VLOOKUP(M90,'P1-1'!$B:$AP,41,FALSE),"")</f>
        <v/>
      </c>
      <c r="N91" s="168" t="str">
        <f>IFERROR(VLOOKUP(N90,'P1-1'!$B:$AP,41,FALSE),"")</f>
        <v/>
      </c>
      <c r="O91" s="168" t="str">
        <f>IFERROR(VLOOKUP(O90,'P1-1'!$B:$AP,41,FALSE),"")</f>
        <v/>
      </c>
      <c r="P91" s="168" t="str">
        <f>IFERROR(VLOOKUP(P90,'P1-1'!$B:$AP,41,FALSE),"")</f>
        <v/>
      </c>
      <c r="Q91" s="168" t="str">
        <f>IFERROR(VLOOKUP(Q90,'P1-1'!$B:$AP,41,FALSE),"")</f>
        <v/>
      </c>
      <c r="R91" s="168" t="str">
        <f>IFERROR(VLOOKUP(R90,'P1-1'!$B:$AP,41,FALSE),"")</f>
        <v/>
      </c>
      <c r="S91" s="168" t="str">
        <f>IFERROR(VLOOKUP(S90,'P1-1'!$B:$AP,41,FALSE),"")</f>
        <v/>
      </c>
      <c r="T91" s="168" t="str">
        <f>IFERROR(VLOOKUP(T90,'P1-1'!$B:$AP,41,FALSE),"")</f>
        <v/>
      </c>
      <c r="U91" s="168" t="str">
        <f>IFERROR(VLOOKUP(U90,'P1-1'!$B:$AP,41,FALSE),"")</f>
        <v/>
      </c>
      <c r="V91" s="168" t="str">
        <f>IFERROR(VLOOKUP(V90,'P1-1'!$B:$AP,41,FALSE),"")</f>
        <v/>
      </c>
      <c r="W91" s="168" t="str">
        <f>IFERROR(VLOOKUP(W90,'P1-1'!$B:$AP,41,FALSE),"")</f>
        <v/>
      </c>
      <c r="X91" s="168" t="str">
        <f>IFERROR(VLOOKUP(X90,'P1-1'!$B:$AP,41,FALSE),"")</f>
        <v/>
      </c>
      <c r="Y91" s="168" t="str">
        <f>IFERROR(VLOOKUP(Y90,'P1-1'!$B:$AP,41,FALSE),"")</f>
        <v/>
      </c>
      <c r="Z91" s="168" t="str">
        <f>IFERROR(VLOOKUP(Z90,'P1-1'!$B:$AP,41,FALSE),"")</f>
        <v/>
      </c>
      <c r="AA91" s="168" t="str">
        <f>IFERROR(VLOOKUP(AA90,'P1-1'!$B:$AP,41,FALSE),"")</f>
        <v/>
      </c>
      <c r="AB91" s="168" t="str">
        <f>IFERROR(VLOOKUP(AB90,'P1-1'!$B:$AP,41,FALSE),"")</f>
        <v/>
      </c>
      <c r="AC91" s="168" t="str">
        <f>IFERROR(VLOOKUP(AC90,'P1-1'!$B:$AP,41,FALSE),"")</f>
        <v/>
      </c>
      <c r="AD91" s="168" t="str">
        <f>IFERROR(VLOOKUP(AD90,'P1-1'!$B:$AP,41,FALSE),"")</f>
        <v/>
      </c>
      <c r="AE91" s="168" t="str">
        <f>IFERROR(VLOOKUP(AE90,'P1-1'!$B:$AP,41,FALSE),"")</f>
        <v/>
      </c>
      <c r="AF91" s="168" t="str">
        <f>IFERROR(VLOOKUP(AF90,'P1-1'!$B:$AP,41,FALSE),"")</f>
        <v/>
      </c>
      <c r="AG91" s="168" t="str">
        <f>IFERROR(VLOOKUP(AG90,'P1-1'!$B:$AP,41,FALSE),"")</f>
        <v/>
      </c>
      <c r="AH91" s="168" t="str">
        <f>IFERROR(VLOOKUP(AH90,'P1-1'!$B:$AP,41,FALSE),"")</f>
        <v/>
      </c>
      <c r="AI91" s="168" t="str">
        <f>IFERROR(VLOOKUP(AI90,'P1-1'!$B:$AP,41,FALSE),"")</f>
        <v/>
      </c>
      <c r="AJ91" s="168" t="str">
        <f>IFERROR(VLOOKUP(AJ90,'P1-1'!$B:$AP,41,FALSE),"")</f>
        <v/>
      </c>
      <c r="AK91" s="168" t="str">
        <f>IFERROR(VLOOKUP(AK90,'P1-1'!$B:$AP,41,FALSE),"")</f>
        <v/>
      </c>
      <c r="AL91" s="168" t="str">
        <f>IFERROR(VLOOKUP(AL90,'P1-1'!$B:$AP,41,FALSE),"")</f>
        <v/>
      </c>
      <c r="AM91" s="168" t="str">
        <f>IFERROR(VLOOKUP(AM90,'P1-1'!$B:$AP,41,FALSE),"")</f>
        <v/>
      </c>
      <c r="AN91" s="483"/>
      <c r="AO91" s="486"/>
      <c r="AP91" s="490"/>
      <c r="AQ91" s="491"/>
      <c r="AR91" s="486"/>
      <c r="AS91" s="486"/>
      <c r="AT91" s="494"/>
      <c r="AU91" s="327" t="str">
        <f t="shared" ref="AU91" si="83">IFERROR(IF($D90="□",($AO90/$AK$7),($AO90/$AK$9)),"")</f>
        <v/>
      </c>
      <c r="AV91" s="327" t="str">
        <f t="shared" ref="AV91" si="84">IFERROR(IF($D90="□",($AN90/$AO$7),($AN90/$AO$9)),"")</f>
        <v/>
      </c>
    </row>
    <row r="92" spans="1:48" s="139" customFormat="1" ht="12" customHeight="1" x14ac:dyDescent="0.15">
      <c r="A92" s="497"/>
      <c r="B92" s="500"/>
      <c r="C92" s="515"/>
      <c r="D92" s="506"/>
      <c r="E92" s="364"/>
      <c r="F92" s="511"/>
      <c r="G92" s="512"/>
      <c r="H92" s="169" t="s">
        <v>224</v>
      </c>
      <c r="I92" s="168" t="str">
        <f>IFERROR(VLOOKUP(I90,'P1-1'!$B:$AP,31,FALSE),"")</f>
        <v/>
      </c>
      <c r="J92" s="168" t="str">
        <f>IFERROR(VLOOKUP(J90,'P1-1'!$B:$AP,31,FALSE),"")</f>
        <v/>
      </c>
      <c r="K92" s="168" t="str">
        <f>IFERROR(VLOOKUP(K90,'P1-1'!$B:$AP,31,FALSE),"")</f>
        <v/>
      </c>
      <c r="L92" s="168" t="str">
        <f>IFERROR(VLOOKUP(L90,'P1-1'!$B:$AP,31,FALSE),"")</f>
        <v/>
      </c>
      <c r="M92" s="168" t="str">
        <f>IFERROR(VLOOKUP(M90,'P1-1'!$B:$AP,31,FALSE),"")</f>
        <v/>
      </c>
      <c r="N92" s="168" t="str">
        <f>IFERROR(VLOOKUP(N90,'P1-1'!$B:$AP,31,FALSE),"")</f>
        <v/>
      </c>
      <c r="O92" s="168" t="str">
        <f>IFERROR(VLOOKUP(O90,'P1-1'!$B:$AP,31,FALSE),"")</f>
        <v/>
      </c>
      <c r="P92" s="168" t="str">
        <f>IFERROR(VLOOKUP(P90,'P1-1'!$B:$AP,31,FALSE),"")</f>
        <v/>
      </c>
      <c r="Q92" s="168" t="str">
        <f>IFERROR(VLOOKUP(Q90,'P1-1'!$B:$AP,31,FALSE),"")</f>
        <v/>
      </c>
      <c r="R92" s="168" t="str">
        <f>IFERROR(VLOOKUP(R90,'P1-1'!$B:$AP,31,FALSE),"")</f>
        <v/>
      </c>
      <c r="S92" s="168" t="str">
        <f>IFERROR(VLOOKUP(S90,'P1-1'!$B:$AP,31,FALSE),"")</f>
        <v/>
      </c>
      <c r="T92" s="168" t="str">
        <f>IFERROR(VLOOKUP(T90,'P1-1'!$B:$AP,31,FALSE),"")</f>
        <v/>
      </c>
      <c r="U92" s="168" t="str">
        <f>IFERROR(VLOOKUP(U90,'P1-1'!$B:$AP,31,FALSE),"")</f>
        <v/>
      </c>
      <c r="V92" s="168" t="str">
        <f>IFERROR(VLOOKUP(V90,'P1-1'!$B:$AP,31,FALSE),"")</f>
        <v/>
      </c>
      <c r="W92" s="168" t="str">
        <f>IFERROR(VLOOKUP(W90,'P1-1'!$B:$AP,31,FALSE),"")</f>
        <v/>
      </c>
      <c r="X92" s="168" t="str">
        <f>IFERROR(VLOOKUP(X90,'P1-1'!$B:$AP,31,FALSE),"")</f>
        <v/>
      </c>
      <c r="Y92" s="168" t="str">
        <f>IFERROR(VLOOKUP(Y90,'P1-1'!$B:$AP,31,FALSE),"")</f>
        <v/>
      </c>
      <c r="Z92" s="168" t="str">
        <f>IFERROR(VLOOKUP(Z90,'P1-1'!$B:$AP,31,FALSE),"")</f>
        <v/>
      </c>
      <c r="AA92" s="168" t="str">
        <f>IFERROR(VLOOKUP(AA90,'P1-1'!$B:$AP,31,FALSE),"")</f>
        <v/>
      </c>
      <c r="AB92" s="168" t="str">
        <f>IFERROR(VLOOKUP(AB90,'P1-1'!$B:$AP,31,FALSE),"")</f>
        <v/>
      </c>
      <c r="AC92" s="168" t="str">
        <f>IFERROR(VLOOKUP(AC90,'P1-1'!$B:$AP,31,FALSE),"")</f>
        <v/>
      </c>
      <c r="AD92" s="168" t="str">
        <f>IFERROR(VLOOKUP(AD90,'P1-1'!$B:$AP,31,FALSE),"")</f>
        <v/>
      </c>
      <c r="AE92" s="168" t="str">
        <f>IFERROR(VLOOKUP(AE90,'P1-1'!$B:$AP,31,FALSE),"")</f>
        <v/>
      </c>
      <c r="AF92" s="168" t="str">
        <f>IFERROR(VLOOKUP(AF90,'P1-1'!$B:$AP,31,FALSE),"")</f>
        <v/>
      </c>
      <c r="AG92" s="168" t="str">
        <f>IFERROR(VLOOKUP(AG90,'P1-1'!$B:$AP,31,FALSE),"")</f>
        <v/>
      </c>
      <c r="AH92" s="168" t="str">
        <f>IFERROR(VLOOKUP(AH90,'P1-1'!$B:$AP,31,FALSE),"")</f>
        <v/>
      </c>
      <c r="AI92" s="168" t="str">
        <f>IFERROR(VLOOKUP(AI90,'P1-1'!$B:$AP,31,FALSE),"")</f>
        <v/>
      </c>
      <c r="AJ92" s="168" t="str">
        <f>IFERROR(VLOOKUP(AJ90,'P1-1'!$B:$AP,31,FALSE),"")</f>
        <v/>
      </c>
      <c r="AK92" s="168" t="str">
        <f>IFERROR(VLOOKUP(AK90,'P1-1'!$B:$AP,31,FALSE),"")</f>
        <v/>
      </c>
      <c r="AL92" s="168" t="str">
        <f>IFERROR(VLOOKUP(AL90,'P1-1'!$B:$AP,31,FALSE),"")</f>
        <v/>
      </c>
      <c r="AM92" s="168" t="str">
        <f>IFERROR(VLOOKUP(AM90,'P1-1'!$B:$AP,31,FALSE),"")</f>
        <v/>
      </c>
      <c r="AN92" s="484"/>
      <c r="AO92" s="487"/>
      <c r="AP92" s="492"/>
      <c r="AQ92" s="493"/>
      <c r="AR92" s="487"/>
      <c r="AS92" s="487"/>
      <c r="AT92" s="494"/>
      <c r="AU92" s="328"/>
      <c r="AV92" s="328"/>
    </row>
    <row r="93" spans="1:48" s="139" customFormat="1" ht="12" customHeight="1" x14ac:dyDescent="0.15">
      <c r="A93" s="495">
        <v>24</v>
      </c>
      <c r="B93" s="498"/>
      <c r="C93" s="513"/>
      <c r="D93" s="504" t="s">
        <v>95</v>
      </c>
      <c r="E93" s="363"/>
      <c r="F93" s="507"/>
      <c r="G93" s="508"/>
      <c r="H93" s="166" t="s">
        <v>221</v>
      </c>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5"/>
      <c r="AJ93" s="325"/>
      <c r="AK93" s="325"/>
      <c r="AL93" s="325"/>
      <c r="AM93" s="325"/>
      <c r="AN93" s="482">
        <f t="shared" ref="AN93" si="85">IF(LEFT($AN$2,6)="共同生活援助",SUM(I94:AM94),SUM(I94:AM95))</f>
        <v>0</v>
      </c>
      <c r="AO93" s="485">
        <f>IF($AN$4="４週",AN93/4,AN93/(DAY(EOMONTH($I$22,0))/7))</f>
        <v>0</v>
      </c>
      <c r="AP93" s="488"/>
      <c r="AQ93" s="489"/>
      <c r="AR93" s="485" t="str">
        <f t="shared" ref="AR93" si="86">IF($AN$4="４週",AU94,AV94)</f>
        <v/>
      </c>
      <c r="AS93" s="485"/>
      <c r="AT93" s="494"/>
      <c r="AU93" s="326" t="s">
        <v>508</v>
      </c>
      <c r="AV93" s="326" t="s">
        <v>222</v>
      </c>
    </row>
    <row r="94" spans="1:48" s="139" customFormat="1" ht="12" customHeight="1" x14ac:dyDescent="0.15">
      <c r="A94" s="496"/>
      <c r="B94" s="499"/>
      <c r="C94" s="514"/>
      <c r="D94" s="505"/>
      <c r="E94" s="364"/>
      <c r="F94" s="509"/>
      <c r="G94" s="510"/>
      <c r="H94" s="167" t="s">
        <v>223</v>
      </c>
      <c r="I94" s="168" t="str">
        <f>IFERROR(VLOOKUP(I93,'P1-1'!$B:$AP,41,FALSE),"")</f>
        <v/>
      </c>
      <c r="J94" s="170" t="str">
        <f>IFERROR(VLOOKUP(J93,'P1-1'!$B:$AP,41,FALSE),"")</f>
        <v/>
      </c>
      <c r="K94" s="168" t="str">
        <f>IFERROR(VLOOKUP(K93,'P1-1'!$B:$AP,41,FALSE),"")</f>
        <v/>
      </c>
      <c r="L94" s="168" t="str">
        <f>IFERROR(VLOOKUP(L93,'P1-1'!$B:$AP,41,FALSE),"")</f>
        <v/>
      </c>
      <c r="M94" s="168" t="str">
        <f>IFERROR(VLOOKUP(M93,'P1-1'!$B:$AP,41,FALSE),"")</f>
        <v/>
      </c>
      <c r="N94" s="168" t="str">
        <f>IFERROR(VLOOKUP(N93,'P1-1'!$B:$AP,41,FALSE),"")</f>
        <v/>
      </c>
      <c r="O94" s="168" t="str">
        <f>IFERROR(VLOOKUP(O93,'P1-1'!$B:$AP,41,FALSE),"")</f>
        <v/>
      </c>
      <c r="P94" s="168" t="str">
        <f>IFERROR(VLOOKUP(P93,'P1-1'!$B:$AP,41,FALSE),"")</f>
        <v/>
      </c>
      <c r="Q94" s="168" t="str">
        <f>IFERROR(VLOOKUP(Q93,'P1-1'!$B:$AP,41,FALSE),"")</f>
        <v/>
      </c>
      <c r="R94" s="168" t="str">
        <f>IFERROR(VLOOKUP(R93,'P1-1'!$B:$AP,41,FALSE),"")</f>
        <v/>
      </c>
      <c r="S94" s="168" t="str">
        <f>IFERROR(VLOOKUP(S93,'P1-1'!$B:$AP,41,FALSE),"")</f>
        <v/>
      </c>
      <c r="T94" s="168" t="str">
        <f>IFERROR(VLOOKUP(T93,'P1-1'!$B:$AP,41,FALSE),"")</f>
        <v/>
      </c>
      <c r="U94" s="168" t="str">
        <f>IFERROR(VLOOKUP(U93,'P1-1'!$B:$AP,41,FALSE),"")</f>
        <v/>
      </c>
      <c r="V94" s="168" t="str">
        <f>IFERROR(VLOOKUP(V93,'P1-1'!$B:$AP,41,FALSE),"")</f>
        <v/>
      </c>
      <c r="W94" s="168" t="str">
        <f>IFERROR(VLOOKUP(W93,'P1-1'!$B:$AP,41,FALSE),"")</f>
        <v/>
      </c>
      <c r="X94" s="168" t="str">
        <f>IFERROR(VLOOKUP(X93,'P1-1'!$B:$AP,41,FALSE),"")</f>
        <v/>
      </c>
      <c r="Y94" s="168" t="str">
        <f>IFERROR(VLOOKUP(Y93,'P1-1'!$B:$AP,41,FALSE),"")</f>
        <v/>
      </c>
      <c r="Z94" s="168" t="str">
        <f>IFERROR(VLOOKUP(Z93,'P1-1'!$B:$AP,41,FALSE),"")</f>
        <v/>
      </c>
      <c r="AA94" s="168" t="str">
        <f>IFERROR(VLOOKUP(AA93,'P1-1'!$B:$AP,41,FALSE),"")</f>
        <v/>
      </c>
      <c r="AB94" s="168" t="str">
        <f>IFERROR(VLOOKUP(AB93,'P1-1'!$B:$AP,41,FALSE),"")</f>
        <v/>
      </c>
      <c r="AC94" s="168" t="str">
        <f>IFERROR(VLOOKUP(AC93,'P1-1'!$B:$AP,41,FALSE),"")</f>
        <v/>
      </c>
      <c r="AD94" s="168" t="str">
        <f>IFERROR(VLOOKUP(AD93,'P1-1'!$B:$AP,41,FALSE),"")</f>
        <v/>
      </c>
      <c r="AE94" s="168" t="str">
        <f>IFERROR(VLOOKUP(AE93,'P1-1'!$B:$AP,41,FALSE),"")</f>
        <v/>
      </c>
      <c r="AF94" s="168" t="str">
        <f>IFERROR(VLOOKUP(AF93,'P1-1'!$B:$AP,41,FALSE),"")</f>
        <v/>
      </c>
      <c r="AG94" s="168" t="str">
        <f>IFERROR(VLOOKUP(AG93,'P1-1'!$B:$AP,41,FALSE),"")</f>
        <v/>
      </c>
      <c r="AH94" s="168" t="str">
        <f>IFERROR(VLOOKUP(AH93,'P1-1'!$B:$AP,41,FALSE),"")</f>
        <v/>
      </c>
      <c r="AI94" s="168" t="str">
        <f>IFERROR(VLOOKUP(AI93,'P1-1'!$B:$AP,41,FALSE),"")</f>
        <v/>
      </c>
      <c r="AJ94" s="168" t="str">
        <f>IFERROR(VLOOKUP(AJ93,'P1-1'!$B:$AP,41,FALSE),"")</f>
        <v/>
      </c>
      <c r="AK94" s="168" t="str">
        <f>IFERROR(VLOOKUP(AK93,'P1-1'!$B:$AP,41,FALSE),"")</f>
        <v/>
      </c>
      <c r="AL94" s="168" t="str">
        <f>IFERROR(VLOOKUP(AL93,'P1-1'!$B:$AP,41,FALSE),"")</f>
        <v/>
      </c>
      <c r="AM94" s="168" t="str">
        <f>IFERROR(VLOOKUP(AM93,'P1-1'!$B:$AP,41,FALSE),"")</f>
        <v/>
      </c>
      <c r="AN94" s="483"/>
      <c r="AO94" s="486"/>
      <c r="AP94" s="490"/>
      <c r="AQ94" s="491"/>
      <c r="AR94" s="486"/>
      <c r="AS94" s="486"/>
      <c r="AT94" s="494"/>
      <c r="AU94" s="327" t="str">
        <f t="shared" ref="AU94" si="87">IFERROR(IF($D93="□",($AO93/$AK$7),($AO93/$AK$9)),"")</f>
        <v/>
      </c>
      <c r="AV94" s="327" t="str">
        <f t="shared" ref="AV94" si="88">IFERROR(IF($D93="□",($AN93/$AO$7),($AN93/$AO$9)),"")</f>
        <v/>
      </c>
    </row>
    <row r="95" spans="1:48" s="139" customFormat="1" ht="12" customHeight="1" x14ac:dyDescent="0.15">
      <c r="A95" s="497"/>
      <c r="B95" s="500"/>
      <c r="C95" s="515"/>
      <c r="D95" s="506"/>
      <c r="E95" s="364"/>
      <c r="F95" s="511"/>
      <c r="G95" s="512"/>
      <c r="H95" s="169" t="s">
        <v>224</v>
      </c>
      <c r="I95" s="168" t="str">
        <f>IFERROR(VLOOKUP(I93,'P1-1'!$B:$AP,31,FALSE),"")</f>
        <v/>
      </c>
      <c r="J95" s="168" t="str">
        <f>IFERROR(VLOOKUP(J93,'P1-1'!$B:$AP,31,FALSE),"")</f>
        <v/>
      </c>
      <c r="K95" s="168" t="str">
        <f>IFERROR(VLOOKUP(K93,'P1-1'!$B:$AP,31,FALSE),"")</f>
        <v/>
      </c>
      <c r="L95" s="168" t="str">
        <f>IFERROR(VLOOKUP(L93,'P1-1'!$B:$AP,31,FALSE),"")</f>
        <v/>
      </c>
      <c r="M95" s="168" t="str">
        <f>IFERROR(VLOOKUP(M93,'P1-1'!$B:$AP,31,FALSE),"")</f>
        <v/>
      </c>
      <c r="N95" s="168" t="str">
        <f>IFERROR(VLOOKUP(N93,'P1-1'!$B:$AP,31,FALSE),"")</f>
        <v/>
      </c>
      <c r="O95" s="168" t="str">
        <f>IFERROR(VLOOKUP(O93,'P1-1'!$B:$AP,31,FALSE),"")</f>
        <v/>
      </c>
      <c r="P95" s="168" t="str">
        <f>IFERROR(VLOOKUP(P93,'P1-1'!$B:$AP,31,FALSE),"")</f>
        <v/>
      </c>
      <c r="Q95" s="168" t="str">
        <f>IFERROR(VLOOKUP(Q93,'P1-1'!$B:$AP,31,FALSE),"")</f>
        <v/>
      </c>
      <c r="R95" s="168" t="str">
        <f>IFERROR(VLOOKUP(R93,'P1-1'!$B:$AP,31,FALSE),"")</f>
        <v/>
      </c>
      <c r="S95" s="168" t="str">
        <f>IFERROR(VLOOKUP(S93,'P1-1'!$B:$AP,31,FALSE),"")</f>
        <v/>
      </c>
      <c r="T95" s="168" t="str">
        <f>IFERROR(VLOOKUP(T93,'P1-1'!$B:$AP,31,FALSE),"")</f>
        <v/>
      </c>
      <c r="U95" s="168" t="str">
        <f>IFERROR(VLOOKUP(U93,'P1-1'!$B:$AP,31,FALSE),"")</f>
        <v/>
      </c>
      <c r="V95" s="168" t="str">
        <f>IFERROR(VLOOKUP(V93,'P1-1'!$B:$AP,31,FALSE),"")</f>
        <v/>
      </c>
      <c r="W95" s="168" t="str">
        <f>IFERROR(VLOOKUP(W93,'P1-1'!$B:$AP,31,FALSE),"")</f>
        <v/>
      </c>
      <c r="X95" s="168" t="str">
        <f>IFERROR(VLOOKUP(X93,'P1-1'!$B:$AP,31,FALSE),"")</f>
        <v/>
      </c>
      <c r="Y95" s="168" t="str">
        <f>IFERROR(VLOOKUP(Y93,'P1-1'!$B:$AP,31,FALSE),"")</f>
        <v/>
      </c>
      <c r="Z95" s="168" t="str">
        <f>IFERROR(VLOOKUP(Z93,'P1-1'!$B:$AP,31,FALSE),"")</f>
        <v/>
      </c>
      <c r="AA95" s="168" t="str">
        <f>IFERROR(VLOOKUP(AA93,'P1-1'!$B:$AP,31,FALSE),"")</f>
        <v/>
      </c>
      <c r="AB95" s="168" t="str">
        <f>IFERROR(VLOOKUP(AB93,'P1-1'!$B:$AP,31,FALSE),"")</f>
        <v/>
      </c>
      <c r="AC95" s="168" t="str">
        <f>IFERROR(VLOOKUP(AC93,'P1-1'!$B:$AP,31,FALSE),"")</f>
        <v/>
      </c>
      <c r="AD95" s="168" t="str">
        <f>IFERROR(VLOOKUP(AD93,'P1-1'!$B:$AP,31,FALSE),"")</f>
        <v/>
      </c>
      <c r="AE95" s="168" t="str">
        <f>IFERROR(VLOOKUP(AE93,'P1-1'!$B:$AP,31,FALSE),"")</f>
        <v/>
      </c>
      <c r="AF95" s="168" t="str">
        <f>IFERROR(VLOOKUP(AF93,'P1-1'!$B:$AP,31,FALSE),"")</f>
        <v/>
      </c>
      <c r="AG95" s="168" t="str">
        <f>IFERROR(VLOOKUP(AG93,'P1-1'!$B:$AP,31,FALSE),"")</f>
        <v/>
      </c>
      <c r="AH95" s="168" t="str">
        <f>IFERROR(VLOOKUP(AH93,'P1-1'!$B:$AP,31,FALSE),"")</f>
        <v/>
      </c>
      <c r="AI95" s="168" t="str">
        <f>IFERROR(VLOOKUP(AI93,'P1-1'!$B:$AP,31,FALSE),"")</f>
        <v/>
      </c>
      <c r="AJ95" s="168" t="str">
        <f>IFERROR(VLOOKUP(AJ93,'P1-1'!$B:$AP,31,FALSE),"")</f>
        <v/>
      </c>
      <c r="AK95" s="168" t="str">
        <f>IFERROR(VLOOKUP(AK93,'P1-1'!$B:$AP,31,FALSE),"")</f>
        <v/>
      </c>
      <c r="AL95" s="168" t="str">
        <f>IFERROR(VLOOKUP(AL93,'P1-1'!$B:$AP,31,FALSE),"")</f>
        <v/>
      </c>
      <c r="AM95" s="168" t="str">
        <f>IFERROR(VLOOKUP(AM93,'P1-1'!$B:$AP,31,FALSE),"")</f>
        <v/>
      </c>
      <c r="AN95" s="484"/>
      <c r="AO95" s="487"/>
      <c r="AP95" s="492"/>
      <c r="AQ95" s="493"/>
      <c r="AR95" s="487"/>
      <c r="AS95" s="487"/>
      <c r="AT95" s="494"/>
      <c r="AU95" s="328"/>
      <c r="AV95" s="328"/>
    </row>
    <row r="96" spans="1:48" s="139" customFormat="1" ht="12" customHeight="1" x14ac:dyDescent="0.15">
      <c r="A96" s="495">
        <v>25</v>
      </c>
      <c r="B96" s="498"/>
      <c r="C96" s="513"/>
      <c r="D96" s="504" t="s">
        <v>95</v>
      </c>
      <c r="E96" s="363"/>
      <c r="F96" s="507"/>
      <c r="G96" s="508"/>
      <c r="H96" s="166" t="s">
        <v>221</v>
      </c>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482">
        <f t="shared" ref="AN96" si="89">IF(LEFT($AN$2,6)="共同生活援助",SUM(I97:AM97),SUM(I97:AM98))</f>
        <v>0</v>
      </c>
      <c r="AO96" s="485">
        <f>IF($AN$4="４週",AN96/4,AN96/(DAY(EOMONTH($I$22,0))/7))</f>
        <v>0</v>
      </c>
      <c r="AP96" s="488"/>
      <c r="AQ96" s="489"/>
      <c r="AR96" s="485" t="str">
        <f t="shared" ref="AR96" si="90">IF($AN$4="４週",AU97,AV97)</f>
        <v/>
      </c>
      <c r="AS96" s="485"/>
      <c r="AT96" s="494"/>
      <c r="AU96" s="326" t="s">
        <v>508</v>
      </c>
      <c r="AV96" s="326" t="s">
        <v>222</v>
      </c>
    </row>
    <row r="97" spans="1:48" s="139" customFormat="1" ht="12" customHeight="1" x14ac:dyDescent="0.15">
      <c r="A97" s="496"/>
      <c r="B97" s="499"/>
      <c r="C97" s="514"/>
      <c r="D97" s="505"/>
      <c r="E97" s="364"/>
      <c r="F97" s="509"/>
      <c r="G97" s="510"/>
      <c r="H97" s="167" t="s">
        <v>223</v>
      </c>
      <c r="I97" s="168" t="str">
        <f>IFERROR(VLOOKUP(I96,'P1-1'!$B:$AP,41,FALSE),"")</f>
        <v/>
      </c>
      <c r="J97" s="168" t="str">
        <f>IFERROR(VLOOKUP(J96,'P1-1'!$B:$AP,41,FALSE),"")</f>
        <v/>
      </c>
      <c r="K97" s="168" t="str">
        <f>IFERROR(VLOOKUP(K96,'P1-1'!$B:$AP,41,FALSE),"")</f>
        <v/>
      </c>
      <c r="L97" s="168" t="str">
        <f>IFERROR(VLOOKUP(L96,'P1-1'!$B:$AP,41,FALSE),"")</f>
        <v/>
      </c>
      <c r="M97" s="168" t="str">
        <f>IFERROR(VLOOKUP(M96,'P1-1'!$B:$AP,41,FALSE),"")</f>
        <v/>
      </c>
      <c r="N97" s="168" t="str">
        <f>IFERROR(VLOOKUP(N96,'P1-1'!$B:$AP,41,FALSE),"")</f>
        <v/>
      </c>
      <c r="O97" s="168" t="str">
        <f>IFERROR(VLOOKUP(O96,'P1-1'!$B:$AP,41,FALSE),"")</f>
        <v/>
      </c>
      <c r="P97" s="168" t="str">
        <f>IFERROR(VLOOKUP(P96,'P1-1'!$B:$AP,41,FALSE),"")</f>
        <v/>
      </c>
      <c r="Q97" s="168" t="str">
        <f>IFERROR(VLOOKUP(Q96,'P1-1'!$B:$AP,41,FALSE),"")</f>
        <v/>
      </c>
      <c r="R97" s="168" t="str">
        <f>IFERROR(VLOOKUP(R96,'P1-1'!$B:$AP,41,FALSE),"")</f>
        <v/>
      </c>
      <c r="S97" s="168" t="str">
        <f>IFERROR(VLOOKUP(S96,'P1-1'!$B:$AP,41,FALSE),"")</f>
        <v/>
      </c>
      <c r="T97" s="168" t="str">
        <f>IFERROR(VLOOKUP(T96,'P1-1'!$B:$AP,41,FALSE),"")</f>
        <v/>
      </c>
      <c r="U97" s="168" t="str">
        <f>IFERROR(VLOOKUP(U96,'P1-1'!$B:$AP,41,FALSE),"")</f>
        <v/>
      </c>
      <c r="V97" s="168" t="str">
        <f>IFERROR(VLOOKUP(V96,'P1-1'!$B:$AP,41,FALSE),"")</f>
        <v/>
      </c>
      <c r="W97" s="168" t="str">
        <f>IFERROR(VLOOKUP(W96,'P1-1'!$B:$AP,41,FALSE),"")</f>
        <v/>
      </c>
      <c r="X97" s="168" t="str">
        <f>IFERROR(VLOOKUP(X96,'P1-1'!$B:$AP,41,FALSE),"")</f>
        <v/>
      </c>
      <c r="Y97" s="168" t="str">
        <f>IFERROR(VLOOKUP(Y96,'P1-1'!$B:$AP,41,FALSE),"")</f>
        <v/>
      </c>
      <c r="Z97" s="168" t="str">
        <f>IFERROR(VLOOKUP(Z96,'P1-1'!$B:$AP,41,FALSE),"")</f>
        <v/>
      </c>
      <c r="AA97" s="168" t="str">
        <f>IFERROR(VLOOKUP(AA96,'P1-1'!$B:$AP,41,FALSE),"")</f>
        <v/>
      </c>
      <c r="AB97" s="168" t="str">
        <f>IFERROR(VLOOKUP(AB96,'P1-1'!$B:$AP,41,FALSE),"")</f>
        <v/>
      </c>
      <c r="AC97" s="168" t="str">
        <f>IFERROR(VLOOKUP(AC96,'P1-1'!$B:$AP,41,FALSE),"")</f>
        <v/>
      </c>
      <c r="AD97" s="168" t="str">
        <f>IFERROR(VLOOKUP(AD96,'P1-1'!$B:$AP,41,FALSE),"")</f>
        <v/>
      </c>
      <c r="AE97" s="168" t="str">
        <f>IFERROR(VLOOKUP(AE96,'P1-1'!$B:$AP,41,FALSE),"")</f>
        <v/>
      </c>
      <c r="AF97" s="168" t="str">
        <f>IFERROR(VLOOKUP(AF96,'P1-1'!$B:$AP,41,FALSE),"")</f>
        <v/>
      </c>
      <c r="AG97" s="168" t="str">
        <f>IFERROR(VLOOKUP(AG96,'P1-1'!$B:$AP,41,FALSE),"")</f>
        <v/>
      </c>
      <c r="AH97" s="168" t="str">
        <f>IFERROR(VLOOKUP(AH96,'P1-1'!$B:$AP,41,FALSE),"")</f>
        <v/>
      </c>
      <c r="AI97" s="168" t="str">
        <f>IFERROR(VLOOKUP(AI96,'P1-1'!$B:$AP,41,FALSE),"")</f>
        <v/>
      </c>
      <c r="AJ97" s="168" t="str">
        <f>IFERROR(VLOOKUP(AJ96,'P1-1'!$B:$AP,41,FALSE),"")</f>
        <v/>
      </c>
      <c r="AK97" s="168" t="str">
        <f>IFERROR(VLOOKUP(AK96,'P1-1'!$B:$AP,41,FALSE),"")</f>
        <v/>
      </c>
      <c r="AL97" s="168" t="str">
        <f>IFERROR(VLOOKUP(AL96,'P1-1'!$B:$AP,41,FALSE),"")</f>
        <v/>
      </c>
      <c r="AM97" s="168" t="str">
        <f>IFERROR(VLOOKUP(AM96,'P1-1'!$B:$AP,41,FALSE),"")</f>
        <v/>
      </c>
      <c r="AN97" s="483"/>
      <c r="AO97" s="486"/>
      <c r="AP97" s="490"/>
      <c r="AQ97" s="491"/>
      <c r="AR97" s="486"/>
      <c r="AS97" s="486"/>
      <c r="AT97" s="494"/>
      <c r="AU97" s="327" t="str">
        <f t="shared" ref="AU97" si="91">IFERROR(IF($D96="□",($AO96/$AK$7),($AO96/$AK$9)),"")</f>
        <v/>
      </c>
      <c r="AV97" s="327" t="str">
        <f t="shared" ref="AV97" si="92">IFERROR(IF($D96="□",($AN96/$AO$7),($AN96/$AO$9)),"")</f>
        <v/>
      </c>
    </row>
    <row r="98" spans="1:48" s="139" customFormat="1" ht="12" customHeight="1" x14ac:dyDescent="0.15">
      <c r="A98" s="497"/>
      <c r="B98" s="500"/>
      <c r="C98" s="515"/>
      <c r="D98" s="506"/>
      <c r="E98" s="364"/>
      <c r="F98" s="511"/>
      <c r="G98" s="512"/>
      <c r="H98" s="169" t="s">
        <v>224</v>
      </c>
      <c r="I98" s="168" t="str">
        <f>IFERROR(VLOOKUP(I96,'P1-1'!$B:$AP,31,FALSE),"")</f>
        <v/>
      </c>
      <c r="J98" s="168" t="str">
        <f>IFERROR(VLOOKUP(J96,'P1-1'!$B:$AP,31,FALSE),"")</f>
        <v/>
      </c>
      <c r="K98" s="168" t="str">
        <f>IFERROR(VLOOKUP(K96,'P1-1'!$B:$AP,31,FALSE),"")</f>
        <v/>
      </c>
      <c r="L98" s="168" t="str">
        <f>IFERROR(VLOOKUP(L96,'P1-1'!$B:$AP,31,FALSE),"")</f>
        <v/>
      </c>
      <c r="M98" s="168" t="str">
        <f>IFERROR(VLOOKUP(M96,'P1-1'!$B:$AP,31,FALSE),"")</f>
        <v/>
      </c>
      <c r="N98" s="168" t="str">
        <f>IFERROR(VLOOKUP(N96,'P1-1'!$B:$AP,31,FALSE),"")</f>
        <v/>
      </c>
      <c r="O98" s="168" t="str">
        <f>IFERROR(VLOOKUP(O96,'P1-1'!$B:$AP,31,FALSE),"")</f>
        <v/>
      </c>
      <c r="P98" s="168" t="str">
        <f>IFERROR(VLOOKUP(P96,'P1-1'!$B:$AP,31,FALSE),"")</f>
        <v/>
      </c>
      <c r="Q98" s="168" t="str">
        <f>IFERROR(VLOOKUP(Q96,'P1-1'!$B:$AP,31,FALSE),"")</f>
        <v/>
      </c>
      <c r="R98" s="168" t="str">
        <f>IFERROR(VLOOKUP(R96,'P1-1'!$B:$AP,31,FALSE),"")</f>
        <v/>
      </c>
      <c r="S98" s="168" t="str">
        <f>IFERROR(VLOOKUP(S96,'P1-1'!$B:$AP,31,FALSE),"")</f>
        <v/>
      </c>
      <c r="T98" s="168" t="str">
        <f>IFERROR(VLOOKUP(T96,'P1-1'!$B:$AP,31,FALSE),"")</f>
        <v/>
      </c>
      <c r="U98" s="168" t="str">
        <f>IFERROR(VLOOKUP(U96,'P1-1'!$B:$AP,31,FALSE),"")</f>
        <v/>
      </c>
      <c r="V98" s="168" t="str">
        <f>IFERROR(VLOOKUP(V96,'P1-1'!$B:$AP,31,FALSE),"")</f>
        <v/>
      </c>
      <c r="W98" s="168" t="str">
        <f>IFERROR(VLOOKUP(W96,'P1-1'!$B:$AP,31,FALSE),"")</f>
        <v/>
      </c>
      <c r="X98" s="168" t="str">
        <f>IFERROR(VLOOKUP(X96,'P1-1'!$B:$AP,31,FALSE),"")</f>
        <v/>
      </c>
      <c r="Y98" s="168" t="str">
        <f>IFERROR(VLOOKUP(Y96,'P1-1'!$B:$AP,31,FALSE),"")</f>
        <v/>
      </c>
      <c r="Z98" s="168" t="str">
        <f>IFERROR(VLOOKUP(Z96,'P1-1'!$B:$AP,31,FALSE),"")</f>
        <v/>
      </c>
      <c r="AA98" s="168" t="str">
        <f>IFERROR(VLOOKUP(AA96,'P1-1'!$B:$AP,31,FALSE),"")</f>
        <v/>
      </c>
      <c r="AB98" s="168" t="str">
        <f>IFERROR(VLOOKUP(AB96,'P1-1'!$B:$AP,31,FALSE),"")</f>
        <v/>
      </c>
      <c r="AC98" s="168" t="str">
        <f>IFERROR(VLOOKUP(AC96,'P1-1'!$B:$AP,31,FALSE),"")</f>
        <v/>
      </c>
      <c r="AD98" s="168" t="str">
        <f>IFERROR(VLOOKUP(AD96,'P1-1'!$B:$AP,31,FALSE),"")</f>
        <v/>
      </c>
      <c r="AE98" s="168" t="str">
        <f>IFERROR(VLOOKUP(AE96,'P1-1'!$B:$AP,31,FALSE),"")</f>
        <v/>
      </c>
      <c r="AF98" s="168" t="str">
        <f>IFERROR(VLOOKUP(AF96,'P1-1'!$B:$AP,31,FALSE),"")</f>
        <v/>
      </c>
      <c r="AG98" s="168" t="str">
        <f>IFERROR(VLOOKUP(AG96,'P1-1'!$B:$AP,31,FALSE),"")</f>
        <v/>
      </c>
      <c r="AH98" s="168" t="str">
        <f>IFERROR(VLOOKUP(AH96,'P1-1'!$B:$AP,31,FALSE),"")</f>
        <v/>
      </c>
      <c r="AI98" s="168" t="str">
        <f>IFERROR(VLOOKUP(AI96,'P1-1'!$B:$AP,31,FALSE),"")</f>
        <v/>
      </c>
      <c r="AJ98" s="168" t="str">
        <f>IFERROR(VLOOKUP(AJ96,'P1-1'!$B:$AP,31,FALSE),"")</f>
        <v/>
      </c>
      <c r="AK98" s="168" t="str">
        <f>IFERROR(VLOOKUP(AK96,'P1-1'!$B:$AP,31,FALSE),"")</f>
        <v/>
      </c>
      <c r="AL98" s="168" t="str">
        <f>IFERROR(VLOOKUP(AL96,'P1-1'!$B:$AP,31,FALSE),"")</f>
        <v/>
      </c>
      <c r="AM98" s="168" t="str">
        <f>IFERROR(VLOOKUP(AM96,'P1-1'!$B:$AP,31,FALSE),"")</f>
        <v/>
      </c>
      <c r="AN98" s="484"/>
      <c r="AO98" s="487"/>
      <c r="AP98" s="492"/>
      <c r="AQ98" s="493"/>
      <c r="AR98" s="487"/>
      <c r="AS98" s="487"/>
      <c r="AT98" s="494"/>
      <c r="AU98" s="328"/>
      <c r="AV98" s="328"/>
    </row>
    <row r="99" spans="1:48" s="139" customFormat="1" ht="12" customHeight="1" x14ac:dyDescent="0.15">
      <c r="A99" s="495">
        <v>26</v>
      </c>
      <c r="B99" s="498"/>
      <c r="C99" s="513"/>
      <c r="D99" s="504" t="s">
        <v>95</v>
      </c>
      <c r="E99" s="363"/>
      <c r="F99" s="507"/>
      <c r="G99" s="508"/>
      <c r="H99" s="166" t="s">
        <v>221</v>
      </c>
      <c r="I99" s="325"/>
      <c r="J99" s="325"/>
      <c r="K99" s="325"/>
      <c r="L99" s="325"/>
      <c r="M99" s="325"/>
      <c r="N99" s="325"/>
      <c r="O99" s="325"/>
      <c r="P99" s="325"/>
      <c r="Q99" s="325"/>
      <c r="R99" s="325"/>
      <c r="S99" s="325"/>
      <c r="T99" s="325"/>
      <c r="U99" s="325"/>
      <c r="V99" s="325"/>
      <c r="W99" s="325"/>
      <c r="X99" s="325"/>
      <c r="Y99" s="325"/>
      <c r="Z99" s="325"/>
      <c r="AA99" s="325"/>
      <c r="AB99" s="325"/>
      <c r="AC99" s="325"/>
      <c r="AD99" s="325"/>
      <c r="AE99" s="325"/>
      <c r="AF99" s="325"/>
      <c r="AG99" s="325"/>
      <c r="AH99" s="325"/>
      <c r="AI99" s="325"/>
      <c r="AJ99" s="325"/>
      <c r="AK99" s="325"/>
      <c r="AL99" s="325"/>
      <c r="AM99" s="325"/>
      <c r="AN99" s="482">
        <f t="shared" ref="AN99" si="93">IF(LEFT($AN$2,6)="共同生活援助",SUM(I100:AM100),SUM(I100:AM101))</f>
        <v>0</v>
      </c>
      <c r="AO99" s="485">
        <f>IF($AN$4="４週",AN99/4,AN99/(DAY(EOMONTH($I$22,0))/7))</f>
        <v>0</v>
      </c>
      <c r="AP99" s="488"/>
      <c r="AQ99" s="489"/>
      <c r="AR99" s="485" t="str">
        <f t="shared" ref="AR99" si="94">IF($AN$4="４週",AU100,AV100)</f>
        <v/>
      </c>
      <c r="AS99" s="485"/>
      <c r="AT99" s="494"/>
      <c r="AU99" s="326" t="s">
        <v>508</v>
      </c>
      <c r="AV99" s="326" t="s">
        <v>222</v>
      </c>
    </row>
    <row r="100" spans="1:48" s="139" customFormat="1" ht="12" customHeight="1" x14ac:dyDescent="0.15">
      <c r="A100" s="496"/>
      <c r="B100" s="499"/>
      <c r="C100" s="514"/>
      <c r="D100" s="505"/>
      <c r="E100" s="364"/>
      <c r="F100" s="509"/>
      <c r="G100" s="510"/>
      <c r="H100" s="167" t="s">
        <v>223</v>
      </c>
      <c r="I100" s="168" t="str">
        <f>IFERROR(VLOOKUP(I99,'P1-1'!$B:$AP,41,FALSE),"")</f>
        <v/>
      </c>
      <c r="J100" s="168" t="str">
        <f>IFERROR(VLOOKUP(J99,'P1-1'!$B:$AP,41,FALSE),"")</f>
        <v/>
      </c>
      <c r="K100" s="168" t="str">
        <f>IFERROR(VLOOKUP(K99,'P1-1'!$B:$AP,41,FALSE),"")</f>
        <v/>
      </c>
      <c r="L100" s="168" t="str">
        <f>IFERROR(VLOOKUP(L99,'P1-1'!$B:$AP,41,FALSE),"")</f>
        <v/>
      </c>
      <c r="M100" s="168" t="str">
        <f>IFERROR(VLOOKUP(M99,'P1-1'!$B:$AP,41,FALSE),"")</f>
        <v/>
      </c>
      <c r="N100" s="168" t="str">
        <f>IFERROR(VLOOKUP(N99,'P1-1'!$B:$AP,41,FALSE),"")</f>
        <v/>
      </c>
      <c r="O100" s="168" t="str">
        <f>IFERROR(VLOOKUP(O99,'P1-1'!$B:$AP,41,FALSE),"")</f>
        <v/>
      </c>
      <c r="P100" s="168" t="str">
        <f>IFERROR(VLOOKUP(P99,'P1-1'!$B:$AP,41,FALSE),"")</f>
        <v/>
      </c>
      <c r="Q100" s="168" t="str">
        <f>IFERROR(VLOOKUP(Q99,'P1-1'!$B:$AP,41,FALSE),"")</f>
        <v/>
      </c>
      <c r="R100" s="168" t="str">
        <f>IFERROR(VLOOKUP(R99,'P1-1'!$B:$AP,41,FALSE),"")</f>
        <v/>
      </c>
      <c r="S100" s="168" t="str">
        <f>IFERROR(VLOOKUP(S99,'P1-1'!$B:$AP,41,FALSE),"")</f>
        <v/>
      </c>
      <c r="T100" s="168" t="str">
        <f>IFERROR(VLOOKUP(T99,'P1-1'!$B:$AP,41,FALSE),"")</f>
        <v/>
      </c>
      <c r="U100" s="168" t="str">
        <f>IFERROR(VLOOKUP(U99,'P1-1'!$B:$AP,41,FALSE),"")</f>
        <v/>
      </c>
      <c r="V100" s="168" t="str">
        <f>IFERROR(VLOOKUP(V99,'P1-1'!$B:$AP,41,FALSE),"")</f>
        <v/>
      </c>
      <c r="W100" s="168" t="str">
        <f>IFERROR(VLOOKUP(W99,'P1-1'!$B:$AP,41,FALSE),"")</f>
        <v/>
      </c>
      <c r="X100" s="168" t="str">
        <f>IFERROR(VLOOKUP(X99,'P1-1'!$B:$AP,41,FALSE),"")</f>
        <v/>
      </c>
      <c r="Y100" s="168" t="str">
        <f>IFERROR(VLOOKUP(Y99,'P1-1'!$B:$AP,41,FALSE),"")</f>
        <v/>
      </c>
      <c r="Z100" s="168" t="str">
        <f>IFERROR(VLOOKUP(Z99,'P1-1'!$B:$AP,41,FALSE),"")</f>
        <v/>
      </c>
      <c r="AA100" s="168" t="str">
        <f>IFERROR(VLOOKUP(AA99,'P1-1'!$B:$AP,41,FALSE),"")</f>
        <v/>
      </c>
      <c r="AB100" s="168" t="str">
        <f>IFERROR(VLOOKUP(AB99,'P1-1'!$B:$AP,41,FALSE),"")</f>
        <v/>
      </c>
      <c r="AC100" s="168" t="str">
        <f>IFERROR(VLOOKUP(AC99,'P1-1'!$B:$AP,41,FALSE),"")</f>
        <v/>
      </c>
      <c r="AD100" s="168" t="str">
        <f>IFERROR(VLOOKUP(AD99,'P1-1'!$B:$AP,41,FALSE),"")</f>
        <v/>
      </c>
      <c r="AE100" s="168" t="str">
        <f>IFERROR(VLOOKUP(AE99,'P1-1'!$B:$AP,41,FALSE),"")</f>
        <v/>
      </c>
      <c r="AF100" s="168" t="str">
        <f>IFERROR(VLOOKUP(AF99,'P1-1'!$B:$AP,41,FALSE),"")</f>
        <v/>
      </c>
      <c r="AG100" s="168" t="str">
        <f>IFERROR(VLOOKUP(AG99,'P1-1'!$B:$AP,41,FALSE),"")</f>
        <v/>
      </c>
      <c r="AH100" s="168" t="str">
        <f>IFERROR(VLOOKUP(AH99,'P1-1'!$B:$AP,41,FALSE),"")</f>
        <v/>
      </c>
      <c r="AI100" s="168" t="str">
        <f>IFERROR(VLOOKUP(AI99,'P1-1'!$B:$AP,41,FALSE),"")</f>
        <v/>
      </c>
      <c r="AJ100" s="168" t="str">
        <f>IFERROR(VLOOKUP(AJ99,'P1-1'!$B:$AP,41,FALSE),"")</f>
        <v/>
      </c>
      <c r="AK100" s="168" t="str">
        <f>IFERROR(VLOOKUP(AK99,'P1-1'!$B:$AP,41,FALSE),"")</f>
        <v/>
      </c>
      <c r="AL100" s="168" t="str">
        <f>IFERROR(VLOOKUP(AL99,'P1-1'!$B:$AP,41,FALSE),"")</f>
        <v/>
      </c>
      <c r="AM100" s="168" t="str">
        <f>IFERROR(VLOOKUP(AM99,'P1-1'!$B:$AP,41,FALSE),"")</f>
        <v/>
      </c>
      <c r="AN100" s="483"/>
      <c r="AO100" s="486"/>
      <c r="AP100" s="490"/>
      <c r="AQ100" s="491"/>
      <c r="AR100" s="486"/>
      <c r="AS100" s="486"/>
      <c r="AT100" s="494"/>
      <c r="AU100" s="327" t="str">
        <f t="shared" ref="AU100" si="95">IFERROR(IF($D99="□",($AO99/$AK$7),($AO99/$AK$9)),"")</f>
        <v/>
      </c>
      <c r="AV100" s="327" t="str">
        <f t="shared" ref="AV100" si="96">IFERROR(IF($D99="□",($AN99/$AO$7),($AN99/$AO$9)),"")</f>
        <v/>
      </c>
    </row>
    <row r="101" spans="1:48" s="139" customFormat="1" ht="12" customHeight="1" x14ac:dyDescent="0.15">
      <c r="A101" s="497"/>
      <c r="B101" s="500"/>
      <c r="C101" s="515"/>
      <c r="D101" s="506"/>
      <c r="E101" s="364"/>
      <c r="F101" s="511"/>
      <c r="G101" s="512"/>
      <c r="H101" s="169" t="s">
        <v>224</v>
      </c>
      <c r="I101" s="168" t="str">
        <f>IFERROR(VLOOKUP(I99,'P1-1'!$B:$AP,31,FALSE),"")</f>
        <v/>
      </c>
      <c r="J101" s="168" t="str">
        <f>IFERROR(VLOOKUP(J99,'P1-1'!$B:$AP,31,FALSE),"")</f>
        <v/>
      </c>
      <c r="K101" s="168" t="str">
        <f>IFERROR(VLOOKUP(K99,'P1-1'!$B:$AP,31,FALSE),"")</f>
        <v/>
      </c>
      <c r="L101" s="168" t="str">
        <f>IFERROR(VLOOKUP(L99,'P1-1'!$B:$AP,31,FALSE),"")</f>
        <v/>
      </c>
      <c r="M101" s="168" t="str">
        <f>IFERROR(VLOOKUP(M99,'P1-1'!$B:$AP,31,FALSE),"")</f>
        <v/>
      </c>
      <c r="N101" s="168" t="str">
        <f>IFERROR(VLOOKUP(N99,'P1-1'!$B:$AP,31,FALSE),"")</f>
        <v/>
      </c>
      <c r="O101" s="168" t="str">
        <f>IFERROR(VLOOKUP(O99,'P1-1'!$B:$AP,31,FALSE),"")</f>
        <v/>
      </c>
      <c r="P101" s="168" t="str">
        <f>IFERROR(VLOOKUP(P99,'P1-1'!$B:$AP,31,FALSE),"")</f>
        <v/>
      </c>
      <c r="Q101" s="168" t="str">
        <f>IFERROR(VLOOKUP(Q99,'P1-1'!$B:$AP,31,FALSE),"")</f>
        <v/>
      </c>
      <c r="R101" s="168" t="str">
        <f>IFERROR(VLOOKUP(R99,'P1-1'!$B:$AP,31,FALSE),"")</f>
        <v/>
      </c>
      <c r="S101" s="168" t="str">
        <f>IFERROR(VLOOKUP(S99,'P1-1'!$B:$AP,31,FALSE),"")</f>
        <v/>
      </c>
      <c r="T101" s="168" t="str">
        <f>IFERROR(VLOOKUP(T99,'P1-1'!$B:$AP,31,FALSE),"")</f>
        <v/>
      </c>
      <c r="U101" s="168" t="str">
        <f>IFERROR(VLOOKUP(U99,'P1-1'!$B:$AP,31,FALSE),"")</f>
        <v/>
      </c>
      <c r="V101" s="168" t="str">
        <f>IFERROR(VLOOKUP(V99,'P1-1'!$B:$AP,31,FALSE),"")</f>
        <v/>
      </c>
      <c r="W101" s="168" t="str">
        <f>IFERROR(VLOOKUP(W99,'P1-1'!$B:$AP,31,FALSE),"")</f>
        <v/>
      </c>
      <c r="X101" s="168" t="str">
        <f>IFERROR(VLOOKUP(X99,'P1-1'!$B:$AP,31,FALSE),"")</f>
        <v/>
      </c>
      <c r="Y101" s="168" t="str">
        <f>IFERROR(VLOOKUP(Y99,'P1-1'!$B:$AP,31,FALSE),"")</f>
        <v/>
      </c>
      <c r="Z101" s="168" t="str">
        <f>IFERROR(VLOOKUP(Z99,'P1-1'!$B:$AP,31,FALSE),"")</f>
        <v/>
      </c>
      <c r="AA101" s="168" t="str">
        <f>IFERROR(VLOOKUP(AA99,'P1-1'!$B:$AP,31,FALSE),"")</f>
        <v/>
      </c>
      <c r="AB101" s="168" t="str">
        <f>IFERROR(VLOOKUP(AB99,'P1-1'!$B:$AP,31,FALSE),"")</f>
        <v/>
      </c>
      <c r="AC101" s="168" t="str">
        <f>IFERROR(VLOOKUP(AC99,'P1-1'!$B:$AP,31,FALSE),"")</f>
        <v/>
      </c>
      <c r="AD101" s="168" t="str">
        <f>IFERROR(VLOOKUP(AD99,'P1-1'!$B:$AP,31,FALSE),"")</f>
        <v/>
      </c>
      <c r="AE101" s="168" t="str">
        <f>IFERROR(VLOOKUP(AE99,'P1-1'!$B:$AP,31,FALSE),"")</f>
        <v/>
      </c>
      <c r="AF101" s="168" t="str">
        <f>IFERROR(VLOOKUP(AF99,'P1-1'!$B:$AP,31,FALSE),"")</f>
        <v/>
      </c>
      <c r="AG101" s="168" t="str">
        <f>IFERROR(VLOOKUP(AG99,'P1-1'!$B:$AP,31,FALSE),"")</f>
        <v/>
      </c>
      <c r="AH101" s="168" t="str">
        <f>IFERROR(VLOOKUP(AH99,'P1-1'!$B:$AP,31,FALSE),"")</f>
        <v/>
      </c>
      <c r="AI101" s="168" t="str">
        <f>IFERROR(VLOOKUP(AI99,'P1-1'!$B:$AP,31,FALSE),"")</f>
        <v/>
      </c>
      <c r="AJ101" s="168" t="str">
        <f>IFERROR(VLOOKUP(AJ99,'P1-1'!$B:$AP,31,FALSE),"")</f>
        <v/>
      </c>
      <c r="AK101" s="168" t="str">
        <f>IFERROR(VLOOKUP(AK99,'P1-1'!$B:$AP,31,FALSE),"")</f>
        <v/>
      </c>
      <c r="AL101" s="168" t="str">
        <f>IFERROR(VLOOKUP(AL99,'P1-1'!$B:$AP,31,FALSE),"")</f>
        <v/>
      </c>
      <c r="AM101" s="168" t="str">
        <f>IFERROR(VLOOKUP(AM99,'P1-1'!$B:$AP,31,FALSE),"")</f>
        <v/>
      </c>
      <c r="AN101" s="484"/>
      <c r="AO101" s="487"/>
      <c r="AP101" s="492"/>
      <c r="AQ101" s="493"/>
      <c r="AR101" s="487"/>
      <c r="AS101" s="487"/>
      <c r="AT101" s="494"/>
      <c r="AU101" s="328"/>
      <c r="AV101" s="328"/>
    </row>
    <row r="102" spans="1:48" s="139" customFormat="1" ht="12" customHeight="1" x14ac:dyDescent="0.15">
      <c r="A102" s="495">
        <v>27</v>
      </c>
      <c r="B102" s="498"/>
      <c r="C102" s="513"/>
      <c r="D102" s="504" t="s">
        <v>95</v>
      </c>
      <c r="E102" s="363"/>
      <c r="F102" s="507"/>
      <c r="G102" s="508"/>
      <c r="H102" s="166" t="s">
        <v>221</v>
      </c>
      <c r="I102" s="325"/>
      <c r="J102" s="325"/>
      <c r="K102" s="325"/>
      <c r="L102" s="325"/>
      <c r="M102" s="325"/>
      <c r="N102" s="325"/>
      <c r="O102" s="325"/>
      <c r="P102" s="325"/>
      <c r="Q102" s="325"/>
      <c r="R102" s="325"/>
      <c r="S102" s="325"/>
      <c r="T102" s="325"/>
      <c r="U102" s="325"/>
      <c r="V102" s="325"/>
      <c r="W102" s="325"/>
      <c r="X102" s="325"/>
      <c r="Y102" s="325"/>
      <c r="Z102" s="325"/>
      <c r="AA102" s="325"/>
      <c r="AB102" s="325"/>
      <c r="AC102" s="325"/>
      <c r="AD102" s="325"/>
      <c r="AE102" s="325"/>
      <c r="AF102" s="325"/>
      <c r="AG102" s="325"/>
      <c r="AH102" s="325"/>
      <c r="AI102" s="325"/>
      <c r="AJ102" s="325"/>
      <c r="AK102" s="325"/>
      <c r="AL102" s="325"/>
      <c r="AM102" s="325"/>
      <c r="AN102" s="482">
        <f t="shared" ref="AN102" si="97">IF(LEFT($AN$2,6)="共同生活援助",SUM(I103:AM103),SUM(I103:AM104))</f>
        <v>0</v>
      </c>
      <c r="AO102" s="485">
        <f>IF($AN$4="４週",AN102/4,AN102/(DAY(EOMONTH($I$22,0))/7))</f>
        <v>0</v>
      </c>
      <c r="AP102" s="488"/>
      <c r="AQ102" s="489"/>
      <c r="AR102" s="485" t="str">
        <f t="shared" ref="AR102" si="98">IF($AN$4="４週",AU103,AV103)</f>
        <v/>
      </c>
      <c r="AS102" s="485"/>
      <c r="AT102" s="494"/>
      <c r="AU102" s="326" t="s">
        <v>508</v>
      </c>
      <c r="AV102" s="326" t="s">
        <v>222</v>
      </c>
    </row>
    <row r="103" spans="1:48" s="139" customFormat="1" ht="12" customHeight="1" x14ac:dyDescent="0.15">
      <c r="A103" s="496"/>
      <c r="B103" s="499"/>
      <c r="C103" s="514"/>
      <c r="D103" s="505"/>
      <c r="E103" s="364"/>
      <c r="F103" s="509"/>
      <c r="G103" s="510"/>
      <c r="H103" s="167" t="s">
        <v>223</v>
      </c>
      <c r="I103" s="168" t="str">
        <f>IFERROR(VLOOKUP(I102,'P1-1'!$B:$AP,41,FALSE),"")</f>
        <v/>
      </c>
      <c r="J103" s="168" t="str">
        <f>IFERROR(VLOOKUP(J102,'P1-1'!$B:$AP,41,FALSE),"")</f>
        <v/>
      </c>
      <c r="K103" s="168" t="str">
        <f>IFERROR(VLOOKUP(K102,'P1-1'!$B:$AP,41,FALSE),"")</f>
        <v/>
      </c>
      <c r="L103" s="168" t="str">
        <f>IFERROR(VLOOKUP(L102,'P1-1'!$B:$AP,41,FALSE),"")</f>
        <v/>
      </c>
      <c r="M103" s="168" t="str">
        <f>IFERROR(VLOOKUP(M102,'P1-1'!$B:$AP,41,FALSE),"")</f>
        <v/>
      </c>
      <c r="N103" s="168" t="str">
        <f>IFERROR(VLOOKUP(N102,'P1-1'!$B:$AP,41,FALSE),"")</f>
        <v/>
      </c>
      <c r="O103" s="168" t="str">
        <f>IFERROR(VLOOKUP(O102,'P1-1'!$B:$AP,41,FALSE),"")</f>
        <v/>
      </c>
      <c r="P103" s="168" t="str">
        <f>IFERROR(VLOOKUP(P102,'P1-1'!$B:$AP,41,FALSE),"")</f>
        <v/>
      </c>
      <c r="Q103" s="168" t="str">
        <f>IFERROR(VLOOKUP(Q102,'P1-1'!$B:$AP,41,FALSE),"")</f>
        <v/>
      </c>
      <c r="R103" s="168" t="str">
        <f>IFERROR(VLOOKUP(R102,'P1-1'!$B:$AP,41,FALSE),"")</f>
        <v/>
      </c>
      <c r="S103" s="168" t="str">
        <f>IFERROR(VLOOKUP(S102,'P1-1'!$B:$AP,41,FALSE),"")</f>
        <v/>
      </c>
      <c r="T103" s="168" t="str">
        <f>IFERROR(VLOOKUP(T102,'P1-1'!$B:$AP,41,FALSE),"")</f>
        <v/>
      </c>
      <c r="U103" s="168" t="str">
        <f>IFERROR(VLOOKUP(U102,'P1-1'!$B:$AP,41,FALSE),"")</f>
        <v/>
      </c>
      <c r="V103" s="168" t="str">
        <f>IFERROR(VLOOKUP(V102,'P1-1'!$B:$AP,41,FALSE),"")</f>
        <v/>
      </c>
      <c r="W103" s="168" t="str">
        <f>IFERROR(VLOOKUP(W102,'P1-1'!$B:$AP,41,FALSE),"")</f>
        <v/>
      </c>
      <c r="X103" s="168" t="str">
        <f>IFERROR(VLOOKUP(X102,'P1-1'!$B:$AP,41,FALSE),"")</f>
        <v/>
      </c>
      <c r="Y103" s="168" t="str">
        <f>IFERROR(VLOOKUP(Y102,'P1-1'!$B:$AP,41,FALSE),"")</f>
        <v/>
      </c>
      <c r="Z103" s="168" t="str">
        <f>IFERROR(VLOOKUP(Z102,'P1-1'!$B:$AP,41,FALSE),"")</f>
        <v/>
      </c>
      <c r="AA103" s="168" t="str">
        <f>IFERROR(VLOOKUP(AA102,'P1-1'!$B:$AP,41,FALSE),"")</f>
        <v/>
      </c>
      <c r="AB103" s="168" t="str">
        <f>IFERROR(VLOOKUP(AB102,'P1-1'!$B:$AP,41,FALSE),"")</f>
        <v/>
      </c>
      <c r="AC103" s="168" t="str">
        <f>IFERROR(VLOOKUP(AC102,'P1-1'!$B:$AP,41,FALSE),"")</f>
        <v/>
      </c>
      <c r="AD103" s="168" t="str">
        <f>IFERROR(VLOOKUP(AD102,'P1-1'!$B:$AP,41,FALSE),"")</f>
        <v/>
      </c>
      <c r="AE103" s="168" t="str">
        <f>IFERROR(VLOOKUP(AE102,'P1-1'!$B:$AP,41,FALSE),"")</f>
        <v/>
      </c>
      <c r="AF103" s="168" t="str">
        <f>IFERROR(VLOOKUP(AF102,'P1-1'!$B:$AP,41,FALSE),"")</f>
        <v/>
      </c>
      <c r="AG103" s="168" t="str">
        <f>IFERROR(VLOOKUP(AG102,'P1-1'!$B:$AP,41,FALSE),"")</f>
        <v/>
      </c>
      <c r="AH103" s="168" t="str">
        <f>IFERROR(VLOOKUP(AH102,'P1-1'!$B:$AP,41,FALSE),"")</f>
        <v/>
      </c>
      <c r="AI103" s="168" t="str">
        <f>IFERROR(VLOOKUP(AI102,'P1-1'!$B:$AP,41,FALSE),"")</f>
        <v/>
      </c>
      <c r="AJ103" s="168" t="str">
        <f>IFERROR(VLOOKUP(AJ102,'P1-1'!$B:$AP,41,FALSE),"")</f>
        <v/>
      </c>
      <c r="AK103" s="168" t="str">
        <f>IFERROR(VLOOKUP(AK102,'P1-1'!$B:$AP,41,FALSE),"")</f>
        <v/>
      </c>
      <c r="AL103" s="168" t="str">
        <f>IFERROR(VLOOKUP(AL102,'P1-1'!$B:$AP,41,FALSE),"")</f>
        <v/>
      </c>
      <c r="AM103" s="168" t="str">
        <f>IFERROR(VLOOKUP(AM102,'P1-1'!$B:$AP,41,FALSE),"")</f>
        <v/>
      </c>
      <c r="AN103" s="483"/>
      <c r="AO103" s="486"/>
      <c r="AP103" s="490"/>
      <c r="AQ103" s="491"/>
      <c r="AR103" s="486"/>
      <c r="AS103" s="486"/>
      <c r="AT103" s="494"/>
      <c r="AU103" s="327" t="str">
        <f t="shared" ref="AU103" si="99">IFERROR(IF($D102="□",($AO102/$AK$7),($AO102/$AK$9)),"")</f>
        <v/>
      </c>
      <c r="AV103" s="327" t="str">
        <f t="shared" ref="AV103" si="100">IFERROR(IF($D102="□",($AN102/$AO$7),($AN102/$AO$9)),"")</f>
        <v/>
      </c>
    </row>
    <row r="104" spans="1:48" s="139" customFormat="1" ht="12" customHeight="1" x14ac:dyDescent="0.15">
      <c r="A104" s="497"/>
      <c r="B104" s="500"/>
      <c r="C104" s="515"/>
      <c r="D104" s="506"/>
      <c r="E104" s="364"/>
      <c r="F104" s="511"/>
      <c r="G104" s="512"/>
      <c r="H104" s="169" t="s">
        <v>224</v>
      </c>
      <c r="I104" s="168" t="str">
        <f>IFERROR(VLOOKUP(I102,'P1-1'!$B:$AP,31,FALSE),"")</f>
        <v/>
      </c>
      <c r="J104" s="168" t="str">
        <f>IFERROR(VLOOKUP(J102,'P1-1'!$B:$AP,31,FALSE),"")</f>
        <v/>
      </c>
      <c r="K104" s="168" t="str">
        <f>IFERROR(VLOOKUP(K102,'P1-1'!$B:$AP,31,FALSE),"")</f>
        <v/>
      </c>
      <c r="L104" s="168" t="str">
        <f>IFERROR(VLOOKUP(L102,'P1-1'!$B:$AP,31,FALSE),"")</f>
        <v/>
      </c>
      <c r="M104" s="168" t="str">
        <f>IFERROR(VLOOKUP(M102,'P1-1'!$B:$AP,31,FALSE),"")</f>
        <v/>
      </c>
      <c r="N104" s="168" t="str">
        <f>IFERROR(VLOOKUP(N102,'P1-1'!$B:$AP,31,FALSE),"")</f>
        <v/>
      </c>
      <c r="O104" s="168" t="str">
        <f>IFERROR(VLOOKUP(O102,'P1-1'!$B:$AP,31,FALSE),"")</f>
        <v/>
      </c>
      <c r="P104" s="168" t="str">
        <f>IFERROR(VLOOKUP(P102,'P1-1'!$B:$AP,31,FALSE),"")</f>
        <v/>
      </c>
      <c r="Q104" s="168" t="str">
        <f>IFERROR(VLOOKUP(Q102,'P1-1'!$B:$AP,31,FALSE),"")</f>
        <v/>
      </c>
      <c r="R104" s="168" t="str">
        <f>IFERROR(VLOOKUP(R102,'P1-1'!$B:$AP,31,FALSE),"")</f>
        <v/>
      </c>
      <c r="S104" s="168" t="str">
        <f>IFERROR(VLOOKUP(S102,'P1-1'!$B:$AP,31,FALSE),"")</f>
        <v/>
      </c>
      <c r="T104" s="168" t="str">
        <f>IFERROR(VLOOKUP(T102,'P1-1'!$B:$AP,31,FALSE),"")</f>
        <v/>
      </c>
      <c r="U104" s="168" t="str">
        <f>IFERROR(VLOOKUP(U102,'P1-1'!$B:$AP,31,FALSE),"")</f>
        <v/>
      </c>
      <c r="V104" s="168" t="str">
        <f>IFERROR(VLOOKUP(V102,'P1-1'!$B:$AP,31,FALSE),"")</f>
        <v/>
      </c>
      <c r="W104" s="168" t="str">
        <f>IFERROR(VLOOKUP(W102,'P1-1'!$B:$AP,31,FALSE),"")</f>
        <v/>
      </c>
      <c r="X104" s="168" t="str">
        <f>IFERROR(VLOOKUP(X102,'P1-1'!$B:$AP,31,FALSE),"")</f>
        <v/>
      </c>
      <c r="Y104" s="168" t="str">
        <f>IFERROR(VLOOKUP(Y102,'P1-1'!$B:$AP,31,FALSE),"")</f>
        <v/>
      </c>
      <c r="Z104" s="168" t="str">
        <f>IFERROR(VLOOKUP(Z102,'P1-1'!$B:$AP,31,FALSE),"")</f>
        <v/>
      </c>
      <c r="AA104" s="168" t="str">
        <f>IFERROR(VLOOKUP(AA102,'P1-1'!$B:$AP,31,FALSE),"")</f>
        <v/>
      </c>
      <c r="AB104" s="168" t="str">
        <f>IFERROR(VLOOKUP(AB102,'P1-1'!$B:$AP,31,FALSE),"")</f>
        <v/>
      </c>
      <c r="AC104" s="168" t="str">
        <f>IFERROR(VLOOKUP(AC102,'P1-1'!$B:$AP,31,FALSE),"")</f>
        <v/>
      </c>
      <c r="AD104" s="168" t="str">
        <f>IFERROR(VLOOKUP(AD102,'P1-1'!$B:$AP,31,FALSE),"")</f>
        <v/>
      </c>
      <c r="AE104" s="168" t="str">
        <f>IFERROR(VLOOKUP(AE102,'P1-1'!$B:$AP,31,FALSE),"")</f>
        <v/>
      </c>
      <c r="AF104" s="168" t="str">
        <f>IFERROR(VLOOKUP(AF102,'P1-1'!$B:$AP,31,FALSE),"")</f>
        <v/>
      </c>
      <c r="AG104" s="168" t="str">
        <f>IFERROR(VLOOKUP(AG102,'P1-1'!$B:$AP,31,FALSE),"")</f>
        <v/>
      </c>
      <c r="AH104" s="168" t="str">
        <f>IFERROR(VLOOKUP(AH102,'P1-1'!$B:$AP,31,FALSE),"")</f>
        <v/>
      </c>
      <c r="AI104" s="168" t="str">
        <f>IFERROR(VLOOKUP(AI102,'P1-1'!$B:$AP,31,FALSE),"")</f>
        <v/>
      </c>
      <c r="AJ104" s="168" t="str">
        <f>IFERROR(VLOOKUP(AJ102,'P1-1'!$B:$AP,31,FALSE),"")</f>
        <v/>
      </c>
      <c r="AK104" s="168" t="str">
        <f>IFERROR(VLOOKUP(AK102,'P1-1'!$B:$AP,31,FALSE),"")</f>
        <v/>
      </c>
      <c r="AL104" s="168" t="str">
        <f>IFERROR(VLOOKUP(AL102,'P1-1'!$B:$AP,31,FALSE),"")</f>
        <v/>
      </c>
      <c r="AM104" s="168" t="str">
        <f>IFERROR(VLOOKUP(AM102,'P1-1'!$B:$AP,31,FALSE),"")</f>
        <v/>
      </c>
      <c r="AN104" s="484"/>
      <c r="AO104" s="487"/>
      <c r="AP104" s="492"/>
      <c r="AQ104" s="493"/>
      <c r="AR104" s="487"/>
      <c r="AS104" s="487"/>
      <c r="AT104" s="494"/>
      <c r="AU104" s="328"/>
      <c r="AV104" s="328"/>
    </row>
    <row r="105" spans="1:48" s="139" customFormat="1" ht="12" customHeight="1" x14ac:dyDescent="0.15">
      <c r="A105" s="495">
        <v>28</v>
      </c>
      <c r="B105" s="498"/>
      <c r="C105" s="513"/>
      <c r="D105" s="504" t="s">
        <v>95</v>
      </c>
      <c r="E105" s="363"/>
      <c r="F105" s="507"/>
      <c r="G105" s="508"/>
      <c r="H105" s="166" t="s">
        <v>221</v>
      </c>
      <c r="I105" s="325"/>
      <c r="J105" s="325"/>
      <c r="K105" s="325"/>
      <c r="L105" s="325"/>
      <c r="M105" s="325"/>
      <c r="N105" s="325"/>
      <c r="O105" s="325"/>
      <c r="P105" s="325"/>
      <c r="Q105" s="325"/>
      <c r="R105" s="325"/>
      <c r="S105" s="325"/>
      <c r="T105" s="325"/>
      <c r="U105" s="325"/>
      <c r="V105" s="325"/>
      <c r="W105" s="325"/>
      <c r="X105" s="325"/>
      <c r="Y105" s="325"/>
      <c r="Z105" s="325"/>
      <c r="AA105" s="325"/>
      <c r="AB105" s="325"/>
      <c r="AC105" s="325"/>
      <c r="AD105" s="325"/>
      <c r="AE105" s="325"/>
      <c r="AF105" s="325"/>
      <c r="AG105" s="325"/>
      <c r="AH105" s="325"/>
      <c r="AI105" s="325"/>
      <c r="AJ105" s="325"/>
      <c r="AK105" s="325"/>
      <c r="AL105" s="325"/>
      <c r="AM105" s="325"/>
      <c r="AN105" s="482">
        <f t="shared" ref="AN105" si="101">IF(LEFT($AN$2,6)="共同生活援助",SUM(I106:AM106),SUM(I106:AM107))</f>
        <v>0</v>
      </c>
      <c r="AO105" s="485">
        <f>IF($AN$4="４週",AN105/4,AN105/(DAY(EOMONTH($I$22,0))/7))</f>
        <v>0</v>
      </c>
      <c r="AP105" s="488"/>
      <c r="AQ105" s="489"/>
      <c r="AR105" s="485" t="str">
        <f t="shared" ref="AR105" si="102">IF($AN$4="４週",AU106,AV106)</f>
        <v/>
      </c>
      <c r="AS105" s="485"/>
      <c r="AT105" s="494"/>
      <c r="AU105" s="326" t="s">
        <v>508</v>
      </c>
      <c r="AV105" s="326" t="s">
        <v>222</v>
      </c>
    </row>
    <row r="106" spans="1:48" s="139" customFormat="1" ht="12" customHeight="1" x14ac:dyDescent="0.15">
      <c r="A106" s="496"/>
      <c r="B106" s="499"/>
      <c r="C106" s="514"/>
      <c r="D106" s="505"/>
      <c r="E106" s="364"/>
      <c r="F106" s="509"/>
      <c r="G106" s="510"/>
      <c r="H106" s="167" t="s">
        <v>223</v>
      </c>
      <c r="I106" s="168" t="str">
        <f>IFERROR(VLOOKUP(I105,'P1-1'!$B:$AP,41,FALSE),"")</f>
        <v/>
      </c>
      <c r="J106" s="168" t="str">
        <f>IFERROR(VLOOKUP(J105,'P1-1'!$B:$AP,41,FALSE),"")</f>
        <v/>
      </c>
      <c r="K106" s="168" t="str">
        <f>IFERROR(VLOOKUP(K105,'P1-1'!$B:$AP,41,FALSE),"")</f>
        <v/>
      </c>
      <c r="L106" s="168" t="str">
        <f>IFERROR(VLOOKUP(L105,'P1-1'!$B:$AP,41,FALSE),"")</f>
        <v/>
      </c>
      <c r="M106" s="168" t="str">
        <f>IFERROR(VLOOKUP(M105,'P1-1'!$B:$AP,41,FALSE),"")</f>
        <v/>
      </c>
      <c r="N106" s="168" t="str">
        <f>IFERROR(VLOOKUP(N105,'P1-1'!$B:$AP,41,FALSE),"")</f>
        <v/>
      </c>
      <c r="O106" s="168" t="str">
        <f>IFERROR(VLOOKUP(O105,'P1-1'!$B:$AP,41,FALSE),"")</f>
        <v/>
      </c>
      <c r="P106" s="168" t="str">
        <f>IFERROR(VLOOKUP(P105,'P1-1'!$B:$AP,41,FALSE),"")</f>
        <v/>
      </c>
      <c r="Q106" s="168" t="str">
        <f>IFERROR(VLOOKUP(Q105,'P1-1'!$B:$AP,41,FALSE),"")</f>
        <v/>
      </c>
      <c r="R106" s="168" t="str">
        <f>IFERROR(VLOOKUP(R105,'P1-1'!$B:$AP,41,FALSE),"")</f>
        <v/>
      </c>
      <c r="S106" s="168" t="str">
        <f>IFERROR(VLOOKUP(S105,'P1-1'!$B:$AP,41,FALSE),"")</f>
        <v/>
      </c>
      <c r="T106" s="168" t="str">
        <f>IFERROR(VLOOKUP(T105,'P1-1'!$B:$AP,41,FALSE),"")</f>
        <v/>
      </c>
      <c r="U106" s="168" t="str">
        <f>IFERROR(VLOOKUP(U105,'P1-1'!$B:$AP,41,FALSE),"")</f>
        <v/>
      </c>
      <c r="V106" s="168" t="str">
        <f>IFERROR(VLOOKUP(V105,'P1-1'!$B:$AP,41,FALSE),"")</f>
        <v/>
      </c>
      <c r="W106" s="168" t="str">
        <f>IFERROR(VLOOKUP(W105,'P1-1'!$B:$AP,41,FALSE),"")</f>
        <v/>
      </c>
      <c r="X106" s="168" t="str">
        <f>IFERROR(VLOOKUP(X105,'P1-1'!$B:$AP,41,FALSE),"")</f>
        <v/>
      </c>
      <c r="Y106" s="168" t="str">
        <f>IFERROR(VLOOKUP(Y105,'P1-1'!$B:$AP,41,FALSE),"")</f>
        <v/>
      </c>
      <c r="Z106" s="168" t="str">
        <f>IFERROR(VLOOKUP(Z105,'P1-1'!$B:$AP,41,FALSE),"")</f>
        <v/>
      </c>
      <c r="AA106" s="168" t="str">
        <f>IFERROR(VLOOKUP(AA105,'P1-1'!$B:$AP,41,FALSE),"")</f>
        <v/>
      </c>
      <c r="AB106" s="168" t="str">
        <f>IFERROR(VLOOKUP(AB105,'P1-1'!$B:$AP,41,FALSE),"")</f>
        <v/>
      </c>
      <c r="AC106" s="168" t="str">
        <f>IFERROR(VLOOKUP(AC105,'P1-1'!$B:$AP,41,FALSE),"")</f>
        <v/>
      </c>
      <c r="AD106" s="168" t="str">
        <f>IFERROR(VLOOKUP(AD105,'P1-1'!$B:$AP,41,FALSE),"")</f>
        <v/>
      </c>
      <c r="AE106" s="168" t="str">
        <f>IFERROR(VLOOKUP(AE105,'P1-1'!$B:$AP,41,FALSE),"")</f>
        <v/>
      </c>
      <c r="AF106" s="168" t="str">
        <f>IFERROR(VLOOKUP(AF105,'P1-1'!$B:$AP,41,FALSE),"")</f>
        <v/>
      </c>
      <c r="AG106" s="168" t="str">
        <f>IFERROR(VLOOKUP(AG105,'P1-1'!$B:$AP,41,FALSE),"")</f>
        <v/>
      </c>
      <c r="AH106" s="168" t="str">
        <f>IFERROR(VLOOKUP(AH105,'P1-1'!$B:$AP,41,FALSE),"")</f>
        <v/>
      </c>
      <c r="AI106" s="168" t="str">
        <f>IFERROR(VLOOKUP(AI105,'P1-1'!$B:$AP,41,FALSE),"")</f>
        <v/>
      </c>
      <c r="AJ106" s="168" t="str">
        <f>IFERROR(VLOOKUP(AJ105,'P1-1'!$B:$AP,41,FALSE),"")</f>
        <v/>
      </c>
      <c r="AK106" s="168" t="str">
        <f>IFERROR(VLOOKUP(AK105,'P1-1'!$B:$AP,41,FALSE),"")</f>
        <v/>
      </c>
      <c r="AL106" s="168" t="str">
        <f>IFERROR(VLOOKUP(AL105,'P1-1'!$B:$AP,41,FALSE),"")</f>
        <v/>
      </c>
      <c r="AM106" s="168" t="str">
        <f>IFERROR(VLOOKUP(AM105,'P1-1'!$B:$AP,41,FALSE),"")</f>
        <v/>
      </c>
      <c r="AN106" s="483"/>
      <c r="AO106" s="486"/>
      <c r="AP106" s="490"/>
      <c r="AQ106" s="491"/>
      <c r="AR106" s="486"/>
      <c r="AS106" s="486"/>
      <c r="AT106" s="494"/>
      <c r="AU106" s="327" t="str">
        <f t="shared" ref="AU106" si="103">IFERROR(IF($D105="□",($AO105/$AK$7),($AO105/$AK$9)),"")</f>
        <v/>
      </c>
      <c r="AV106" s="327" t="str">
        <f t="shared" ref="AV106" si="104">IFERROR(IF($D105="□",($AN105/$AO$7),($AN105/$AO$9)),"")</f>
        <v/>
      </c>
    </row>
    <row r="107" spans="1:48" s="139" customFormat="1" ht="12" customHeight="1" x14ac:dyDescent="0.15">
      <c r="A107" s="497"/>
      <c r="B107" s="500"/>
      <c r="C107" s="515"/>
      <c r="D107" s="506"/>
      <c r="E107" s="364"/>
      <c r="F107" s="511"/>
      <c r="G107" s="512"/>
      <c r="H107" s="169" t="s">
        <v>224</v>
      </c>
      <c r="I107" s="168" t="str">
        <f>IFERROR(VLOOKUP(I105,'P1-1'!$B:$AP,31,FALSE),"")</f>
        <v/>
      </c>
      <c r="J107" s="168" t="str">
        <f>IFERROR(VLOOKUP(J105,'P1-1'!$B:$AP,31,FALSE),"")</f>
        <v/>
      </c>
      <c r="K107" s="168" t="str">
        <f>IFERROR(VLOOKUP(K105,'P1-1'!$B:$AP,31,FALSE),"")</f>
        <v/>
      </c>
      <c r="L107" s="168" t="str">
        <f>IFERROR(VLOOKUP(L105,'P1-1'!$B:$AP,31,FALSE),"")</f>
        <v/>
      </c>
      <c r="M107" s="168" t="str">
        <f>IFERROR(VLOOKUP(M105,'P1-1'!$B:$AP,31,FALSE),"")</f>
        <v/>
      </c>
      <c r="N107" s="168" t="str">
        <f>IFERROR(VLOOKUP(N105,'P1-1'!$B:$AP,31,FALSE),"")</f>
        <v/>
      </c>
      <c r="O107" s="168" t="str">
        <f>IFERROR(VLOOKUP(O105,'P1-1'!$B:$AP,31,FALSE),"")</f>
        <v/>
      </c>
      <c r="P107" s="168" t="str">
        <f>IFERROR(VLOOKUP(P105,'P1-1'!$B:$AP,31,FALSE),"")</f>
        <v/>
      </c>
      <c r="Q107" s="168" t="str">
        <f>IFERROR(VLOOKUP(Q105,'P1-1'!$B:$AP,31,FALSE),"")</f>
        <v/>
      </c>
      <c r="R107" s="168" t="str">
        <f>IFERROR(VLOOKUP(R105,'P1-1'!$B:$AP,31,FALSE),"")</f>
        <v/>
      </c>
      <c r="S107" s="168" t="str">
        <f>IFERROR(VLOOKUP(S105,'P1-1'!$B:$AP,31,FALSE),"")</f>
        <v/>
      </c>
      <c r="T107" s="168" t="str">
        <f>IFERROR(VLOOKUP(T105,'P1-1'!$B:$AP,31,FALSE),"")</f>
        <v/>
      </c>
      <c r="U107" s="168" t="str">
        <f>IFERROR(VLOOKUP(U105,'P1-1'!$B:$AP,31,FALSE),"")</f>
        <v/>
      </c>
      <c r="V107" s="168" t="str">
        <f>IFERROR(VLOOKUP(V105,'P1-1'!$B:$AP,31,FALSE),"")</f>
        <v/>
      </c>
      <c r="W107" s="168" t="str">
        <f>IFERROR(VLOOKUP(W105,'P1-1'!$B:$AP,31,FALSE),"")</f>
        <v/>
      </c>
      <c r="X107" s="168" t="str">
        <f>IFERROR(VLOOKUP(X105,'P1-1'!$B:$AP,31,FALSE),"")</f>
        <v/>
      </c>
      <c r="Y107" s="168" t="str">
        <f>IFERROR(VLOOKUP(Y105,'P1-1'!$B:$AP,31,FALSE),"")</f>
        <v/>
      </c>
      <c r="Z107" s="168" t="str">
        <f>IFERROR(VLOOKUP(Z105,'P1-1'!$B:$AP,31,FALSE),"")</f>
        <v/>
      </c>
      <c r="AA107" s="168" t="str">
        <f>IFERROR(VLOOKUP(AA105,'P1-1'!$B:$AP,31,FALSE),"")</f>
        <v/>
      </c>
      <c r="AB107" s="168" t="str">
        <f>IFERROR(VLOOKUP(AB105,'P1-1'!$B:$AP,31,FALSE),"")</f>
        <v/>
      </c>
      <c r="AC107" s="168" t="str">
        <f>IFERROR(VLOOKUP(AC105,'P1-1'!$B:$AP,31,FALSE),"")</f>
        <v/>
      </c>
      <c r="AD107" s="168" t="str">
        <f>IFERROR(VLOOKUP(AD105,'P1-1'!$B:$AP,31,FALSE),"")</f>
        <v/>
      </c>
      <c r="AE107" s="168" t="str">
        <f>IFERROR(VLOOKUP(AE105,'P1-1'!$B:$AP,31,FALSE),"")</f>
        <v/>
      </c>
      <c r="AF107" s="168" t="str">
        <f>IFERROR(VLOOKUP(AF105,'P1-1'!$B:$AP,31,FALSE),"")</f>
        <v/>
      </c>
      <c r="AG107" s="168" t="str">
        <f>IFERROR(VLOOKUP(AG105,'P1-1'!$B:$AP,31,FALSE),"")</f>
        <v/>
      </c>
      <c r="AH107" s="168" t="str">
        <f>IFERROR(VLOOKUP(AH105,'P1-1'!$B:$AP,31,FALSE),"")</f>
        <v/>
      </c>
      <c r="AI107" s="168" t="str">
        <f>IFERROR(VLOOKUP(AI105,'P1-1'!$B:$AP,31,FALSE),"")</f>
        <v/>
      </c>
      <c r="AJ107" s="168" t="str">
        <f>IFERROR(VLOOKUP(AJ105,'P1-1'!$B:$AP,31,FALSE),"")</f>
        <v/>
      </c>
      <c r="AK107" s="168" t="str">
        <f>IFERROR(VLOOKUP(AK105,'P1-1'!$B:$AP,31,FALSE),"")</f>
        <v/>
      </c>
      <c r="AL107" s="168" t="str">
        <f>IFERROR(VLOOKUP(AL105,'P1-1'!$B:$AP,31,FALSE),"")</f>
        <v/>
      </c>
      <c r="AM107" s="168" t="str">
        <f>IFERROR(VLOOKUP(AM105,'P1-1'!$B:$AP,31,FALSE),"")</f>
        <v/>
      </c>
      <c r="AN107" s="484"/>
      <c r="AO107" s="487"/>
      <c r="AP107" s="492"/>
      <c r="AQ107" s="493"/>
      <c r="AR107" s="487"/>
      <c r="AS107" s="487"/>
      <c r="AT107" s="494"/>
      <c r="AU107" s="328"/>
      <c r="AV107" s="328"/>
    </row>
    <row r="108" spans="1:48" s="139" customFormat="1" ht="12" customHeight="1" x14ac:dyDescent="0.15">
      <c r="A108" s="495">
        <v>29</v>
      </c>
      <c r="B108" s="498"/>
      <c r="C108" s="513"/>
      <c r="D108" s="504" t="s">
        <v>95</v>
      </c>
      <c r="E108" s="363"/>
      <c r="F108" s="507"/>
      <c r="G108" s="508"/>
      <c r="H108" s="166" t="s">
        <v>221</v>
      </c>
      <c r="I108" s="325"/>
      <c r="J108" s="325"/>
      <c r="K108" s="325"/>
      <c r="L108" s="325"/>
      <c r="M108" s="325"/>
      <c r="N108" s="325"/>
      <c r="O108" s="325"/>
      <c r="P108" s="325"/>
      <c r="Q108" s="325"/>
      <c r="R108" s="325"/>
      <c r="S108" s="325"/>
      <c r="T108" s="325"/>
      <c r="U108" s="325"/>
      <c r="V108" s="325"/>
      <c r="W108" s="325"/>
      <c r="X108" s="325"/>
      <c r="Y108" s="325"/>
      <c r="Z108" s="325"/>
      <c r="AA108" s="325"/>
      <c r="AB108" s="325"/>
      <c r="AC108" s="325"/>
      <c r="AD108" s="325"/>
      <c r="AE108" s="325"/>
      <c r="AF108" s="325"/>
      <c r="AG108" s="325"/>
      <c r="AH108" s="325"/>
      <c r="AI108" s="325"/>
      <c r="AJ108" s="325"/>
      <c r="AK108" s="325"/>
      <c r="AL108" s="325"/>
      <c r="AM108" s="325"/>
      <c r="AN108" s="482">
        <f t="shared" ref="AN108" si="105">IF(LEFT($AN$2,6)="共同生活援助",SUM(I109:AM109),SUM(I109:AM110))</f>
        <v>0</v>
      </c>
      <c r="AO108" s="485">
        <f>IF($AN$4="４週",AN108/4,AN108/(DAY(EOMONTH($I$22,0))/7))</f>
        <v>0</v>
      </c>
      <c r="AP108" s="488"/>
      <c r="AQ108" s="489"/>
      <c r="AR108" s="485" t="str">
        <f t="shared" ref="AR108" si="106">IF($AN$4="４週",AU109,AV109)</f>
        <v/>
      </c>
      <c r="AS108" s="485"/>
      <c r="AT108" s="494"/>
      <c r="AU108" s="326" t="s">
        <v>508</v>
      </c>
      <c r="AV108" s="326" t="s">
        <v>222</v>
      </c>
    </row>
    <row r="109" spans="1:48" s="139" customFormat="1" ht="12" customHeight="1" x14ac:dyDescent="0.15">
      <c r="A109" s="496"/>
      <c r="B109" s="499"/>
      <c r="C109" s="514"/>
      <c r="D109" s="505"/>
      <c r="E109" s="364"/>
      <c r="F109" s="509"/>
      <c r="G109" s="510"/>
      <c r="H109" s="167" t="s">
        <v>223</v>
      </c>
      <c r="I109" s="168" t="str">
        <f>IFERROR(VLOOKUP(I108,'P1-1'!$B:$AP,41,FALSE),"")</f>
        <v/>
      </c>
      <c r="J109" s="168" t="str">
        <f>IFERROR(VLOOKUP(J108,'P1-1'!$B:$AP,41,FALSE),"")</f>
        <v/>
      </c>
      <c r="K109" s="168" t="str">
        <f>IFERROR(VLOOKUP(K108,'P1-1'!$B:$AP,41,FALSE),"")</f>
        <v/>
      </c>
      <c r="L109" s="168" t="str">
        <f>IFERROR(VLOOKUP(L108,'P1-1'!$B:$AP,41,FALSE),"")</f>
        <v/>
      </c>
      <c r="M109" s="168" t="str">
        <f>IFERROR(VLOOKUP(M108,'P1-1'!$B:$AP,41,FALSE),"")</f>
        <v/>
      </c>
      <c r="N109" s="168" t="str">
        <f>IFERROR(VLOOKUP(N108,'P1-1'!$B:$AP,41,FALSE),"")</f>
        <v/>
      </c>
      <c r="O109" s="168" t="str">
        <f>IFERROR(VLOOKUP(O108,'P1-1'!$B:$AP,41,FALSE),"")</f>
        <v/>
      </c>
      <c r="P109" s="168" t="str">
        <f>IFERROR(VLOOKUP(P108,'P1-1'!$B:$AP,41,FALSE),"")</f>
        <v/>
      </c>
      <c r="Q109" s="168" t="str">
        <f>IFERROR(VLOOKUP(Q108,'P1-1'!$B:$AP,41,FALSE),"")</f>
        <v/>
      </c>
      <c r="R109" s="168" t="str">
        <f>IFERROR(VLOOKUP(R108,'P1-1'!$B:$AP,41,FALSE),"")</f>
        <v/>
      </c>
      <c r="S109" s="168" t="str">
        <f>IFERROR(VLOOKUP(S108,'P1-1'!$B:$AP,41,FALSE),"")</f>
        <v/>
      </c>
      <c r="T109" s="168" t="str">
        <f>IFERROR(VLOOKUP(T108,'P1-1'!$B:$AP,41,FALSE),"")</f>
        <v/>
      </c>
      <c r="U109" s="168" t="str">
        <f>IFERROR(VLOOKUP(U108,'P1-1'!$B:$AP,41,FALSE),"")</f>
        <v/>
      </c>
      <c r="V109" s="168" t="str">
        <f>IFERROR(VLOOKUP(V108,'P1-1'!$B:$AP,41,FALSE),"")</f>
        <v/>
      </c>
      <c r="W109" s="168" t="str">
        <f>IFERROR(VLOOKUP(W108,'P1-1'!$B:$AP,41,FALSE),"")</f>
        <v/>
      </c>
      <c r="X109" s="168" t="str">
        <f>IFERROR(VLOOKUP(X108,'P1-1'!$B:$AP,41,FALSE),"")</f>
        <v/>
      </c>
      <c r="Y109" s="168" t="str">
        <f>IFERROR(VLOOKUP(Y108,'P1-1'!$B:$AP,41,FALSE),"")</f>
        <v/>
      </c>
      <c r="Z109" s="168" t="str">
        <f>IFERROR(VLOOKUP(Z108,'P1-1'!$B:$AP,41,FALSE),"")</f>
        <v/>
      </c>
      <c r="AA109" s="168" t="str">
        <f>IFERROR(VLOOKUP(AA108,'P1-1'!$B:$AP,41,FALSE),"")</f>
        <v/>
      </c>
      <c r="AB109" s="168" t="str">
        <f>IFERROR(VLOOKUP(AB108,'P1-1'!$B:$AP,41,FALSE),"")</f>
        <v/>
      </c>
      <c r="AC109" s="168" t="str">
        <f>IFERROR(VLOOKUP(AC108,'P1-1'!$B:$AP,41,FALSE),"")</f>
        <v/>
      </c>
      <c r="AD109" s="168" t="str">
        <f>IFERROR(VLOOKUP(AD108,'P1-1'!$B:$AP,41,FALSE),"")</f>
        <v/>
      </c>
      <c r="AE109" s="168" t="str">
        <f>IFERROR(VLOOKUP(AE108,'P1-1'!$B:$AP,41,FALSE),"")</f>
        <v/>
      </c>
      <c r="AF109" s="168" t="str">
        <f>IFERROR(VLOOKUP(AF108,'P1-1'!$B:$AP,41,FALSE),"")</f>
        <v/>
      </c>
      <c r="AG109" s="168" t="str">
        <f>IFERROR(VLOOKUP(AG108,'P1-1'!$B:$AP,41,FALSE),"")</f>
        <v/>
      </c>
      <c r="AH109" s="168" t="str">
        <f>IFERROR(VLOOKUP(AH108,'P1-1'!$B:$AP,41,FALSE),"")</f>
        <v/>
      </c>
      <c r="AI109" s="168" t="str">
        <f>IFERROR(VLOOKUP(AI108,'P1-1'!$B:$AP,41,FALSE),"")</f>
        <v/>
      </c>
      <c r="AJ109" s="168" t="str">
        <f>IFERROR(VLOOKUP(AJ108,'P1-1'!$B:$AP,41,FALSE),"")</f>
        <v/>
      </c>
      <c r="AK109" s="168" t="str">
        <f>IFERROR(VLOOKUP(AK108,'P1-1'!$B:$AP,41,FALSE),"")</f>
        <v/>
      </c>
      <c r="AL109" s="168" t="str">
        <f>IFERROR(VLOOKUP(AL108,'P1-1'!$B:$AP,41,FALSE),"")</f>
        <v/>
      </c>
      <c r="AM109" s="168" t="str">
        <f>IFERROR(VLOOKUP(AM108,'P1-1'!$B:$AP,41,FALSE),"")</f>
        <v/>
      </c>
      <c r="AN109" s="483"/>
      <c r="AO109" s="486"/>
      <c r="AP109" s="490"/>
      <c r="AQ109" s="491"/>
      <c r="AR109" s="486"/>
      <c r="AS109" s="486"/>
      <c r="AT109" s="494"/>
      <c r="AU109" s="327" t="str">
        <f t="shared" ref="AU109" si="107">IFERROR(IF($D108="□",($AO108/$AK$7),($AO108/$AK$9)),"")</f>
        <v/>
      </c>
      <c r="AV109" s="327" t="str">
        <f t="shared" ref="AV109" si="108">IFERROR(IF($D108="□",($AN108/$AO$7),($AN108/$AO$9)),"")</f>
        <v/>
      </c>
    </row>
    <row r="110" spans="1:48" s="139" customFormat="1" ht="12" customHeight="1" x14ac:dyDescent="0.15">
      <c r="A110" s="497"/>
      <c r="B110" s="500"/>
      <c r="C110" s="515"/>
      <c r="D110" s="506"/>
      <c r="E110" s="364"/>
      <c r="F110" s="511"/>
      <c r="G110" s="512"/>
      <c r="H110" s="169" t="s">
        <v>224</v>
      </c>
      <c r="I110" s="168" t="str">
        <f>IFERROR(VLOOKUP(I108,'P1-1'!$B:$AP,31,FALSE),"")</f>
        <v/>
      </c>
      <c r="J110" s="168" t="str">
        <f>IFERROR(VLOOKUP(J108,'P1-1'!$B:$AP,31,FALSE),"")</f>
        <v/>
      </c>
      <c r="K110" s="168" t="str">
        <f>IFERROR(VLOOKUP(K108,'P1-1'!$B:$AP,31,FALSE),"")</f>
        <v/>
      </c>
      <c r="L110" s="168" t="str">
        <f>IFERROR(VLOOKUP(L108,'P1-1'!$B:$AP,31,FALSE),"")</f>
        <v/>
      </c>
      <c r="M110" s="168" t="str">
        <f>IFERROR(VLOOKUP(M108,'P1-1'!$B:$AP,31,FALSE),"")</f>
        <v/>
      </c>
      <c r="N110" s="168" t="str">
        <f>IFERROR(VLOOKUP(N108,'P1-1'!$B:$AP,31,FALSE),"")</f>
        <v/>
      </c>
      <c r="O110" s="168" t="str">
        <f>IFERROR(VLOOKUP(O108,'P1-1'!$B:$AP,31,FALSE),"")</f>
        <v/>
      </c>
      <c r="P110" s="168" t="str">
        <f>IFERROR(VLOOKUP(P108,'P1-1'!$B:$AP,31,FALSE),"")</f>
        <v/>
      </c>
      <c r="Q110" s="168" t="str">
        <f>IFERROR(VLOOKUP(Q108,'P1-1'!$B:$AP,31,FALSE),"")</f>
        <v/>
      </c>
      <c r="R110" s="168" t="str">
        <f>IFERROR(VLOOKUP(R108,'P1-1'!$B:$AP,31,FALSE),"")</f>
        <v/>
      </c>
      <c r="S110" s="168" t="str">
        <f>IFERROR(VLOOKUP(S108,'P1-1'!$B:$AP,31,FALSE),"")</f>
        <v/>
      </c>
      <c r="T110" s="168" t="str">
        <f>IFERROR(VLOOKUP(T108,'P1-1'!$B:$AP,31,FALSE),"")</f>
        <v/>
      </c>
      <c r="U110" s="168" t="str">
        <f>IFERROR(VLOOKUP(U108,'P1-1'!$B:$AP,31,FALSE),"")</f>
        <v/>
      </c>
      <c r="V110" s="168" t="str">
        <f>IFERROR(VLOOKUP(V108,'P1-1'!$B:$AP,31,FALSE),"")</f>
        <v/>
      </c>
      <c r="W110" s="168" t="str">
        <f>IFERROR(VLOOKUP(W108,'P1-1'!$B:$AP,31,FALSE),"")</f>
        <v/>
      </c>
      <c r="X110" s="168" t="str">
        <f>IFERROR(VLOOKUP(X108,'P1-1'!$B:$AP,31,FALSE),"")</f>
        <v/>
      </c>
      <c r="Y110" s="168" t="str">
        <f>IFERROR(VLOOKUP(Y108,'P1-1'!$B:$AP,31,FALSE),"")</f>
        <v/>
      </c>
      <c r="Z110" s="168" t="str">
        <f>IFERROR(VLOOKUP(Z108,'P1-1'!$B:$AP,31,FALSE),"")</f>
        <v/>
      </c>
      <c r="AA110" s="168" t="str">
        <f>IFERROR(VLOOKUP(AA108,'P1-1'!$B:$AP,31,FALSE),"")</f>
        <v/>
      </c>
      <c r="AB110" s="168" t="str">
        <f>IFERROR(VLOOKUP(AB108,'P1-1'!$B:$AP,31,FALSE),"")</f>
        <v/>
      </c>
      <c r="AC110" s="168" t="str">
        <f>IFERROR(VLOOKUP(AC108,'P1-1'!$B:$AP,31,FALSE),"")</f>
        <v/>
      </c>
      <c r="AD110" s="168" t="str">
        <f>IFERROR(VLOOKUP(AD108,'P1-1'!$B:$AP,31,FALSE),"")</f>
        <v/>
      </c>
      <c r="AE110" s="168" t="str">
        <f>IFERROR(VLOOKUP(AE108,'P1-1'!$B:$AP,31,FALSE),"")</f>
        <v/>
      </c>
      <c r="AF110" s="168" t="str">
        <f>IFERROR(VLOOKUP(AF108,'P1-1'!$B:$AP,31,FALSE),"")</f>
        <v/>
      </c>
      <c r="AG110" s="168" t="str">
        <f>IFERROR(VLOOKUP(AG108,'P1-1'!$B:$AP,31,FALSE),"")</f>
        <v/>
      </c>
      <c r="AH110" s="168" t="str">
        <f>IFERROR(VLOOKUP(AH108,'P1-1'!$B:$AP,31,FALSE),"")</f>
        <v/>
      </c>
      <c r="AI110" s="168" t="str">
        <f>IFERROR(VLOOKUP(AI108,'P1-1'!$B:$AP,31,FALSE),"")</f>
        <v/>
      </c>
      <c r="AJ110" s="168" t="str">
        <f>IFERROR(VLOOKUP(AJ108,'P1-1'!$B:$AP,31,FALSE),"")</f>
        <v/>
      </c>
      <c r="AK110" s="168" t="str">
        <f>IFERROR(VLOOKUP(AK108,'P1-1'!$B:$AP,31,FALSE),"")</f>
        <v/>
      </c>
      <c r="AL110" s="168" t="str">
        <f>IFERROR(VLOOKUP(AL108,'P1-1'!$B:$AP,31,FALSE),"")</f>
        <v/>
      </c>
      <c r="AM110" s="168" t="str">
        <f>IFERROR(VLOOKUP(AM108,'P1-1'!$B:$AP,31,FALSE),"")</f>
        <v/>
      </c>
      <c r="AN110" s="484"/>
      <c r="AO110" s="487"/>
      <c r="AP110" s="492"/>
      <c r="AQ110" s="493"/>
      <c r="AR110" s="487"/>
      <c r="AS110" s="487"/>
      <c r="AT110" s="494"/>
      <c r="AU110" s="328"/>
      <c r="AV110" s="328"/>
    </row>
    <row r="111" spans="1:48" s="139" customFormat="1" ht="12" customHeight="1" x14ac:dyDescent="0.15">
      <c r="A111" s="495">
        <v>30</v>
      </c>
      <c r="B111" s="498"/>
      <c r="C111" s="513"/>
      <c r="D111" s="504" t="s">
        <v>95</v>
      </c>
      <c r="E111" s="363"/>
      <c r="F111" s="507"/>
      <c r="G111" s="508"/>
      <c r="H111" s="166" t="s">
        <v>221</v>
      </c>
      <c r="I111" s="325"/>
      <c r="J111" s="325"/>
      <c r="K111" s="325"/>
      <c r="L111" s="325"/>
      <c r="M111" s="325"/>
      <c r="N111" s="325"/>
      <c r="O111" s="325"/>
      <c r="P111" s="325"/>
      <c r="Q111" s="325"/>
      <c r="R111" s="325"/>
      <c r="S111" s="325"/>
      <c r="T111" s="325"/>
      <c r="U111" s="325"/>
      <c r="V111" s="325"/>
      <c r="W111" s="325"/>
      <c r="X111" s="325"/>
      <c r="Y111" s="325"/>
      <c r="Z111" s="325"/>
      <c r="AA111" s="325"/>
      <c r="AB111" s="325"/>
      <c r="AC111" s="325"/>
      <c r="AD111" s="325"/>
      <c r="AE111" s="325"/>
      <c r="AF111" s="325"/>
      <c r="AG111" s="325"/>
      <c r="AH111" s="325"/>
      <c r="AI111" s="325"/>
      <c r="AJ111" s="325"/>
      <c r="AK111" s="325"/>
      <c r="AL111" s="325"/>
      <c r="AM111" s="325"/>
      <c r="AN111" s="482">
        <f t="shared" ref="AN111" si="109">IF(LEFT($AN$2,6)="共同生活援助",SUM(I112:AM112),SUM(I112:AM113))</f>
        <v>0</v>
      </c>
      <c r="AO111" s="485">
        <f>IF($AN$4="４週",AN111/4,AN111/(DAY(EOMONTH($I$22,0))/7))</f>
        <v>0</v>
      </c>
      <c r="AP111" s="488"/>
      <c r="AQ111" s="489"/>
      <c r="AR111" s="485" t="str">
        <f t="shared" ref="AR111" si="110">IF($AN$4="４週",AU112,AV112)</f>
        <v/>
      </c>
      <c r="AS111" s="485"/>
      <c r="AT111" s="494"/>
      <c r="AU111" s="326" t="s">
        <v>508</v>
      </c>
      <c r="AV111" s="326" t="s">
        <v>222</v>
      </c>
    </row>
    <row r="112" spans="1:48" s="139" customFormat="1" ht="12" customHeight="1" x14ac:dyDescent="0.15">
      <c r="A112" s="496"/>
      <c r="B112" s="499"/>
      <c r="C112" s="514"/>
      <c r="D112" s="505"/>
      <c r="E112" s="364"/>
      <c r="F112" s="509"/>
      <c r="G112" s="510"/>
      <c r="H112" s="167" t="s">
        <v>223</v>
      </c>
      <c r="I112" s="168" t="str">
        <f>IFERROR(VLOOKUP(I111,'P1-1'!$B:$AP,41,FALSE),"")</f>
        <v/>
      </c>
      <c r="J112" s="168" t="str">
        <f>IFERROR(VLOOKUP(J111,'P1-1'!$B:$AP,41,FALSE),"")</f>
        <v/>
      </c>
      <c r="K112" s="168" t="str">
        <f>IFERROR(VLOOKUP(K111,'P1-1'!$B:$AP,41,FALSE),"")</f>
        <v/>
      </c>
      <c r="L112" s="168" t="str">
        <f>IFERROR(VLOOKUP(L111,'P1-1'!$B:$AP,41,FALSE),"")</f>
        <v/>
      </c>
      <c r="M112" s="168" t="str">
        <f>IFERROR(VLOOKUP(M111,'P1-1'!$B:$AP,41,FALSE),"")</f>
        <v/>
      </c>
      <c r="N112" s="168" t="str">
        <f>IFERROR(VLOOKUP(N111,'P1-1'!$B:$AP,41,FALSE),"")</f>
        <v/>
      </c>
      <c r="O112" s="168" t="str">
        <f>IFERROR(VLOOKUP(O111,'P1-1'!$B:$AP,41,FALSE),"")</f>
        <v/>
      </c>
      <c r="P112" s="168" t="str">
        <f>IFERROR(VLOOKUP(P111,'P1-1'!$B:$AP,41,FALSE),"")</f>
        <v/>
      </c>
      <c r="Q112" s="168" t="str">
        <f>IFERROR(VLOOKUP(Q111,'P1-1'!$B:$AP,41,FALSE),"")</f>
        <v/>
      </c>
      <c r="R112" s="168" t="str">
        <f>IFERROR(VLOOKUP(R111,'P1-1'!$B:$AP,41,FALSE),"")</f>
        <v/>
      </c>
      <c r="S112" s="168" t="str">
        <f>IFERROR(VLOOKUP(S111,'P1-1'!$B:$AP,41,FALSE),"")</f>
        <v/>
      </c>
      <c r="T112" s="168" t="str">
        <f>IFERROR(VLOOKUP(T111,'P1-1'!$B:$AP,41,FALSE),"")</f>
        <v/>
      </c>
      <c r="U112" s="168" t="str">
        <f>IFERROR(VLOOKUP(U111,'P1-1'!$B:$AP,41,FALSE),"")</f>
        <v/>
      </c>
      <c r="V112" s="168" t="str">
        <f>IFERROR(VLOOKUP(V111,'P1-1'!$B:$AP,41,FALSE),"")</f>
        <v/>
      </c>
      <c r="W112" s="168" t="str">
        <f>IFERROR(VLOOKUP(W111,'P1-1'!$B:$AP,41,FALSE),"")</f>
        <v/>
      </c>
      <c r="X112" s="168" t="str">
        <f>IFERROR(VLOOKUP(X111,'P1-1'!$B:$AP,41,FALSE),"")</f>
        <v/>
      </c>
      <c r="Y112" s="168" t="str">
        <f>IFERROR(VLOOKUP(Y111,'P1-1'!$B:$AP,41,FALSE),"")</f>
        <v/>
      </c>
      <c r="Z112" s="168" t="str">
        <f>IFERROR(VLOOKUP(Z111,'P1-1'!$B:$AP,41,FALSE),"")</f>
        <v/>
      </c>
      <c r="AA112" s="168" t="str">
        <f>IFERROR(VLOOKUP(AA111,'P1-1'!$B:$AP,41,FALSE),"")</f>
        <v/>
      </c>
      <c r="AB112" s="168" t="str">
        <f>IFERROR(VLOOKUP(AB111,'P1-1'!$B:$AP,41,FALSE),"")</f>
        <v/>
      </c>
      <c r="AC112" s="168" t="str">
        <f>IFERROR(VLOOKUP(AC111,'P1-1'!$B:$AP,41,FALSE),"")</f>
        <v/>
      </c>
      <c r="AD112" s="168" t="str">
        <f>IFERROR(VLOOKUP(AD111,'P1-1'!$B:$AP,41,FALSE),"")</f>
        <v/>
      </c>
      <c r="AE112" s="168" t="str">
        <f>IFERROR(VLOOKUP(AE111,'P1-1'!$B:$AP,41,FALSE),"")</f>
        <v/>
      </c>
      <c r="AF112" s="168" t="str">
        <f>IFERROR(VLOOKUP(AF111,'P1-1'!$B:$AP,41,FALSE),"")</f>
        <v/>
      </c>
      <c r="AG112" s="168" t="str">
        <f>IFERROR(VLOOKUP(AG111,'P1-1'!$B:$AP,41,FALSE),"")</f>
        <v/>
      </c>
      <c r="AH112" s="168" t="str">
        <f>IFERROR(VLOOKUP(AH111,'P1-1'!$B:$AP,41,FALSE),"")</f>
        <v/>
      </c>
      <c r="AI112" s="168" t="str">
        <f>IFERROR(VLOOKUP(AI111,'P1-1'!$B:$AP,41,FALSE),"")</f>
        <v/>
      </c>
      <c r="AJ112" s="168" t="str">
        <f>IFERROR(VLOOKUP(AJ111,'P1-1'!$B:$AP,41,FALSE),"")</f>
        <v/>
      </c>
      <c r="AK112" s="168" t="str">
        <f>IFERROR(VLOOKUP(AK111,'P1-1'!$B:$AP,41,FALSE),"")</f>
        <v/>
      </c>
      <c r="AL112" s="168" t="str">
        <f>IFERROR(VLOOKUP(AL111,'P1-1'!$B:$AP,41,FALSE),"")</f>
        <v/>
      </c>
      <c r="AM112" s="168" t="str">
        <f>IFERROR(VLOOKUP(AM111,'P1-1'!$B:$AP,41,FALSE),"")</f>
        <v/>
      </c>
      <c r="AN112" s="483"/>
      <c r="AO112" s="486"/>
      <c r="AP112" s="490"/>
      <c r="AQ112" s="491"/>
      <c r="AR112" s="486"/>
      <c r="AS112" s="486"/>
      <c r="AT112" s="494"/>
      <c r="AU112" s="327" t="str">
        <f t="shared" ref="AU112" si="111">IFERROR(IF($D111="□",($AO111/$AK$7),($AO111/$AK$9)),"")</f>
        <v/>
      </c>
      <c r="AV112" s="327" t="str">
        <f t="shared" ref="AV112" si="112">IFERROR(IF($D111="□",($AN111/$AO$7),($AN111/$AO$9)),"")</f>
        <v/>
      </c>
    </row>
    <row r="113" spans="1:48" s="139" customFormat="1" ht="12" customHeight="1" x14ac:dyDescent="0.15">
      <c r="A113" s="497"/>
      <c r="B113" s="500"/>
      <c r="C113" s="515"/>
      <c r="D113" s="506"/>
      <c r="E113" s="364"/>
      <c r="F113" s="511"/>
      <c r="G113" s="512"/>
      <c r="H113" s="169" t="s">
        <v>224</v>
      </c>
      <c r="I113" s="168" t="str">
        <f>IFERROR(VLOOKUP(I111,'P1-1'!$B:$AP,31,FALSE),"")</f>
        <v/>
      </c>
      <c r="J113" s="168" t="str">
        <f>IFERROR(VLOOKUP(J111,'P1-1'!$B:$AP,31,FALSE),"")</f>
        <v/>
      </c>
      <c r="K113" s="168" t="str">
        <f>IFERROR(VLOOKUP(K111,'P1-1'!$B:$AP,31,FALSE),"")</f>
        <v/>
      </c>
      <c r="L113" s="168" t="str">
        <f>IFERROR(VLOOKUP(L111,'P1-1'!$B:$AP,31,FALSE),"")</f>
        <v/>
      </c>
      <c r="M113" s="168" t="str">
        <f>IFERROR(VLOOKUP(M111,'P1-1'!$B:$AP,31,FALSE),"")</f>
        <v/>
      </c>
      <c r="N113" s="168" t="str">
        <f>IFERROR(VLOOKUP(N111,'P1-1'!$B:$AP,31,FALSE),"")</f>
        <v/>
      </c>
      <c r="O113" s="168" t="str">
        <f>IFERROR(VLOOKUP(O111,'P1-1'!$B:$AP,31,FALSE),"")</f>
        <v/>
      </c>
      <c r="P113" s="168" t="str">
        <f>IFERROR(VLOOKUP(P111,'P1-1'!$B:$AP,31,FALSE),"")</f>
        <v/>
      </c>
      <c r="Q113" s="168" t="str">
        <f>IFERROR(VLOOKUP(Q111,'P1-1'!$B:$AP,31,FALSE),"")</f>
        <v/>
      </c>
      <c r="R113" s="168" t="str">
        <f>IFERROR(VLOOKUP(R111,'P1-1'!$B:$AP,31,FALSE),"")</f>
        <v/>
      </c>
      <c r="S113" s="168" t="str">
        <f>IFERROR(VLOOKUP(S111,'P1-1'!$B:$AP,31,FALSE),"")</f>
        <v/>
      </c>
      <c r="T113" s="168" t="str">
        <f>IFERROR(VLOOKUP(T111,'P1-1'!$B:$AP,31,FALSE),"")</f>
        <v/>
      </c>
      <c r="U113" s="168" t="str">
        <f>IFERROR(VLOOKUP(U111,'P1-1'!$B:$AP,31,FALSE),"")</f>
        <v/>
      </c>
      <c r="V113" s="168" t="str">
        <f>IFERROR(VLOOKUP(V111,'P1-1'!$B:$AP,31,FALSE),"")</f>
        <v/>
      </c>
      <c r="W113" s="168" t="str">
        <f>IFERROR(VLOOKUP(W111,'P1-1'!$B:$AP,31,FALSE),"")</f>
        <v/>
      </c>
      <c r="X113" s="168" t="str">
        <f>IFERROR(VLOOKUP(X111,'P1-1'!$B:$AP,31,FALSE),"")</f>
        <v/>
      </c>
      <c r="Y113" s="168" t="str">
        <f>IFERROR(VLOOKUP(Y111,'P1-1'!$B:$AP,31,FALSE),"")</f>
        <v/>
      </c>
      <c r="Z113" s="168" t="str">
        <f>IFERROR(VLOOKUP(Z111,'P1-1'!$B:$AP,31,FALSE),"")</f>
        <v/>
      </c>
      <c r="AA113" s="168" t="str">
        <f>IFERROR(VLOOKUP(AA111,'P1-1'!$B:$AP,31,FALSE),"")</f>
        <v/>
      </c>
      <c r="AB113" s="168" t="str">
        <f>IFERROR(VLOOKUP(AB111,'P1-1'!$B:$AP,31,FALSE),"")</f>
        <v/>
      </c>
      <c r="AC113" s="168" t="str">
        <f>IFERROR(VLOOKUP(AC111,'P1-1'!$B:$AP,31,FALSE),"")</f>
        <v/>
      </c>
      <c r="AD113" s="168" t="str">
        <f>IFERROR(VLOOKUP(AD111,'P1-1'!$B:$AP,31,FALSE),"")</f>
        <v/>
      </c>
      <c r="AE113" s="168" t="str">
        <f>IFERROR(VLOOKUP(AE111,'P1-1'!$B:$AP,31,FALSE),"")</f>
        <v/>
      </c>
      <c r="AF113" s="168" t="str">
        <f>IFERROR(VLOOKUP(AF111,'P1-1'!$B:$AP,31,FALSE),"")</f>
        <v/>
      </c>
      <c r="AG113" s="168" t="str">
        <f>IFERROR(VLOOKUP(AG111,'P1-1'!$B:$AP,31,FALSE),"")</f>
        <v/>
      </c>
      <c r="AH113" s="168" t="str">
        <f>IFERROR(VLOOKUP(AH111,'P1-1'!$B:$AP,31,FALSE),"")</f>
        <v/>
      </c>
      <c r="AI113" s="168" t="str">
        <f>IFERROR(VLOOKUP(AI111,'P1-1'!$B:$AP,31,FALSE),"")</f>
        <v/>
      </c>
      <c r="AJ113" s="168" t="str">
        <f>IFERROR(VLOOKUP(AJ111,'P1-1'!$B:$AP,31,FALSE),"")</f>
        <v/>
      </c>
      <c r="AK113" s="168" t="str">
        <f>IFERROR(VLOOKUP(AK111,'P1-1'!$B:$AP,31,FALSE),"")</f>
        <v/>
      </c>
      <c r="AL113" s="168" t="str">
        <f>IFERROR(VLOOKUP(AL111,'P1-1'!$B:$AP,31,FALSE),"")</f>
        <v/>
      </c>
      <c r="AM113" s="168" t="str">
        <f>IFERROR(VLOOKUP(AM111,'P1-1'!$B:$AP,31,FALSE),"")</f>
        <v/>
      </c>
      <c r="AN113" s="484"/>
      <c r="AO113" s="487"/>
      <c r="AP113" s="492"/>
      <c r="AQ113" s="493"/>
      <c r="AR113" s="487"/>
      <c r="AS113" s="487"/>
      <c r="AT113" s="494"/>
      <c r="AU113" s="328"/>
      <c r="AV113" s="328"/>
    </row>
    <row r="114" spans="1:48" s="139" customFormat="1" ht="12" customHeight="1" x14ac:dyDescent="0.15">
      <c r="A114" s="495">
        <v>31</v>
      </c>
      <c r="B114" s="498"/>
      <c r="C114" s="513"/>
      <c r="D114" s="504" t="s">
        <v>95</v>
      </c>
      <c r="E114" s="363"/>
      <c r="F114" s="507"/>
      <c r="G114" s="508"/>
      <c r="H114" s="166" t="s">
        <v>221</v>
      </c>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482">
        <f t="shared" ref="AN114" si="113">IF(LEFT($AN$2,6)="共同生活援助",SUM(I115:AM115),SUM(I115:AM116))</f>
        <v>0</v>
      </c>
      <c r="AO114" s="485">
        <f>IF($AN$4="４週",AN114/4,AN114/(DAY(EOMONTH($I$22,0))/7))</f>
        <v>0</v>
      </c>
      <c r="AP114" s="488"/>
      <c r="AQ114" s="489"/>
      <c r="AR114" s="485" t="str">
        <f t="shared" ref="AR114" si="114">IF($AN$4="４週",AU115,AV115)</f>
        <v/>
      </c>
      <c r="AS114" s="485"/>
      <c r="AT114" s="494"/>
      <c r="AU114" s="326" t="s">
        <v>508</v>
      </c>
      <c r="AV114" s="326" t="s">
        <v>222</v>
      </c>
    </row>
    <row r="115" spans="1:48" s="139" customFormat="1" ht="12" customHeight="1" x14ac:dyDescent="0.15">
      <c r="A115" s="496"/>
      <c r="B115" s="499"/>
      <c r="C115" s="514"/>
      <c r="D115" s="505"/>
      <c r="E115" s="364"/>
      <c r="F115" s="509"/>
      <c r="G115" s="510"/>
      <c r="H115" s="167" t="s">
        <v>223</v>
      </c>
      <c r="I115" s="168" t="str">
        <f>IFERROR(VLOOKUP(I114,'P1-1'!$B:$AP,41,FALSE),"")</f>
        <v/>
      </c>
      <c r="J115" s="168" t="str">
        <f>IFERROR(VLOOKUP(J114,'P1-1'!$B:$AP,41,FALSE),"")</f>
        <v/>
      </c>
      <c r="K115" s="168" t="str">
        <f>IFERROR(VLOOKUP(K114,'P1-1'!$B:$AP,41,FALSE),"")</f>
        <v/>
      </c>
      <c r="L115" s="168" t="str">
        <f>IFERROR(VLOOKUP(L114,'P1-1'!$B:$AP,41,FALSE),"")</f>
        <v/>
      </c>
      <c r="M115" s="168" t="str">
        <f>IFERROR(VLOOKUP(M114,'P1-1'!$B:$AP,41,FALSE),"")</f>
        <v/>
      </c>
      <c r="N115" s="168" t="str">
        <f>IFERROR(VLOOKUP(N114,'P1-1'!$B:$AP,41,FALSE),"")</f>
        <v/>
      </c>
      <c r="O115" s="168" t="str">
        <f>IFERROR(VLOOKUP(O114,'P1-1'!$B:$AP,41,FALSE),"")</f>
        <v/>
      </c>
      <c r="P115" s="168" t="str">
        <f>IFERROR(VLOOKUP(P114,'P1-1'!$B:$AP,41,FALSE),"")</f>
        <v/>
      </c>
      <c r="Q115" s="168" t="str">
        <f>IFERROR(VLOOKUP(Q114,'P1-1'!$B:$AP,41,FALSE),"")</f>
        <v/>
      </c>
      <c r="R115" s="168" t="str">
        <f>IFERROR(VLOOKUP(R114,'P1-1'!$B:$AP,41,FALSE),"")</f>
        <v/>
      </c>
      <c r="S115" s="168" t="str">
        <f>IFERROR(VLOOKUP(S114,'P1-1'!$B:$AP,41,FALSE),"")</f>
        <v/>
      </c>
      <c r="T115" s="168" t="str">
        <f>IFERROR(VLOOKUP(T114,'P1-1'!$B:$AP,41,FALSE),"")</f>
        <v/>
      </c>
      <c r="U115" s="168" t="str">
        <f>IFERROR(VLOOKUP(U114,'P1-1'!$B:$AP,41,FALSE),"")</f>
        <v/>
      </c>
      <c r="V115" s="168" t="str">
        <f>IFERROR(VLOOKUP(V114,'P1-1'!$B:$AP,41,FALSE),"")</f>
        <v/>
      </c>
      <c r="W115" s="168" t="str">
        <f>IFERROR(VLOOKUP(W114,'P1-1'!$B:$AP,41,FALSE),"")</f>
        <v/>
      </c>
      <c r="X115" s="168" t="str">
        <f>IFERROR(VLOOKUP(X114,'P1-1'!$B:$AP,41,FALSE),"")</f>
        <v/>
      </c>
      <c r="Y115" s="168" t="str">
        <f>IFERROR(VLOOKUP(Y114,'P1-1'!$B:$AP,41,FALSE),"")</f>
        <v/>
      </c>
      <c r="Z115" s="168" t="str">
        <f>IFERROR(VLOOKUP(Z114,'P1-1'!$B:$AP,41,FALSE),"")</f>
        <v/>
      </c>
      <c r="AA115" s="168" t="str">
        <f>IFERROR(VLOOKUP(AA114,'P1-1'!$B:$AP,41,FALSE),"")</f>
        <v/>
      </c>
      <c r="AB115" s="168" t="str">
        <f>IFERROR(VLOOKUP(AB114,'P1-1'!$B:$AP,41,FALSE),"")</f>
        <v/>
      </c>
      <c r="AC115" s="168" t="str">
        <f>IFERROR(VLOOKUP(AC114,'P1-1'!$B:$AP,41,FALSE),"")</f>
        <v/>
      </c>
      <c r="AD115" s="168" t="str">
        <f>IFERROR(VLOOKUP(AD114,'P1-1'!$B:$AP,41,FALSE),"")</f>
        <v/>
      </c>
      <c r="AE115" s="168" t="str">
        <f>IFERROR(VLOOKUP(AE114,'P1-1'!$B:$AP,41,FALSE),"")</f>
        <v/>
      </c>
      <c r="AF115" s="168" t="str">
        <f>IFERROR(VLOOKUP(AF114,'P1-1'!$B:$AP,41,FALSE),"")</f>
        <v/>
      </c>
      <c r="AG115" s="168" t="str">
        <f>IFERROR(VLOOKUP(AG114,'P1-1'!$B:$AP,41,FALSE),"")</f>
        <v/>
      </c>
      <c r="AH115" s="168" t="str">
        <f>IFERROR(VLOOKUP(AH114,'P1-1'!$B:$AP,41,FALSE),"")</f>
        <v/>
      </c>
      <c r="AI115" s="168" t="str">
        <f>IFERROR(VLOOKUP(AI114,'P1-1'!$B:$AP,41,FALSE),"")</f>
        <v/>
      </c>
      <c r="AJ115" s="168" t="str">
        <f>IFERROR(VLOOKUP(AJ114,'P1-1'!$B:$AP,41,FALSE),"")</f>
        <v/>
      </c>
      <c r="AK115" s="168" t="str">
        <f>IFERROR(VLOOKUP(AK114,'P1-1'!$B:$AP,41,FALSE),"")</f>
        <v/>
      </c>
      <c r="AL115" s="168" t="str">
        <f>IFERROR(VLOOKUP(AL114,'P1-1'!$B:$AP,41,FALSE),"")</f>
        <v/>
      </c>
      <c r="AM115" s="168" t="str">
        <f>IFERROR(VLOOKUP(AM114,'P1-1'!$B:$AP,41,FALSE),"")</f>
        <v/>
      </c>
      <c r="AN115" s="483"/>
      <c r="AO115" s="486"/>
      <c r="AP115" s="490"/>
      <c r="AQ115" s="491"/>
      <c r="AR115" s="486"/>
      <c r="AS115" s="486"/>
      <c r="AT115" s="494"/>
      <c r="AU115" s="327" t="str">
        <f t="shared" ref="AU115" si="115">IFERROR(IF($D114="□",($AO114/$AK$7),($AO114/$AK$9)),"")</f>
        <v/>
      </c>
      <c r="AV115" s="327" t="str">
        <f t="shared" ref="AV115" si="116">IFERROR(IF($D114="□",($AN114/$AO$7),($AN114/$AO$9)),"")</f>
        <v/>
      </c>
    </row>
    <row r="116" spans="1:48" s="139" customFormat="1" ht="12" customHeight="1" x14ac:dyDescent="0.15">
      <c r="A116" s="497"/>
      <c r="B116" s="500"/>
      <c r="C116" s="515"/>
      <c r="D116" s="506"/>
      <c r="E116" s="364"/>
      <c r="F116" s="511"/>
      <c r="G116" s="512"/>
      <c r="H116" s="169" t="s">
        <v>224</v>
      </c>
      <c r="I116" s="168" t="str">
        <f>IFERROR(VLOOKUP(I114,'P1-1'!$B:$AP,31,FALSE),"")</f>
        <v/>
      </c>
      <c r="J116" s="168" t="str">
        <f>IFERROR(VLOOKUP(J114,'P1-1'!$B:$AP,31,FALSE),"")</f>
        <v/>
      </c>
      <c r="K116" s="168" t="str">
        <f>IFERROR(VLOOKUP(K114,'P1-1'!$B:$AP,31,FALSE),"")</f>
        <v/>
      </c>
      <c r="L116" s="168" t="str">
        <f>IFERROR(VLOOKUP(L114,'P1-1'!$B:$AP,31,FALSE),"")</f>
        <v/>
      </c>
      <c r="M116" s="168" t="str">
        <f>IFERROR(VLOOKUP(M114,'P1-1'!$B:$AP,31,FALSE),"")</f>
        <v/>
      </c>
      <c r="N116" s="168" t="str">
        <f>IFERROR(VLOOKUP(N114,'P1-1'!$B:$AP,31,FALSE),"")</f>
        <v/>
      </c>
      <c r="O116" s="168" t="str">
        <f>IFERROR(VLOOKUP(O114,'P1-1'!$B:$AP,31,FALSE),"")</f>
        <v/>
      </c>
      <c r="P116" s="168" t="str">
        <f>IFERROR(VLOOKUP(P114,'P1-1'!$B:$AP,31,FALSE),"")</f>
        <v/>
      </c>
      <c r="Q116" s="168" t="str">
        <f>IFERROR(VLOOKUP(Q114,'P1-1'!$B:$AP,31,FALSE),"")</f>
        <v/>
      </c>
      <c r="R116" s="168" t="str">
        <f>IFERROR(VLOOKUP(R114,'P1-1'!$B:$AP,31,FALSE),"")</f>
        <v/>
      </c>
      <c r="S116" s="168" t="str">
        <f>IFERROR(VLOOKUP(S114,'P1-1'!$B:$AP,31,FALSE),"")</f>
        <v/>
      </c>
      <c r="T116" s="168" t="str">
        <f>IFERROR(VLOOKUP(T114,'P1-1'!$B:$AP,31,FALSE),"")</f>
        <v/>
      </c>
      <c r="U116" s="168" t="str">
        <f>IFERROR(VLOOKUP(U114,'P1-1'!$B:$AP,31,FALSE),"")</f>
        <v/>
      </c>
      <c r="V116" s="168" t="str">
        <f>IFERROR(VLOOKUP(V114,'P1-1'!$B:$AP,31,FALSE),"")</f>
        <v/>
      </c>
      <c r="W116" s="168" t="str">
        <f>IFERROR(VLOOKUP(W114,'P1-1'!$B:$AP,31,FALSE),"")</f>
        <v/>
      </c>
      <c r="X116" s="168" t="str">
        <f>IFERROR(VLOOKUP(X114,'P1-1'!$B:$AP,31,FALSE),"")</f>
        <v/>
      </c>
      <c r="Y116" s="168" t="str">
        <f>IFERROR(VLOOKUP(Y114,'P1-1'!$B:$AP,31,FALSE),"")</f>
        <v/>
      </c>
      <c r="Z116" s="168" t="str">
        <f>IFERROR(VLOOKUP(Z114,'P1-1'!$B:$AP,31,FALSE),"")</f>
        <v/>
      </c>
      <c r="AA116" s="168" t="str">
        <f>IFERROR(VLOOKUP(AA114,'P1-1'!$B:$AP,31,FALSE),"")</f>
        <v/>
      </c>
      <c r="AB116" s="168" t="str">
        <f>IFERROR(VLOOKUP(AB114,'P1-1'!$B:$AP,31,FALSE),"")</f>
        <v/>
      </c>
      <c r="AC116" s="168" t="str">
        <f>IFERROR(VLOOKUP(AC114,'P1-1'!$B:$AP,31,FALSE),"")</f>
        <v/>
      </c>
      <c r="AD116" s="168" t="str">
        <f>IFERROR(VLOOKUP(AD114,'P1-1'!$B:$AP,31,FALSE),"")</f>
        <v/>
      </c>
      <c r="AE116" s="168" t="str">
        <f>IFERROR(VLOOKUP(AE114,'P1-1'!$B:$AP,31,FALSE),"")</f>
        <v/>
      </c>
      <c r="AF116" s="168" t="str">
        <f>IFERROR(VLOOKUP(AF114,'P1-1'!$B:$AP,31,FALSE),"")</f>
        <v/>
      </c>
      <c r="AG116" s="168" t="str">
        <f>IFERROR(VLOOKUP(AG114,'P1-1'!$B:$AP,31,FALSE),"")</f>
        <v/>
      </c>
      <c r="AH116" s="168" t="str">
        <f>IFERROR(VLOOKUP(AH114,'P1-1'!$B:$AP,31,FALSE),"")</f>
        <v/>
      </c>
      <c r="AI116" s="168" t="str">
        <f>IFERROR(VLOOKUP(AI114,'P1-1'!$B:$AP,31,FALSE),"")</f>
        <v/>
      </c>
      <c r="AJ116" s="168" t="str">
        <f>IFERROR(VLOOKUP(AJ114,'P1-1'!$B:$AP,31,FALSE),"")</f>
        <v/>
      </c>
      <c r="AK116" s="168" t="str">
        <f>IFERROR(VLOOKUP(AK114,'P1-1'!$B:$AP,31,FALSE),"")</f>
        <v/>
      </c>
      <c r="AL116" s="168" t="str">
        <f>IFERROR(VLOOKUP(AL114,'P1-1'!$B:$AP,31,FALSE),"")</f>
        <v/>
      </c>
      <c r="AM116" s="168" t="str">
        <f>IFERROR(VLOOKUP(AM114,'P1-1'!$B:$AP,31,FALSE),"")</f>
        <v/>
      </c>
      <c r="AN116" s="484"/>
      <c r="AO116" s="487"/>
      <c r="AP116" s="492"/>
      <c r="AQ116" s="493"/>
      <c r="AR116" s="487"/>
      <c r="AS116" s="487"/>
      <c r="AT116" s="494"/>
      <c r="AU116" s="328"/>
      <c r="AV116" s="328"/>
    </row>
    <row r="117" spans="1:48" s="139" customFormat="1" ht="12" customHeight="1" x14ac:dyDescent="0.15">
      <c r="A117" s="495">
        <v>32</v>
      </c>
      <c r="B117" s="498"/>
      <c r="C117" s="513"/>
      <c r="D117" s="504" t="s">
        <v>95</v>
      </c>
      <c r="E117" s="363"/>
      <c r="F117" s="507"/>
      <c r="G117" s="508"/>
      <c r="H117" s="166" t="s">
        <v>221</v>
      </c>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325"/>
      <c r="AN117" s="482">
        <f t="shared" ref="AN117" si="117">IF(LEFT($AN$2,6)="共同生活援助",SUM(I118:AM118),SUM(I118:AM119))</f>
        <v>0</v>
      </c>
      <c r="AO117" s="485">
        <f>IF($AN$4="４週",AN117/4,AN117/(DAY(EOMONTH($I$22,0))/7))</f>
        <v>0</v>
      </c>
      <c r="AP117" s="488"/>
      <c r="AQ117" s="489"/>
      <c r="AR117" s="485" t="str">
        <f t="shared" ref="AR117" si="118">IF($AN$4="４週",AU118,AV118)</f>
        <v/>
      </c>
      <c r="AS117" s="485"/>
      <c r="AT117" s="494"/>
      <c r="AU117" s="326" t="s">
        <v>508</v>
      </c>
      <c r="AV117" s="326" t="s">
        <v>222</v>
      </c>
    </row>
    <row r="118" spans="1:48" s="139" customFormat="1" ht="12" customHeight="1" x14ac:dyDescent="0.15">
      <c r="A118" s="496"/>
      <c r="B118" s="499"/>
      <c r="C118" s="514"/>
      <c r="D118" s="505"/>
      <c r="E118" s="364"/>
      <c r="F118" s="509"/>
      <c r="G118" s="510"/>
      <c r="H118" s="167" t="s">
        <v>223</v>
      </c>
      <c r="I118" s="168" t="str">
        <f>IFERROR(VLOOKUP(I117,'P1-1'!$B:$AP,41,FALSE),"")</f>
        <v/>
      </c>
      <c r="J118" s="168" t="str">
        <f>IFERROR(VLOOKUP(J117,'P1-1'!$B:$AP,41,FALSE),"")</f>
        <v/>
      </c>
      <c r="K118" s="168" t="str">
        <f>IFERROR(VLOOKUP(K117,'P1-1'!$B:$AP,41,FALSE),"")</f>
        <v/>
      </c>
      <c r="L118" s="168" t="str">
        <f>IFERROR(VLOOKUP(L117,'P1-1'!$B:$AP,41,FALSE),"")</f>
        <v/>
      </c>
      <c r="M118" s="168" t="str">
        <f>IFERROR(VLOOKUP(M117,'P1-1'!$B:$AP,41,FALSE),"")</f>
        <v/>
      </c>
      <c r="N118" s="168" t="str">
        <f>IFERROR(VLOOKUP(N117,'P1-1'!$B:$AP,41,FALSE),"")</f>
        <v/>
      </c>
      <c r="O118" s="168" t="str">
        <f>IFERROR(VLOOKUP(O117,'P1-1'!$B:$AP,41,FALSE),"")</f>
        <v/>
      </c>
      <c r="P118" s="168" t="str">
        <f>IFERROR(VLOOKUP(P117,'P1-1'!$B:$AP,41,FALSE),"")</f>
        <v/>
      </c>
      <c r="Q118" s="168" t="str">
        <f>IFERROR(VLOOKUP(Q117,'P1-1'!$B:$AP,41,FALSE),"")</f>
        <v/>
      </c>
      <c r="R118" s="168" t="str">
        <f>IFERROR(VLOOKUP(R117,'P1-1'!$B:$AP,41,FALSE),"")</f>
        <v/>
      </c>
      <c r="S118" s="168" t="str">
        <f>IFERROR(VLOOKUP(S117,'P1-1'!$B:$AP,41,FALSE),"")</f>
        <v/>
      </c>
      <c r="T118" s="168" t="str">
        <f>IFERROR(VLOOKUP(T117,'P1-1'!$B:$AP,41,FALSE),"")</f>
        <v/>
      </c>
      <c r="U118" s="168" t="str">
        <f>IFERROR(VLOOKUP(U117,'P1-1'!$B:$AP,41,FALSE),"")</f>
        <v/>
      </c>
      <c r="V118" s="168" t="str">
        <f>IFERROR(VLOOKUP(V117,'P1-1'!$B:$AP,41,FALSE),"")</f>
        <v/>
      </c>
      <c r="W118" s="168" t="str">
        <f>IFERROR(VLOOKUP(W117,'P1-1'!$B:$AP,41,FALSE),"")</f>
        <v/>
      </c>
      <c r="X118" s="168" t="str">
        <f>IFERROR(VLOOKUP(X117,'P1-1'!$B:$AP,41,FALSE),"")</f>
        <v/>
      </c>
      <c r="Y118" s="168" t="str">
        <f>IFERROR(VLOOKUP(Y117,'P1-1'!$B:$AP,41,FALSE),"")</f>
        <v/>
      </c>
      <c r="Z118" s="168" t="str">
        <f>IFERROR(VLOOKUP(Z117,'P1-1'!$B:$AP,41,FALSE),"")</f>
        <v/>
      </c>
      <c r="AA118" s="168" t="str">
        <f>IFERROR(VLOOKUP(AA117,'P1-1'!$B:$AP,41,FALSE),"")</f>
        <v/>
      </c>
      <c r="AB118" s="168" t="str">
        <f>IFERROR(VLOOKUP(AB117,'P1-1'!$B:$AP,41,FALSE),"")</f>
        <v/>
      </c>
      <c r="AC118" s="168" t="str">
        <f>IFERROR(VLOOKUP(AC117,'P1-1'!$B:$AP,41,FALSE),"")</f>
        <v/>
      </c>
      <c r="AD118" s="168" t="str">
        <f>IFERROR(VLOOKUP(AD117,'P1-1'!$B:$AP,41,FALSE),"")</f>
        <v/>
      </c>
      <c r="AE118" s="168" t="str">
        <f>IFERROR(VLOOKUP(AE117,'P1-1'!$B:$AP,41,FALSE),"")</f>
        <v/>
      </c>
      <c r="AF118" s="168" t="str">
        <f>IFERROR(VLOOKUP(AF117,'P1-1'!$B:$AP,41,FALSE),"")</f>
        <v/>
      </c>
      <c r="AG118" s="168" t="str">
        <f>IFERROR(VLOOKUP(AG117,'P1-1'!$B:$AP,41,FALSE),"")</f>
        <v/>
      </c>
      <c r="AH118" s="168" t="str">
        <f>IFERROR(VLOOKUP(AH117,'P1-1'!$B:$AP,41,FALSE),"")</f>
        <v/>
      </c>
      <c r="AI118" s="168" t="str">
        <f>IFERROR(VLOOKUP(AI117,'P1-1'!$B:$AP,41,FALSE),"")</f>
        <v/>
      </c>
      <c r="AJ118" s="168" t="str">
        <f>IFERROR(VLOOKUP(AJ117,'P1-1'!$B:$AP,41,FALSE),"")</f>
        <v/>
      </c>
      <c r="AK118" s="168" t="str">
        <f>IFERROR(VLOOKUP(AK117,'P1-1'!$B:$AP,41,FALSE),"")</f>
        <v/>
      </c>
      <c r="AL118" s="168" t="str">
        <f>IFERROR(VLOOKUP(AL117,'P1-1'!$B:$AP,41,FALSE),"")</f>
        <v/>
      </c>
      <c r="AM118" s="168" t="str">
        <f>IFERROR(VLOOKUP(AM117,'P1-1'!$B:$AP,41,FALSE),"")</f>
        <v/>
      </c>
      <c r="AN118" s="483"/>
      <c r="AO118" s="486"/>
      <c r="AP118" s="490"/>
      <c r="AQ118" s="491"/>
      <c r="AR118" s="486"/>
      <c r="AS118" s="486"/>
      <c r="AT118" s="494"/>
      <c r="AU118" s="327" t="str">
        <f t="shared" ref="AU118" si="119">IFERROR(IF($D117="□",($AO117/$AK$7),($AO117/$AK$9)),"")</f>
        <v/>
      </c>
      <c r="AV118" s="327" t="str">
        <f t="shared" ref="AV118" si="120">IFERROR(IF($D117="□",($AN117/$AO$7),($AN117/$AO$9)),"")</f>
        <v/>
      </c>
    </row>
    <row r="119" spans="1:48" s="139" customFormat="1" ht="12" customHeight="1" x14ac:dyDescent="0.15">
      <c r="A119" s="497"/>
      <c r="B119" s="500"/>
      <c r="C119" s="515"/>
      <c r="D119" s="506"/>
      <c r="E119" s="364"/>
      <c r="F119" s="511"/>
      <c r="G119" s="512"/>
      <c r="H119" s="169" t="s">
        <v>224</v>
      </c>
      <c r="I119" s="168" t="str">
        <f>IFERROR(VLOOKUP(I117,'P1-1'!$B:$AP,31,FALSE),"")</f>
        <v/>
      </c>
      <c r="J119" s="168" t="str">
        <f>IFERROR(VLOOKUP(J117,'P1-1'!$B:$AP,31,FALSE),"")</f>
        <v/>
      </c>
      <c r="K119" s="168" t="str">
        <f>IFERROR(VLOOKUP(K117,'P1-1'!$B:$AP,31,FALSE),"")</f>
        <v/>
      </c>
      <c r="L119" s="168" t="str">
        <f>IFERROR(VLOOKUP(L117,'P1-1'!$B:$AP,31,FALSE),"")</f>
        <v/>
      </c>
      <c r="M119" s="168" t="str">
        <f>IFERROR(VLOOKUP(M117,'P1-1'!$B:$AP,31,FALSE),"")</f>
        <v/>
      </c>
      <c r="N119" s="168" t="str">
        <f>IFERROR(VLOOKUP(N117,'P1-1'!$B:$AP,31,FALSE),"")</f>
        <v/>
      </c>
      <c r="O119" s="168" t="str">
        <f>IFERROR(VLOOKUP(O117,'P1-1'!$B:$AP,31,FALSE),"")</f>
        <v/>
      </c>
      <c r="P119" s="168" t="str">
        <f>IFERROR(VLOOKUP(P117,'P1-1'!$B:$AP,31,FALSE),"")</f>
        <v/>
      </c>
      <c r="Q119" s="168" t="str">
        <f>IFERROR(VLOOKUP(Q117,'P1-1'!$B:$AP,31,FALSE),"")</f>
        <v/>
      </c>
      <c r="R119" s="168" t="str">
        <f>IFERROR(VLOOKUP(R117,'P1-1'!$B:$AP,31,FALSE),"")</f>
        <v/>
      </c>
      <c r="S119" s="168" t="str">
        <f>IFERROR(VLOOKUP(S117,'P1-1'!$B:$AP,31,FALSE),"")</f>
        <v/>
      </c>
      <c r="T119" s="168" t="str">
        <f>IFERROR(VLOOKUP(T117,'P1-1'!$B:$AP,31,FALSE),"")</f>
        <v/>
      </c>
      <c r="U119" s="168" t="str">
        <f>IFERROR(VLOOKUP(U117,'P1-1'!$B:$AP,31,FALSE),"")</f>
        <v/>
      </c>
      <c r="V119" s="168" t="str">
        <f>IFERROR(VLOOKUP(V117,'P1-1'!$B:$AP,31,FALSE),"")</f>
        <v/>
      </c>
      <c r="W119" s="168" t="str">
        <f>IFERROR(VLOOKUP(W117,'P1-1'!$B:$AP,31,FALSE),"")</f>
        <v/>
      </c>
      <c r="X119" s="168" t="str">
        <f>IFERROR(VLOOKUP(X117,'P1-1'!$B:$AP,31,FALSE),"")</f>
        <v/>
      </c>
      <c r="Y119" s="168" t="str">
        <f>IFERROR(VLOOKUP(Y117,'P1-1'!$B:$AP,31,FALSE),"")</f>
        <v/>
      </c>
      <c r="Z119" s="168" t="str">
        <f>IFERROR(VLOOKUP(Z117,'P1-1'!$B:$AP,31,FALSE),"")</f>
        <v/>
      </c>
      <c r="AA119" s="168" t="str">
        <f>IFERROR(VLOOKUP(AA117,'P1-1'!$B:$AP,31,FALSE),"")</f>
        <v/>
      </c>
      <c r="AB119" s="168" t="str">
        <f>IFERROR(VLOOKUP(AB117,'P1-1'!$B:$AP,31,FALSE),"")</f>
        <v/>
      </c>
      <c r="AC119" s="168" t="str">
        <f>IFERROR(VLOOKUP(AC117,'P1-1'!$B:$AP,31,FALSE),"")</f>
        <v/>
      </c>
      <c r="AD119" s="168" t="str">
        <f>IFERROR(VLOOKUP(AD117,'P1-1'!$B:$AP,31,FALSE),"")</f>
        <v/>
      </c>
      <c r="AE119" s="168" t="str">
        <f>IFERROR(VLOOKUP(AE117,'P1-1'!$B:$AP,31,FALSE),"")</f>
        <v/>
      </c>
      <c r="AF119" s="168" t="str">
        <f>IFERROR(VLOOKUP(AF117,'P1-1'!$B:$AP,31,FALSE),"")</f>
        <v/>
      </c>
      <c r="AG119" s="168" t="str">
        <f>IFERROR(VLOOKUP(AG117,'P1-1'!$B:$AP,31,FALSE),"")</f>
        <v/>
      </c>
      <c r="AH119" s="168" t="str">
        <f>IFERROR(VLOOKUP(AH117,'P1-1'!$B:$AP,31,FALSE),"")</f>
        <v/>
      </c>
      <c r="AI119" s="168" t="str">
        <f>IFERROR(VLOOKUP(AI117,'P1-1'!$B:$AP,31,FALSE),"")</f>
        <v/>
      </c>
      <c r="AJ119" s="168" t="str">
        <f>IFERROR(VLOOKUP(AJ117,'P1-1'!$B:$AP,31,FALSE),"")</f>
        <v/>
      </c>
      <c r="AK119" s="168" t="str">
        <f>IFERROR(VLOOKUP(AK117,'P1-1'!$B:$AP,31,FALSE),"")</f>
        <v/>
      </c>
      <c r="AL119" s="168" t="str">
        <f>IFERROR(VLOOKUP(AL117,'P1-1'!$B:$AP,31,FALSE),"")</f>
        <v/>
      </c>
      <c r="AM119" s="168" t="str">
        <f>IFERROR(VLOOKUP(AM117,'P1-1'!$B:$AP,31,FALSE),"")</f>
        <v/>
      </c>
      <c r="AN119" s="484"/>
      <c r="AO119" s="487"/>
      <c r="AP119" s="492"/>
      <c r="AQ119" s="493"/>
      <c r="AR119" s="487"/>
      <c r="AS119" s="487"/>
      <c r="AT119" s="494"/>
      <c r="AU119" s="328"/>
      <c r="AV119" s="328"/>
    </row>
    <row r="120" spans="1:48" s="139" customFormat="1" ht="12" customHeight="1" x14ac:dyDescent="0.15">
      <c r="A120" s="495">
        <v>33</v>
      </c>
      <c r="B120" s="498"/>
      <c r="C120" s="513"/>
      <c r="D120" s="504" t="s">
        <v>95</v>
      </c>
      <c r="E120" s="363"/>
      <c r="F120" s="507"/>
      <c r="G120" s="508"/>
      <c r="H120" s="166" t="s">
        <v>221</v>
      </c>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482">
        <f t="shared" ref="AN120" si="121">IF(LEFT($AN$2,6)="共同生活援助",SUM(I121:AM121),SUM(I121:AM122))</f>
        <v>0</v>
      </c>
      <c r="AO120" s="485">
        <f>IF($AN$4="４週",AN120/4,AN120/(DAY(EOMONTH($I$22,0))/7))</f>
        <v>0</v>
      </c>
      <c r="AP120" s="488"/>
      <c r="AQ120" s="489"/>
      <c r="AR120" s="485" t="str">
        <f t="shared" ref="AR120" si="122">IF($AN$4="４週",AU121,AV121)</f>
        <v/>
      </c>
      <c r="AS120" s="485"/>
      <c r="AT120" s="494"/>
      <c r="AU120" s="326" t="s">
        <v>508</v>
      </c>
      <c r="AV120" s="326" t="s">
        <v>222</v>
      </c>
    </row>
    <row r="121" spans="1:48" s="139" customFormat="1" ht="12" customHeight="1" x14ac:dyDescent="0.15">
      <c r="A121" s="496"/>
      <c r="B121" s="499"/>
      <c r="C121" s="514"/>
      <c r="D121" s="505"/>
      <c r="E121" s="364"/>
      <c r="F121" s="509"/>
      <c r="G121" s="510"/>
      <c r="H121" s="167" t="s">
        <v>223</v>
      </c>
      <c r="I121" s="168" t="str">
        <f>IFERROR(VLOOKUP(I120,'P1-1'!$B:$AP,41,FALSE),"")</f>
        <v/>
      </c>
      <c r="J121" s="168" t="str">
        <f>IFERROR(VLOOKUP(J120,'P1-1'!$B:$AP,41,FALSE),"")</f>
        <v/>
      </c>
      <c r="K121" s="168" t="str">
        <f>IFERROR(VLOOKUP(K120,'P1-1'!$B:$AP,41,FALSE),"")</f>
        <v/>
      </c>
      <c r="L121" s="168" t="str">
        <f>IFERROR(VLOOKUP(L120,'P1-1'!$B:$AP,41,FALSE),"")</f>
        <v/>
      </c>
      <c r="M121" s="168" t="str">
        <f>IFERROR(VLOOKUP(M120,'P1-1'!$B:$AP,41,FALSE),"")</f>
        <v/>
      </c>
      <c r="N121" s="168" t="str">
        <f>IFERROR(VLOOKUP(N120,'P1-1'!$B:$AP,41,FALSE),"")</f>
        <v/>
      </c>
      <c r="O121" s="168" t="str">
        <f>IFERROR(VLOOKUP(O120,'P1-1'!$B:$AP,41,FALSE),"")</f>
        <v/>
      </c>
      <c r="P121" s="168" t="str">
        <f>IFERROR(VLOOKUP(P120,'P1-1'!$B:$AP,41,FALSE),"")</f>
        <v/>
      </c>
      <c r="Q121" s="168" t="str">
        <f>IFERROR(VLOOKUP(Q120,'P1-1'!$B:$AP,41,FALSE),"")</f>
        <v/>
      </c>
      <c r="R121" s="168" t="str">
        <f>IFERROR(VLOOKUP(R120,'P1-1'!$B:$AP,41,FALSE),"")</f>
        <v/>
      </c>
      <c r="S121" s="168" t="str">
        <f>IFERROR(VLOOKUP(S120,'P1-1'!$B:$AP,41,FALSE),"")</f>
        <v/>
      </c>
      <c r="T121" s="168" t="str">
        <f>IFERROR(VLOOKUP(T120,'P1-1'!$B:$AP,41,FALSE),"")</f>
        <v/>
      </c>
      <c r="U121" s="168" t="str">
        <f>IFERROR(VLOOKUP(U120,'P1-1'!$B:$AP,41,FALSE),"")</f>
        <v/>
      </c>
      <c r="V121" s="168" t="str">
        <f>IFERROR(VLOOKUP(V120,'P1-1'!$B:$AP,41,FALSE),"")</f>
        <v/>
      </c>
      <c r="W121" s="168" t="str">
        <f>IFERROR(VLOOKUP(W120,'P1-1'!$B:$AP,41,FALSE),"")</f>
        <v/>
      </c>
      <c r="X121" s="168" t="str">
        <f>IFERROR(VLOOKUP(X120,'P1-1'!$B:$AP,41,FALSE),"")</f>
        <v/>
      </c>
      <c r="Y121" s="168" t="str">
        <f>IFERROR(VLOOKUP(Y120,'P1-1'!$B:$AP,41,FALSE),"")</f>
        <v/>
      </c>
      <c r="Z121" s="168" t="str">
        <f>IFERROR(VLOOKUP(Z120,'P1-1'!$B:$AP,41,FALSE),"")</f>
        <v/>
      </c>
      <c r="AA121" s="168" t="str">
        <f>IFERROR(VLOOKUP(AA120,'P1-1'!$B:$AP,41,FALSE),"")</f>
        <v/>
      </c>
      <c r="AB121" s="168" t="str">
        <f>IFERROR(VLOOKUP(AB120,'P1-1'!$B:$AP,41,FALSE),"")</f>
        <v/>
      </c>
      <c r="AC121" s="168" t="str">
        <f>IFERROR(VLOOKUP(AC120,'P1-1'!$B:$AP,41,FALSE),"")</f>
        <v/>
      </c>
      <c r="AD121" s="168" t="str">
        <f>IFERROR(VLOOKUP(AD120,'P1-1'!$B:$AP,41,FALSE),"")</f>
        <v/>
      </c>
      <c r="AE121" s="168" t="str">
        <f>IFERROR(VLOOKUP(AE120,'P1-1'!$B:$AP,41,FALSE),"")</f>
        <v/>
      </c>
      <c r="AF121" s="168" t="str">
        <f>IFERROR(VLOOKUP(AF120,'P1-1'!$B:$AP,41,FALSE),"")</f>
        <v/>
      </c>
      <c r="AG121" s="168" t="str">
        <f>IFERROR(VLOOKUP(AG120,'P1-1'!$B:$AP,41,FALSE),"")</f>
        <v/>
      </c>
      <c r="AH121" s="168" t="str">
        <f>IFERROR(VLOOKUP(AH120,'P1-1'!$B:$AP,41,FALSE),"")</f>
        <v/>
      </c>
      <c r="AI121" s="168" t="str">
        <f>IFERROR(VLOOKUP(AI120,'P1-1'!$B:$AP,41,FALSE),"")</f>
        <v/>
      </c>
      <c r="AJ121" s="168" t="str">
        <f>IFERROR(VLOOKUP(AJ120,'P1-1'!$B:$AP,41,FALSE),"")</f>
        <v/>
      </c>
      <c r="AK121" s="168" t="str">
        <f>IFERROR(VLOOKUP(AK120,'P1-1'!$B:$AP,41,FALSE),"")</f>
        <v/>
      </c>
      <c r="AL121" s="168" t="str">
        <f>IFERROR(VLOOKUP(AL120,'P1-1'!$B:$AP,41,FALSE),"")</f>
        <v/>
      </c>
      <c r="AM121" s="168" t="str">
        <f>IFERROR(VLOOKUP(AM120,'P1-1'!$B:$AP,41,FALSE),"")</f>
        <v/>
      </c>
      <c r="AN121" s="483"/>
      <c r="AO121" s="486"/>
      <c r="AP121" s="490"/>
      <c r="AQ121" s="491"/>
      <c r="AR121" s="486"/>
      <c r="AS121" s="486"/>
      <c r="AT121" s="494"/>
      <c r="AU121" s="327" t="str">
        <f t="shared" ref="AU121" si="123">IFERROR(IF($D120="□",($AO120/$AK$7),($AO120/$AK$9)),"")</f>
        <v/>
      </c>
      <c r="AV121" s="327" t="str">
        <f t="shared" ref="AV121" si="124">IFERROR(IF($D120="□",($AN120/$AO$7),($AN120/$AO$9)),"")</f>
        <v/>
      </c>
    </row>
    <row r="122" spans="1:48" s="139" customFormat="1" ht="12" customHeight="1" x14ac:dyDescent="0.15">
      <c r="A122" s="497"/>
      <c r="B122" s="500"/>
      <c r="C122" s="515"/>
      <c r="D122" s="506"/>
      <c r="E122" s="364"/>
      <c r="F122" s="511"/>
      <c r="G122" s="512"/>
      <c r="H122" s="169" t="s">
        <v>224</v>
      </c>
      <c r="I122" s="168" t="str">
        <f>IFERROR(VLOOKUP(I120,'P1-1'!$B:$AP,31,FALSE),"")</f>
        <v/>
      </c>
      <c r="J122" s="168" t="str">
        <f>IFERROR(VLOOKUP(J120,'P1-1'!$B:$AP,31,FALSE),"")</f>
        <v/>
      </c>
      <c r="K122" s="168" t="str">
        <f>IFERROR(VLOOKUP(K120,'P1-1'!$B:$AP,31,FALSE),"")</f>
        <v/>
      </c>
      <c r="L122" s="168" t="str">
        <f>IFERROR(VLOOKUP(L120,'P1-1'!$B:$AP,31,FALSE),"")</f>
        <v/>
      </c>
      <c r="M122" s="168" t="str">
        <f>IFERROR(VLOOKUP(M120,'P1-1'!$B:$AP,31,FALSE),"")</f>
        <v/>
      </c>
      <c r="N122" s="168" t="str">
        <f>IFERROR(VLOOKUP(N120,'P1-1'!$B:$AP,31,FALSE),"")</f>
        <v/>
      </c>
      <c r="O122" s="168" t="str">
        <f>IFERROR(VLOOKUP(O120,'P1-1'!$B:$AP,31,FALSE),"")</f>
        <v/>
      </c>
      <c r="P122" s="168" t="str">
        <f>IFERROR(VLOOKUP(P120,'P1-1'!$B:$AP,31,FALSE),"")</f>
        <v/>
      </c>
      <c r="Q122" s="168" t="str">
        <f>IFERROR(VLOOKUP(Q120,'P1-1'!$B:$AP,31,FALSE),"")</f>
        <v/>
      </c>
      <c r="R122" s="168" t="str">
        <f>IFERROR(VLOOKUP(R120,'P1-1'!$B:$AP,31,FALSE),"")</f>
        <v/>
      </c>
      <c r="S122" s="168" t="str">
        <f>IFERROR(VLOOKUP(S120,'P1-1'!$B:$AP,31,FALSE),"")</f>
        <v/>
      </c>
      <c r="T122" s="168" t="str">
        <f>IFERROR(VLOOKUP(T120,'P1-1'!$B:$AP,31,FALSE),"")</f>
        <v/>
      </c>
      <c r="U122" s="168" t="str">
        <f>IFERROR(VLOOKUP(U120,'P1-1'!$B:$AP,31,FALSE),"")</f>
        <v/>
      </c>
      <c r="V122" s="168" t="str">
        <f>IFERROR(VLOOKUP(V120,'P1-1'!$B:$AP,31,FALSE),"")</f>
        <v/>
      </c>
      <c r="W122" s="168" t="str">
        <f>IFERROR(VLOOKUP(W120,'P1-1'!$B:$AP,31,FALSE),"")</f>
        <v/>
      </c>
      <c r="X122" s="168" t="str">
        <f>IFERROR(VLOOKUP(X120,'P1-1'!$B:$AP,31,FALSE),"")</f>
        <v/>
      </c>
      <c r="Y122" s="168" t="str">
        <f>IFERROR(VLOOKUP(Y120,'P1-1'!$B:$AP,31,FALSE),"")</f>
        <v/>
      </c>
      <c r="Z122" s="168" t="str">
        <f>IFERROR(VLOOKUP(Z120,'P1-1'!$B:$AP,31,FALSE),"")</f>
        <v/>
      </c>
      <c r="AA122" s="168" t="str">
        <f>IFERROR(VLOOKUP(AA120,'P1-1'!$B:$AP,31,FALSE),"")</f>
        <v/>
      </c>
      <c r="AB122" s="168" t="str">
        <f>IFERROR(VLOOKUP(AB120,'P1-1'!$B:$AP,31,FALSE),"")</f>
        <v/>
      </c>
      <c r="AC122" s="168" t="str">
        <f>IFERROR(VLOOKUP(AC120,'P1-1'!$B:$AP,31,FALSE),"")</f>
        <v/>
      </c>
      <c r="AD122" s="168" t="str">
        <f>IFERROR(VLOOKUP(AD120,'P1-1'!$B:$AP,31,FALSE),"")</f>
        <v/>
      </c>
      <c r="AE122" s="168" t="str">
        <f>IFERROR(VLOOKUP(AE120,'P1-1'!$B:$AP,31,FALSE),"")</f>
        <v/>
      </c>
      <c r="AF122" s="168" t="str">
        <f>IFERROR(VLOOKUP(AF120,'P1-1'!$B:$AP,31,FALSE),"")</f>
        <v/>
      </c>
      <c r="AG122" s="168" t="str">
        <f>IFERROR(VLOOKUP(AG120,'P1-1'!$B:$AP,31,FALSE),"")</f>
        <v/>
      </c>
      <c r="AH122" s="168" t="str">
        <f>IFERROR(VLOOKUP(AH120,'P1-1'!$B:$AP,31,FALSE),"")</f>
        <v/>
      </c>
      <c r="AI122" s="168" t="str">
        <f>IFERROR(VLOOKUP(AI120,'P1-1'!$B:$AP,31,FALSE),"")</f>
        <v/>
      </c>
      <c r="AJ122" s="168" t="str">
        <f>IFERROR(VLOOKUP(AJ120,'P1-1'!$B:$AP,31,FALSE),"")</f>
        <v/>
      </c>
      <c r="AK122" s="168" t="str">
        <f>IFERROR(VLOOKUP(AK120,'P1-1'!$B:$AP,31,FALSE),"")</f>
        <v/>
      </c>
      <c r="AL122" s="168" t="str">
        <f>IFERROR(VLOOKUP(AL120,'P1-1'!$B:$AP,31,FALSE),"")</f>
        <v/>
      </c>
      <c r="AM122" s="168" t="str">
        <f>IFERROR(VLOOKUP(AM120,'P1-1'!$B:$AP,31,FALSE),"")</f>
        <v/>
      </c>
      <c r="AN122" s="484"/>
      <c r="AO122" s="487"/>
      <c r="AP122" s="492"/>
      <c r="AQ122" s="493"/>
      <c r="AR122" s="487"/>
      <c r="AS122" s="487"/>
      <c r="AT122" s="494"/>
      <c r="AU122" s="328"/>
      <c r="AV122" s="328"/>
    </row>
    <row r="123" spans="1:48" s="139" customFormat="1" ht="12" customHeight="1" x14ac:dyDescent="0.15">
      <c r="A123" s="495">
        <v>34</v>
      </c>
      <c r="B123" s="498"/>
      <c r="C123" s="513"/>
      <c r="D123" s="504" t="s">
        <v>95</v>
      </c>
      <c r="E123" s="363"/>
      <c r="F123" s="507"/>
      <c r="G123" s="508"/>
      <c r="H123" s="166" t="s">
        <v>221</v>
      </c>
      <c r="I123" s="325"/>
      <c r="J123" s="325"/>
      <c r="K123" s="325"/>
      <c r="L123" s="325"/>
      <c r="M123" s="325"/>
      <c r="N123" s="325"/>
      <c r="O123" s="325"/>
      <c r="P123" s="325"/>
      <c r="Q123" s="325"/>
      <c r="R123" s="325"/>
      <c r="S123" s="325"/>
      <c r="T123" s="325"/>
      <c r="U123" s="325"/>
      <c r="V123" s="325"/>
      <c r="W123" s="325"/>
      <c r="X123" s="325"/>
      <c r="Y123" s="325"/>
      <c r="Z123" s="325"/>
      <c r="AA123" s="325"/>
      <c r="AB123" s="325"/>
      <c r="AC123" s="325"/>
      <c r="AD123" s="325"/>
      <c r="AE123" s="325"/>
      <c r="AF123" s="325"/>
      <c r="AG123" s="325"/>
      <c r="AH123" s="325"/>
      <c r="AI123" s="325"/>
      <c r="AJ123" s="325"/>
      <c r="AK123" s="325"/>
      <c r="AL123" s="325"/>
      <c r="AM123" s="325"/>
      <c r="AN123" s="482">
        <f t="shared" ref="AN123" si="125">IF(LEFT($AN$2,6)="共同生活援助",SUM(I124:AM124),SUM(I124:AM125))</f>
        <v>0</v>
      </c>
      <c r="AO123" s="485">
        <f>IF($AN$4="４週",AN123/4,AN123/(DAY(EOMONTH($I$22,0))/7))</f>
        <v>0</v>
      </c>
      <c r="AP123" s="488"/>
      <c r="AQ123" s="489"/>
      <c r="AR123" s="485" t="str">
        <f t="shared" ref="AR123" si="126">IF($AN$4="４週",AU124,AV124)</f>
        <v/>
      </c>
      <c r="AS123" s="485"/>
      <c r="AT123" s="494"/>
      <c r="AU123" s="326" t="s">
        <v>508</v>
      </c>
      <c r="AV123" s="326" t="s">
        <v>222</v>
      </c>
    </row>
    <row r="124" spans="1:48" s="139" customFormat="1" ht="12" customHeight="1" x14ac:dyDescent="0.15">
      <c r="A124" s="496"/>
      <c r="B124" s="499"/>
      <c r="C124" s="514"/>
      <c r="D124" s="505"/>
      <c r="E124" s="364"/>
      <c r="F124" s="509"/>
      <c r="G124" s="510"/>
      <c r="H124" s="167" t="s">
        <v>223</v>
      </c>
      <c r="I124" s="168" t="str">
        <f>IFERROR(VLOOKUP(I123,'P1-1'!$B:$AP,41,FALSE),"")</f>
        <v/>
      </c>
      <c r="J124" s="168" t="str">
        <f>IFERROR(VLOOKUP(J123,'P1-1'!$B:$AP,41,FALSE),"")</f>
        <v/>
      </c>
      <c r="K124" s="168" t="str">
        <f>IFERROR(VLOOKUP(K123,'P1-1'!$B:$AP,41,FALSE),"")</f>
        <v/>
      </c>
      <c r="L124" s="168" t="str">
        <f>IFERROR(VLOOKUP(L123,'P1-1'!$B:$AP,41,FALSE),"")</f>
        <v/>
      </c>
      <c r="M124" s="168" t="str">
        <f>IFERROR(VLOOKUP(M123,'P1-1'!$B:$AP,41,FALSE),"")</f>
        <v/>
      </c>
      <c r="N124" s="168" t="str">
        <f>IFERROR(VLOOKUP(N123,'P1-1'!$B:$AP,41,FALSE),"")</f>
        <v/>
      </c>
      <c r="O124" s="168" t="str">
        <f>IFERROR(VLOOKUP(O123,'P1-1'!$B:$AP,41,FALSE),"")</f>
        <v/>
      </c>
      <c r="P124" s="168" t="str">
        <f>IFERROR(VLOOKUP(P123,'P1-1'!$B:$AP,41,FALSE),"")</f>
        <v/>
      </c>
      <c r="Q124" s="168" t="str">
        <f>IFERROR(VLOOKUP(Q123,'P1-1'!$B:$AP,41,FALSE),"")</f>
        <v/>
      </c>
      <c r="R124" s="168" t="str">
        <f>IFERROR(VLOOKUP(R123,'P1-1'!$B:$AP,41,FALSE),"")</f>
        <v/>
      </c>
      <c r="S124" s="168" t="str">
        <f>IFERROR(VLOOKUP(S123,'P1-1'!$B:$AP,41,FALSE),"")</f>
        <v/>
      </c>
      <c r="T124" s="168" t="str">
        <f>IFERROR(VLOOKUP(T123,'P1-1'!$B:$AP,41,FALSE),"")</f>
        <v/>
      </c>
      <c r="U124" s="168" t="str">
        <f>IFERROR(VLOOKUP(U123,'P1-1'!$B:$AP,41,FALSE),"")</f>
        <v/>
      </c>
      <c r="V124" s="168" t="str">
        <f>IFERROR(VLOOKUP(V123,'P1-1'!$B:$AP,41,FALSE),"")</f>
        <v/>
      </c>
      <c r="W124" s="168" t="str">
        <f>IFERROR(VLOOKUP(W123,'P1-1'!$B:$AP,41,FALSE),"")</f>
        <v/>
      </c>
      <c r="X124" s="168" t="str">
        <f>IFERROR(VLOOKUP(X123,'P1-1'!$B:$AP,41,FALSE),"")</f>
        <v/>
      </c>
      <c r="Y124" s="168" t="str">
        <f>IFERROR(VLOOKUP(Y123,'P1-1'!$B:$AP,41,FALSE),"")</f>
        <v/>
      </c>
      <c r="Z124" s="168" t="str">
        <f>IFERROR(VLOOKUP(Z123,'P1-1'!$B:$AP,41,FALSE),"")</f>
        <v/>
      </c>
      <c r="AA124" s="168" t="str">
        <f>IFERROR(VLOOKUP(AA123,'P1-1'!$B:$AP,41,FALSE),"")</f>
        <v/>
      </c>
      <c r="AB124" s="168" t="str">
        <f>IFERROR(VLOOKUP(AB123,'P1-1'!$B:$AP,41,FALSE),"")</f>
        <v/>
      </c>
      <c r="AC124" s="168" t="str">
        <f>IFERROR(VLOOKUP(AC123,'P1-1'!$B:$AP,41,FALSE),"")</f>
        <v/>
      </c>
      <c r="AD124" s="168" t="str">
        <f>IFERROR(VLOOKUP(AD123,'P1-1'!$B:$AP,41,FALSE),"")</f>
        <v/>
      </c>
      <c r="AE124" s="168" t="str">
        <f>IFERROR(VLOOKUP(AE123,'P1-1'!$B:$AP,41,FALSE),"")</f>
        <v/>
      </c>
      <c r="AF124" s="168" t="str">
        <f>IFERROR(VLOOKUP(AF123,'P1-1'!$B:$AP,41,FALSE),"")</f>
        <v/>
      </c>
      <c r="AG124" s="168" t="str">
        <f>IFERROR(VLOOKUP(AG123,'P1-1'!$B:$AP,41,FALSE),"")</f>
        <v/>
      </c>
      <c r="AH124" s="168" t="str">
        <f>IFERROR(VLOOKUP(AH123,'P1-1'!$B:$AP,41,FALSE),"")</f>
        <v/>
      </c>
      <c r="AI124" s="168" t="str">
        <f>IFERROR(VLOOKUP(AI123,'P1-1'!$B:$AP,41,FALSE),"")</f>
        <v/>
      </c>
      <c r="AJ124" s="168" t="str">
        <f>IFERROR(VLOOKUP(AJ123,'P1-1'!$B:$AP,41,FALSE),"")</f>
        <v/>
      </c>
      <c r="AK124" s="168" t="str">
        <f>IFERROR(VLOOKUP(AK123,'P1-1'!$B:$AP,41,FALSE),"")</f>
        <v/>
      </c>
      <c r="AL124" s="168" t="str">
        <f>IFERROR(VLOOKUP(AL123,'P1-1'!$B:$AP,41,FALSE),"")</f>
        <v/>
      </c>
      <c r="AM124" s="168" t="str">
        <f>IFERROR(VLOOKUP(AM123,'P1-1'!$B:$AP,41,FALSE),"")</f>
        <v/>
      </c>
      <c r="AN124" s="483"/>
      <c r="AO124" s="486"/>
      <c r="AP124" s="490"/>
      <c r="AQ124" s="491"/>
      <c r="AR124" s="486"/>
      <c r="AS124" s="486"/>
      <c r="AT124" s="494"/>
      <c r="AU124" s="327" t="str">
        <f t="shared" ref="AU124" si="127">IFERROR(IF($D123="□",($AO123/$AK$7),($AO123/$AK$9)),"")</f>
        <v/>
      </c>
      <c r="AV124" s="327" t="str">
        <f t="shared" ref="AV124" si="128">IFERROR(IF($D123="□",($AN123/$AO$7),($AN123/$AO$9)),"")</f>
        <v/>
      </c>
    </row>
    <row r="125" spans="1:48" s="139" customFormat="1" ht="12" customHeight="1" x14ac:dyDescent="0.15">
      <c r="A125" s="497"/>
      <c r="B125" s="500"/>
      <c r="C125" s="515"/>
      <c r="D125" s="506"/>
      <c r="E125" s="364"/>
      <c r="F125" s="511"/>
      <c r="G125" s="512"/>
      <c r="H125" s="169" t="s">
        <v>224</v>
      </c>
      <c r="I125" s="170" t="str">
        <f>IFERROR(VLOOKUP(I123,'P1-1'!$B:$AP,31,FALSE),"")</f>
        <v/>
      </c>
      <c r="J125" s="168" t="str">
        <f>IFERROR(VLOOKUP(J123,'P1-1'!$B:$AP,31,FALSE),"")</f>
        <v/>
      </c>
      <c r="K125" s="168" t="str">
        <f>IFERROR(VLOOKUP(K123,'P1-1'!$B:$AP,31,FALSE),"")</f>
        <v/>
      </c>
      <c r="L125" s="168" t="str">
        <f>IFERROR(VLOOKUP(L123,'P1-1'!$B:$AP,31,FALSE),"")</f>
        <v/>
      </c>
      <c r="M125" s="168" t="str">
        <f>IFERROR(VLOOKUP(M123,'P1-1'!$B:$AP,31,FALSE),"")</f>
        <v/>
      </c>
      <c r="N125" s="168" t="str">
        <f>IFERROR(VLOOKUP(N123,'P1-1'!$B:$AP,31,FALSE),"")</f>
        <v/>
      </c>
      <c r="O125" s="168" t="str">
        <f>IFERROR(VLOOKUP(O123,'P1-1'!$B:$AP,31,FALSE),"")</f>
        <v/>
      </c>
      <c r="P125" s="168" t="str">
        <f>IFERROR(VLOOKUP(P123,'P1-1'!$B:$AP,31,FALSE),"")</f>
        <v/>
      </c>
      <c r="Q125" s="168" t="str">
        <f>IFERROR(VLOOKUP(Q123,'P1-1'!$B:$AP,31,FALSE),"")</f>
        <v/>
      </c>
      <c r="R125" s="168" t="str">
        <f>IFERROR(VLOOKUP(R123,'P1-1'!$B:$AP,31,FALSE),"")</f>
        <v/>
      </c>
      <c r="S125" s="168" t="str">
        <f>IFERROR(VLOOKUP(S123,'P1-1'!$B:$AP,31,FALSE),"")</f>
        <v/>
      </c>
      <c r="T125" s="168" t="str">
        <f>IFERROR(VLOOKUP(T123,'P1-1'!$B:$AP,31,FALSE),"")</f>
        <v/>
      </c>
      <c r="U125" s="168" t="str">
        <f>IFERROR(VLOOKUP(U123,'P1-1'!$B:$AP,31,FALSE),"")</f>
        <v/>
      </c>
      <c r="V125" s="168" t="str">
        <f>IFERROR(VLOOKUP(V123,'P1-1'!$B:$AP,31,FALSE),"")</f>
        <v/>
      </c>
      <c r="W125" s="168" t="str">
        <f>IFERROR(VLOOKUP(W123,'P1-1'!$B:$AP,31,FALSE),"")</f>
        <v/>
      </c>
      <c r="X125" s="168" t="str">
        <f>IFERROR(VLOOKUP(X123,'P1-1'!$B:$AP,31,FALSE),"")</f>
        <v/>
      </c>
      <c r="Y125" s="168" t="str">
        <f>IFERROR(VLOOKUP(Y123,'P1-1'!$B:$AP,31,FALSE),"")</f>
        <v/>
      </c>
      <c r="Z125" s="168" t="str">
        <f>IFERROR(VLOOKUP(Z123,'P1-1'!$B:$AP,31,FALSE),"")</f>
        <v/>
      </c>
      <c r="AA125" s="168" t="str">
        <f>IFERROR(VLOOKUP(AA123,'P1-1'!$B:$AP,31,FALSE),"")</f>
        <v/>
      </c>
      <c r="AB125" s="168" t="str">
        <f>IFERROR(VLOOKUP(AB123,'P1-1'!$B:$AP,31,FALSE),"")</f>
        <v/>
      </c>
      <c r="AC125" s="168" t="str">
        <f>IFERROR(VLOOKUP(AC123,'P1-1'!$B:$AP,31,FALSE),"")</f>
        <v/>
      </c>
      <c r="AD125" s="168" t="str">
        <f>IFERROR(VLOOKUP(AD123,'P1-1'!$B:$AP,31,FALSE),"")</f>
        <v/>
      </c>
      <c r="AE125" s="168" t="str">
        <f>IFERROR(VLOOKUP(AE123,'P1-1'!$B:$AP,31,FALSE),"")</f>
        <v/>
      </c>
      <c r="AF125" s="168" t="str">
        <f>IFERROR(VLOOKUP(AF123,'P1-1'!$B:$AP,31,FALSE),"")</f>
        <v/>
      </c>
      <c r="AG125" s="168" t="str">
        <f>IFERROR(VLOOKUP(AG123,'P1-1'!$B:$AP,31,FALSE),"")</f>
        <v/>
      </c>
      <c r="AH125" s="168" t="str">
        <f>IFERROR(VLOOKUP(AH123,'P1-1'!$B:$AP,31,FALSE),"")</f>
        <v/>
      </c>
      <c r="AI125" s="168" t="str">
        <f>IFERROR(VLOOKUP(AI123,'P1-1'!$B:$AP,31,FALSE),"")</f>
        <v/>
      </c>
      <c r="AJ125" s="168" t="str">
        <f>IFERROR(VLOOKUP(AJ123,'P1-1'!$B:$AP,31,FALSE),"")</f>
        <v/>
      </c>
      <c r="AK125" s="168" t="str">
        <f>IFERROR(VLOOKUP(AK123,'P1-1'!$B:$AP,31,FALSE),"")</f>
        <v/>
      </c>
      <c r="AL125" s="168" t="str">
        <f>IFERROR(VLOOKUP(AL123,'P1-1'!$B:$AP,31,FALSE),"")</f>
        <v/>
      </c>
      <c r="AM125" s="168" t="str">
        <f>IFERROR(VLOOKUP(AM123,'P1-1'!$B:$AP,31,FALSE),"")</f>
        <v/>
      </c>
      <c r="AN125" s="484"/>
      <c r="AO125" s="487"/>
      <c r="AP125" s="492"/>
      <c r="AQ125" s="493"/>
      <c r="AR125" s="487"/>
      <c r="AS125" s="487"/>
      <c r="AT125" s="494"/>
      <c r="AU125" s="328"/>
      <c r="AV125" s="328"/>
    </row>
    <row r="126" spans="1:48" s="139" customFormat="1" ht="12" customHeight="1" x14ac:dyDescent="0.15">
      <c r="A126" s="495">
        <v>35</v>
      </c>
      <c r="B126" s="498"/>
      <c r="C126" s="513"/>
      <c r="D126" s="504" t="s">
        <v>95</v>
      </c>
      <c r="E126" s="363"/>
      <c r="F126" s="507"/>
      <c r="G126" s="508"/>
      <c r="H126" s="166" t="s">
        <v>221</v>
      </c>
      <c r="I126" s="325"/>
      <c r="J126" s="325"/>
      <c r="K126" s="325"/>
      <c r="L126" s="325"/>
      <c r="M126" s="325"/>
      <c r="N126" s="325"/>
      <c r="O126" s="325"/>
      <c r="P126" s="325"/>
      <c r="Q126" s="325"/>
      <c r="R126" s="325"/>
      <c r="S126" s="325"/>
      <c r="T126" s="325"/>
      <c r="U126" s="325"/>
      <c r="V126" s="325"/>
      <c r="W126" s="325"/>
      <c r="X126" s="325"/>
      <c r="Y126" s="325"/>
      <c r="Z126" s="325"/>
      <c r="AA126" s="325"/>
      <c r="AB126" s="325"/>
      <c r="AC126" s="325"/>
      <c r="AD126" s="325"/>
      <c r="AE126" s="325"/>
      <c r="AF126" s="325"/>
      <c r="AG126" s="325"/>
      <c r="AH126" s="325"/>
      <c r="AI126" s="325"/>
      <c r="AJ126" s="325"/>
      <c r="AK126" s="325"/>
      <c r="AL126" s="325"/>
      <c r="AM126" s="325"/>
      <c r="AN126" s="482">
        <f t="shared" ref="AN126" si="129">IF(LEFT($AN$2,6)="共同生活援助",SUM(I127:AM127),SUM(I127:AM128))</f>
        <v>0</v>
      </c>
      <c r="AO126" s="485">
        <f>IF($AN$4="４週",AN126/4,AN126/(DAY(EOMONTH($I$22,0))/7))</f>
        <v>0</v>
      </c>
      <c r="AP126" s="488"/>
      <c r="AQ126" s="489"/>
      <c r="AR126" s="485" t="str">
        <f t="shared" ref="AR126" si="130">IF($AN$4="４週",AU127,AV127)</f>
        <v/>
      </c>
      <c r="AS126" s="485"/>
      <c r="AT126" s="494"/>
      <c r="AU126" s="326" t="s">
        <v>508</v>
      </c>
      <c r="AV126" s="326" t="s">
        <v>222</v>
      </c>
    </row>
    <row r="127" spans="1:48" s="139" customFormat="1" ht="12" customHeight="1" x14ac:dyDescent="0.15">
      <c r="A127" s="496"/>
      <c r="B127" s="499"/>
      <c r="C127" s="514"/>
      <c r="D127" s="505"/>
      <c r="E127" s="364"/>
      <c r="F127" s="509"/>
      <c r="G127" s="510"/>
      <c r="H127" s="167" t="s">
        <v>223</v>
      </c>
      <c r="I127" s="168" t="str">
        <f>IFERROR(VLOOKUP(I126,'P1-1'!$B:$AP,41,FALSE),"")</f>
        <v/>
      </c>
      <c r="J127" s="168" t="str">
        <f>IFERROR(VLOOKUP(J126,'P1-1'!$B:$AP,41,FALSE),"")</f>
        <v/>
      </c>
      <c r="K127" s="168" t="str">
        <f>IFERROR(VLOOKUP(K126,'P1-1'!$B:$AP,41,FALSE),"")</f>
        <v/>
      </c>
      <c r="L127" s="168" t="str">
        <f>IFERROR(VLOOKUP(L126,'P1-1'!$B:$AP,41,FALSE),"")</f>
        <v/>
      </c>
      <c r="M127" s="168" t="str">
        <f>IFERROR(VLOOKUP(M126,'P1-1'!$B:$AP,41,FALSE),"")</f>
        <v/>
      </c>
      <c r="N127" s="168" t="str">
        <f>IFERROR(VLOOKUP(N126,'P1-1'!$B:$AP,41,FALSE),"")</f>
        <v/>
      </c>
      <c r="O127" s="168" t="str">
        <f>IFERROR(VLOOKUP(O126,'P1-1'!$B:$AP,41,FALSE),"")</f>
        <v/>
      </c>
      <c r="P127" s="168" t="str">
        <f>IFERROR(VLOOKUP(P126,'P1-1'!$B:$AP,41,FALSE),"")</f>
        <v/>
      </c>
      <c r="Q127" s="168" t="str">
        <f>IFERROR(VLOOKUP(Q126,'P1-1'!$B:$AP,41,FALSE),"")</f>
        <v/>
      </c>
      <c r="R127" s="168" t="str">
        <f>IFERROR(VLOOKUP(R126,'P1-1'!$B:$AP,41,FALSE),"")</f>
        <v/>
      </c>
      <c r="S127" s="168" t="str">
        <f>IFERROR(VLOOKUP(S126,'P1-1'!$B:$AP,41,FALSE),"")</f>
        <v/>
      </c>
      <c r="T127" s="168" t="str">
        <f>IFERROR(VLOOKUP(T126,'P1-1'!$B:$AP,41,FALSE),"")</f>
        <v/>
      </c>
      <c r="U127" s="168" t="str">
        <f>IFERROR(VLOOKUP(U126,'P1-1'!$B:$AP,41,FALSE),"")</f>
        <v/>
      </c>
      <c r="V127" s="168" t="str">
        <f>IFERROR(VLOOKUP(V126,'P1-1'!$B:$AP,41,FALSE),"")</f>
        <v/>
      </c>
      <c r="W127" s="168" t="str">
        <f>IFERROR(VLOOKUP(W126,'P1-1'!$B:$AP,41,FALSE),"")</f>
        <v/>
      </c>
      <c r="X127" s="168" t="str">
        <f>IFERROR(VLOOKUP(X126,'P1-1'!$B:$AP,41,FALSE),"")</f>
        <v/>
      </c>
      <c r="Y127" s="168" t="str">
        <f>IFERROR(VLOOKUP(Y126,'P1-1'!$B:$AP,41,FALSE),"")</f>
        <v/>
      </c>
      <c r="Z127" s="168" t="str">
        <f>IFERROR(VLOOKUP(Z126,'P1-1'!$B:$AP,41,FALSE),"")</f>
        <v/>
      </c>
      <c r="AA127" s="168" t="str">
        <f>IFERROR(VLOOKUP(AA126,'P1-1'!$B:$AP,41,FALSE),"")</f>
        <v/>
      </c>
      <c r="AB127" s="168" t="str">
        <f>IFERROR(VLOOKUP(AB126,'P1-1'!$B:$AP,41,FALSE),"")</f>
        <v/>
      </c>
      <c r="AC127" s="168" t="str">
        <f>IFERROR(VLOOKUP(AC126,'P1-1'!$B:$AP,41,FALSE),"")</f>
        <v/>
      </c>
      <c r="AD127" s="168" t="str">
        <f>IFERROR(VLOOKUP(AD126,'P1-1'!$B:$AP,41,FALSE),"")</f>
        <v/>
      </c>
      <c r="AE127" s="168" t="str">
        <f>IFERROR(VLOOKUP(AE126,'P1-1'!$B:$AP,41,FALSE),"")</f>
        <v/>
      </c>
      <c r="AF127" s="168" t="str">
        <f>IFERROR(VLOOKUP(AF126,'P1-1'!$B:$AP,41,FALSE),"")</f>
        <v/>
      </c>
      <c r="AG127" s="168" t="str">
        <f>IFERROR(VLOOKUP(AG126,'P1-1'!$B:$AP,41,FALSE),"")</f>
        <v/>
      </c>
      <c r="AH127" s="168" t="str">
        <f>IFERROR(VLOOKUP(AH126,'P1-1'!$B:$AP,41,FALSE),"")</f>
        <v/>
      </c>
      <c r="AI127" s="168" t="str">
        <f>IFERROR(VLOOKUP(AI126,'P1-1'!$B:$AP,41,FALSE),"")</f>
        <v/>
      </c>
      <c r="AJ127" s="168" t="str">
        <f>IFERROR(VLOOKUP(AJ126,'P1-1'!$B:$AP,41,FALSE),"")</f>
        <v/>
      </c>
      <c r="AK127" s="168" t="str">
        <f>IFERROR(VLOOKUP(AK126,'P1-1'!$B:$AP,41,FALSE),"")</f>
        <v/>
      </c>
      <c r="AL127" s="168" t="str">
        <f>IFERROR(VLOOKUP(AL126,'P1-1'!$B:$AP,41,FALSE),"")</f>
        <v/>
      </c>
      <c r="AM127" s="168" t="str">
        <f>IFERROR(VLOOKUP(AM126,'P1-1'!$B:$AP,41,FALSE),"")</f>
        <v/>
      </c>
      <c r="AN127" s="483"/>
      <c r="AO127" s="486"/>
      <c r="AP127" s="490"/>
      <c r="AQ127" s="491"/>
      <c r="AR127" s="486"/>
      <c r="AS127" s="486"/>
      <c r="AT127" s="494"/>
      <c r="AU127" s="327" t="str">
        <f t="shared" ref="AU127" si="131">IFERROR(IF($D126="□",($AO126/$AK$7),($AO126/$AK$9)),"")</f>
        <v/>
      </c>
      <c r="AV127" s="327" t="str">
        <f t="shared" ref="AV127" si="132">IFERROR(IF($D126="□",($AN126/$AO$7),($AN126/$AO$9)),"")</f>
        <v/>
      </c>
    </row>
    <row r="128" spans="1:48" s="139" customFormat="1" ht="12" customHeight="1" x14ac:dyDescent="0.15">
      <c r="A128" s="497"/>
      <c r="B128" s="500"/>
      <c r="C128" s="515"/>
      <c r="D128" s="506"/>
      <c r="E128" s="364"/>
      <c r="F128" s="511"/>
      <c r="G128" s="512"/>
      <c r="H128" s="169" t="s">
        <v>224</v>
      </c>
      <c r="I128" s="168" t="str">
        <f>IFERROR(VLOOKUP(I126,'P1-1'!$B:$AP,31,FALSE),"")</f>
        <v/>
      </c>
      <c r="J128" s="168" t="str">
        <f>IFERROR(VLOOKUP(J126,'P1-1'!$B:$AP,31,FALSE),"")</f>
        <v/>
      </c>
      <c r="K128" s="168" t="str">
        <f>IFERROR(VLOOKUP(K126,'P1-1'!$B:$AP,31,FALSE),"")</f>
        <v/>
      </c>
      <c r="L128" s="168" t="str">
        <f>IFERROR(VLOOKUP(L126,'P1-1'!$B:$AP,31,FALSE),"")</f>
        <v/>
      </c>
      <c r="M128" s="168" t="str">
        <f>IFERROR(VLOOKUP(M126,'P1-1'!$B:$AP,31,FALSE),"")</f>
        <v/>
      </c>
      <c r="N128" s="168" t="str">
        <f>IFERROR(VLOOKUP(N126,'P1-1'!$B:$AP,31,FALSE),"")</f>
        <v/>
      </c>
      <c r="O128" s="168" t="str">
        <f>IFERROR(VLOOKUP(O126,'P1-1'!$B:$AP,31,FALSE),"")</f>
        <v/>
      </c>
      <c r="P128" s="168" t="str">
        <f>IFERROR(VLOOKUP(P126,'P1-1'!$B:$AP,31,FALSE),"")</f>
        <v/>
      </c>
      <c r="Q128" s="168" t="str">
        <f>IFERROR(VLOOKUP(Q126,'P1-1'!$B:$AP,31,FALSE),"")</f>
        <v/>
      </c>
      <c r="R128" s="168" t="str">
        <f>IFERROR(VLOOKUP(R126,'P1-1'!$B:$AP,31,FALSE),"")</f>
        <v/>
      </c>
      <c r="S128" s="168" t="str">
        <f>IFERROR(VLOOKUP(S126,'P1-1'!$B:$AP,31,FALSE),"")</f>
        <v/>
      </c>
      <c r="T128" s="168" t="str">
        <f>IFERROR(VLOOKUP(T126,'P1-1'!$B:$AP,31,FALSE),"")</f>
        <v/>
      </c>
      <c r="U128" s="168" t="str">
        <f>IFERROR(VLOOKUP(U126,'P1-1'!$B:$AP,31,FALSE),"")</f>
        <v/>
      </c>
      <c r="V128" s="168" t="str">
        <f>IFERROR(VLOOKUP(V126,'P1-1'!$B:$AP,31,FALSE),"")</f>
        <v/>
      </c>
      <c r="W128" s="168" t="str">
        <f>IFERROR(VLOOKUP(W126,'P1-1'!$B:$AP,31,FALSE),"")</f>
        <v/>
      </c>
      <c r="X128" s="168" t="str">
        <f>IFERROR(VLOOKUP(X126,'P1-1'!$B:$AP,31,FALSE),"")</f>
        <v/>
      </c>
      <c r="Y128" s="168" t="str">
        <f>IFERROR(VLOOKUP(Y126,'P1-1'!$B:$AP,31,FALSE),"")</f>
        <v/>
      </c>
      <c r="Z128" s="168" t="str">
        <f>IFERROR(VLOOKUP(Z126,'P1-1'!$B:$AP,31,FALSE),"")</f>
        <v/>
      </c>
      <c r="AA128" s="168" t="str">
        <f>IFERROR(VLOOKUP(AA126,'P1-1'!$B:$AP,31,FALSE),"")</f>
        <v/>
      </c>
      <c r="AB128" s="168" t="str">
        <f>IFERROR(VLOOKUP(AB126,'P1-1'!$B:$AP,31,FALSE),"")</f>
        <v/>
      </c>
      <c r="AC128" s="168" t="str">
        <f>IFERROR(VLOOKUP(AC126,'P1-1'!$B:$AP,31,FALSE),"")</f>
        <v/>
      </c>
      <c r="AD128" s="168" t="str">
        <f>IFERROR(VLOOKUP(AD126,'P1-1'!$B:$AP,31,FALSE),"")</f>
        <v/>
      </c>
      <c r="AE128" s="168" t="str">
        <f>IFERROR(VLOOKUP(AE126,'P1-1'!$B:$AP,31,FALSE),"")</f>
        <v/>
      </c>
      <c r="AF128" s="168" t="str">
        <f>IFERROR(VLOOKUP(AF126,'P1-1'!$B:$AP,31,FALSE),"")</f>
        <v/>
      </c>
      <c r="AG128" s="168" t="str">
        <f>IFERROR(VLOOKUP(AG126,'P1-1'!$B:$AP,31,FALSE),"")</f>
        <v/>
      </c>
      <c r="AH128" s="168" t="str">
        <f>IFERROR(VLOOKUP(AH126,'P1-1'!$B:$AP,31,FALSE),"")</f>
        <v/>
      </c>
      <c r="AI128" s="168" t="str">
        <f>IFERROR(VLOOKUP(AI126,'P1-1'!$B:$AP,31,FALSE),"")</f>
        <v/>
      </c>
      <c r="AJ128" s="168" t="str">
        <f>IFERROR(VLOOKUP(AJ126,'P1-1'!$B:$AP,31,FALSE),"")</f>
        <v/>
      </c>
      <c r="AK128" s="168" t="str">
        <f>IFERROR(VLOOKUP(AK126,'P1-1'!$B:$AP,31,FALSE),"")</f>
        <v/>
      </c>
      <c r="AL128" s="168" t="str">
        <f>IFERROR(VLOOKUP(AL126,'P1-1'!$B:$AP,31,FALSE),"")</f>
        <v/>
      </c>
      <c r="AM128" s="168" t="str">
        <f>IFERROR(VLOOKUP(AM126,'P1-1'!$B:$AP,31,FALSE),"")</f>
        <v/>
      </c>
      <c r="AN128" s="484"/>
      <c r="AO128" s="487"/>
      <c r="AP128" s="492"/>
      <c r="AQ128" s="493"/>
      <c r="AR128" s="487"/>
      <c r="AS128" s="487"/>
      <c r="AT128" s="494"/>
      <c r="AU128" s="328"/>
      <c r="AV128" s="328"/>
    </row>
    <row r="129" spans="1:48" s="139" customFormat="1" ht="12" customHeight="1" x14ac:dyDescent="0.15">
      <c r="A129" s="495">
        <v>36</v>
      </c>
      <c r="B129" s="498"/>
      <c r="C129" s="513"/>
      <c r="D129" s="504" t="s">
        <v>95</v>
      </c>
      <c r="E129" s="363"/>
      <c r="F129" s="507"/>
      <c r="G129" s="508"/>
      <c r="H129" s="166" t="s">
        <v>221</v>
      </c>
      <c r="I129" s="325"/>
      <c r="J129" s="325"/>
      <c r="K129" s="325"/>
      <c r="L129" s="325"/>
      <c r="M129" s="325"/>
      <c r="N129" s="325"/>
      <c r="O129" s="325"/>
      <c r="P129" s="325"/>
      <c r="Q129" s="325"/>
      <c r="R129" s="325"/>
      <c r="S129" s="325"/>
      <c r="T129" s="325"/>
      <c r="U129" s="325"/>
      <c r="V129" s="325"/>
      <c r="W129" s="325"/>
      <c r="X129" s="325"/>
      <c r="Y129" s="325"/>
      <c r="Z129" s="325"/>
      <c r="AA129" s="325"/>
      <c r="AB129" s="325"/>
      <c r="AC129" s="325"/>
      <c r="AD129" s="325"/>
      <c r="AE129" s="325"/>
      <c r="AF129" s="325"/>
      <c r="AG129" s="325"/>
      <c r="AH129" s="325"/>
      <c r="AI129" s="325"/>
      <c r="AJ129" s="325"/>
      <c r="AK129" s="325"/>
      <c r="AL129" s="325"/>
      <c r="AM129" s="325"/>
      <c r="AN129" s="482">
        <f t="shared" ref="AN129" si="133">IF(LEFT($AN$2,6)="共同生活援助",SUM(I130:AM130),SUM(I130:AM131))</f>
        <v>0</v>
      </c>
      <c r="AO129" s="485">
        <f>IF($AN$4="４週",AN129/4,AN129/(DAY(EOMONTH($I$22,0))/7))</f>
        <v>0</v>
      </c>
      <c r="AP129" s="488"/>
      <c r="AQ129" s="489"/>
      <c r="AR129" s="485" t="str">
        <f t="shared" ref="AR129" si="134">IF($AN$4="４週",AU130,AV130)</f>
        <v/>
      </c>
      <c r="AS129" s="485"/>
      <c r="AT129" s="494"/>
      <c r="AU129" s="326" t="s">
        <v>508</v>
      </c>
      <c r="AV129" s="326" t="s">
        <v>222</v>
      </c>
    </row>
    <row r="130" spans="1:48" s="139" customFormat="1" ht="12" customHeight="1" x14ac:dyDescent="0.15">
      <c r="A130" s="496"/>
      <c r="B130" s="499"/>
      <c r="C130" s="514"/>
      <c r="D130" s="505"/>
      <c r="E130" s="364"/>
      <c r="F130" s="509"/>
      <c r="G130" s="510"/>
      <c r="H130" s="167" t="s">
        <v>223</v>
      </c>
      <c r="I130" s="168" t="str">
        <f>IFERROR(VLOOKUP(I129,'P1-1'!$B:$AP,41,FALSE),"")</f>
        <v/>
      </c>
      <c r="J130" s="168" t="str">
        <f>IFERROR(VLOOKUP(J129,'P1-1'!$B:$AP,41,FALSE),"")</f>
        <v/>
      </c>
      <c r="K130" s="168" t="str">
        <f>IFERROR(VLOOKUP(K129,'P1-1'!$B:$AP,41,FALSE),"")</f>
        <v/>
      </c>
      <c r="L130" s="168" t="str">
        <f>IFERROR(VLOOKUP(L129,'P1-1'!$B:$AP,41,FALSE),"")</f>
        <v/>
      </c>
      <c r="M130" s="168" t="str">
        <f>IFERROR(VLOOKUP(M129,'P1-1'!$B:$AP,41,FALSE),"")</f>
        <v/>
      </c>
      <c r="N130" s="168" t="str">
        <f>IFERROR(VLOOKUP(N129,'P1-1'!$B:$AP,41,FALSE),"")</f>
        <v/>
      </c>
      <c r="O130" s="168" t="str">
        <f>IFERROR(VLOOKUP(O129,'P1-1'!$B:$AP,41,FALSE),"")</f>
        <v/>
      </c>
      <c r="P130" s="168" t="str">
        <f>IFERROR(VLOOKUP(P129,'P1-1'!$B:$AP,41,FALSE),"")</f>
        <v/>
      </c>
      <c r="Q130" s="168" t="str">
        <f>IFERROR(VLOOKUP(Q129,'P1-1'!$B:$AP,41,FALSE),"")</f>
        <v/>
      </c>
      <c r="R130" s="168" t="str">
        <f>IFERROR(VLOOKUP(R129,'P1-1'!$B:$AP,41,FALSE),"")</f>
        <v/>
      </c>
      <c r="S130" s="168" t="str">
        <f>IFERROR(VLOOKUP(S129,'P1-1'!$B:$AP,41,FALSE),"")</f>
        <v/>
      </c>
      <c r="T130" s="168" t="str">
        <f>IFERROR(VLOOKUP(T129,'P1-1'!$B:$AP,41,FALSE),"")</f>
        <v/>
      </c>
      <c r="U130" s="168" t="str">
        <f>IFERROR(VLOOKUP(U129,'P1-1'!$B:$AP,41,FALSE),"")</f>
        <v/>
      </c>
      <c r="V130" s="168" t="str">
        <f>IFERROR(VLOOKUP(V129,'P1-1'!$B:$AP,41,FALSE),"")</f>
        <v/>
      </c>
      <c r="W130" s="168" t="str">
        <f>IFERROR(VLOOKUP(W129,'P1-1'!$B:$AP,41,FALSE),"")</f>
        <v/>
      </c>
      <c r="X130" s="168" t="str">
        <f>IFERROR(VLOOKUP(X129,'P1-1'!$B:$AP,41,FALSE),"")</f>
        <v/>
      </c>
      <c r="Y130" s="168" t="str">
        <f>IFERROR(VLOOKUP(Y129,'P1-1'!$B:$AP,41,FALSE),"")</f>
        <v/>
      </c>
      <c r="Z130" s="168" t="str">
        <f>IFERROR(VLOOKUP(Z129,'P1-1'!$B:$AP,41,FALSE),"")</f>
        <v/>
      </c>
      <c r="AA130" s="168" t="str">
        <f>IFERROR(VLOOKUP(AA129,'P1-1'!$B:$AP,41,FALSE),"")</f>
        <v/>
      </c>
      <c r="AB130" s="168" t="str">
        <f>IFERROR(VLOOKUP(AB129,'P1-1'!$B:$AP,41,FALSE),"")</f>
        <v/>
      </c>
      <c r="AC130" s="168" t="str">
        <f>IFERROR(VLOOKUP(AC129,'P1-1'!$B:$AP,41,FALSE),"")</f>
        <v/>
      </c>
      <c r="AD130" s="168" t="str">
        <f>IFERROR(VLOOKUP(AD129,'P1-1'!$B:$AP,41,FALSE),"")</f>
        <v/>
      </c>
      <c r="AE130" s="168" t="str">
        <f>IFERROR(VLOOKUP(AE129,'P1-1'!$B:$AP,41,FALSE),"")</f>
        <v/>
      </c>
      <c r="AF130" s="168" t="str">
        <f>IFERROR(VLOOKUP(AF129,'P1-1'!$B:$AP,41,FALSE),"")</f>
        <v/>
      </c>
      <c r="AG130" s="168" t="str">
        <f>IFERROR(VLOOKUP(AG129,'P1-1'!$B:$AP,41,FALSE),"")</f>
        <v/>
      </c>
      <c r="AH130" s="168" t="str">
        <f>IFERROR(VLOOKUP(AH129,'P1-1'!$B:$AP,41,FALSE),"")</f>
        <v/>
      </c>
      <c r="AI130" s="168" t="str">
        <f>IFERROR(VLOOKUP(AI129,'P1-1'!$B:$AP,41,FALSE),"")</f>
        <v/>
      </c>
      <c r="AJ130" s="168" t="str">
        <f>IFERROR(VLOOKUP(AJ129,'P1-1'!$B:$AP,41,FALSE),"")</f>
        <v/>
      </c>
      <c r="AK130" s="168" t="str">
        <f>IFERROR(VLOOKUP(AK129,'P1-1'!$B:$AP,41,FALSE),"")</f>
        <v/>
      </c>
      <c r="AL130" s="168" t="str">
        <f>IFERROR(VLOOKUP(AL129,'P1-1'!$B:$AP,41,FALSE),"")</f>
        <v/>
      </c>
      <c r="AM130" s="168" t="str">
        <f>IFERROR(VLOOKUP(AM129,'P1-1'!$B:$AP,41,FALSE),"")</f>
        <v/>
      </c>
      <c r="AN130" s="483"/>
      <c r="AO130" s="486"/>
      <c r="AP130" s="490"/>
      <c r="AQ130" s="491"/>
      <c r="AR130" s="486"/>
      <c r="AS130" s="486"/>
      <c r="AT130" s="494"/>
      <c r="AU130" s="327" t="str">
        <f t="shared" ref="AU130" si="135">IFERROR(IF($D129="□",($AO129/$AK$7),($AO129/$AK$9)),"")</f>
        <v/>
      </c>
      <c r="AV130" s="327" t="str">
        <f t="shared" ref="AV130" si="136">IFERROR(IF($D129="□",($AN129/$AO$7),($AN129/$AO$9)),"")</f>
        <v/>
      </c>
    </row>
    <row r="131" spans="1:48" s="139" customFormat="1" ht="12" customHeight="1" x14ac:dyDescent="0.15">
      <c r="A131" s="497"/>
      <c r="B131" s="500"/>
      <c r="C131" s="515"/>
      <c r="D131" s="506"/>
      <c r="E131" s="364"/>
      <c r="F131" s="511"/>
      <c r="G131" s="512"/>
      <c r="H131" s="169" t="s">
        <v>224</v>
      </c>
      <c r="I131" s="168" t="str">
        <f>IFERROR(VLOOKUP(I129,'P1-1'!$B:$AP,31,FALSE),"")</f>
        <v/>
      </c>
      <c r="J131" s="168" t="str">
        <f>IFERROR(VLOOKUP(J129,'P1-1'!$B:$AP,31,FALSE),"")</f>
        <v/>
      </c>
      <c r="K131" s="168" t="str">
        <f>IFERROR(VLOOKUP(K129,'P1-1'!$B:$AP,31,FALSE),"")</f>
        <v/>
      </c>
      <c r="L131" s="168" t="str">
        <f>IFERROR(VLOOKUP(L129,'P1-1'!$B:$AP,31,FALSE),"")</f>
        <v/>
      </c>
      <c r="M131" s="168" t="str">
        <f>IFERROR(VLOOKUP(M129,'P1-1'!$B:$AP,31,FALSE),"")</f>
        <v/>
      </c>
      <c r="N131" s="168" t="str">
        <f>IFERROR(VLOOKUP(N129,'P1-1'!$B:$AP,31,FALSE),"")</f>
        <v/>
      </c>
      <c r="O131" s="168" t="str">
        <f>IFERROR(VLOOKUP(O129,'P1-1'!$B:$AP,31,FALSE),"")</f>
        <v/>
      </c>
      <c r="P131" s="168" t="str">
        <f>IFERROR(VLOOKUP(P129,'P1-1'!$B:$AP,31,FALSE),"")</f>
        <v/>
      </c>
      <c r="Q131" s="168" t="str">
        <f>IFERROR(VLOOKUP(Q129,'P1-1'!$B:$AP,31,FALSE),"")</f>
        <v/>
      </c>
      <c r="R131" s="168" t="str">
        <f>IFERROR(VLOOKUP(R129,'P1-1'!$B:$AP,31,FALSE),"")</f>
        <v/>
      </c>
      <c r="S131" s="168" t="str">
        <f>IFERROR(VLOOKUP(S129,'P1-1'!$B:$AP,31,FALSE),"")</f>
        <v/>
      </c>
      <c r="T131" s="168" t="str">
        <f>IFERROR(VLOOKUP(T129,'P1-1'!$B:$AP,31,FALSE),"")</f>
        <v/>
      </c>
      <c r="U131" s="168" t="str">
        <f>IFERROR(VLOOKUP(U129,'P1-1'!$B:$AP,31,FALSE),"")</f>
        <v/>
      </c>
      <c r="V131" s="168" t="str">
        <f>IFERROR(VLOOKUP(V129,'P1-1'!$B:$AP,31,FALSE),"")</f>
        <v/>
      </c>
      <c r="W131" s="168" t="str">
        <f>IFERROR(VLOOKUP(W129,'P1-1'!$B:$AP,31,FALSE),"")</f>
        <v/>
      </c>
      <c r="X131" s="168" t="str">
        <f>IFERROR(VLOOKUP(X129,'P1-1'!$B:$AP,31,FALSE),"")</f>
        <v/>
      </c>
      <c r="Y131" s="168" t="str">
        <f>IFERROR(VLOOKUP(Y129,'P1-1'!$B:$AP,31,FALSE),"")</f>
        <v/>
      </c>
      <c r="Z131" s="168" t="str">
        <f>IFERROR(VLOOKUP(Z129,'P1-1'!$B:$AP,31,FALSE),"")</f>
        <v/>
      </c>
      <c r="AA131" s="168" t="str">
        <f>IFERROR(VLOOKUP(AA129,'P1-1'!$B:$AP,31,FALSE),"")</f>
        <v/>
      </c>
      <c r="AB131" s="168" t="str">
        <f>IFERROR(VLOOKUP(AB129,'P1-1'!$B:$AP,31,FALSE),"")</f>
        <v/>
      </c>
      <c r="AC131" s="168" t="str">
        <f>IFERROR(VLOOKUP(AC129,'P1-1'!$B:$AP,31,FALSE),"")</f>
        <v/>
      </c>
      <c r="AD131" s="168" t="str">
        <f>IFERROR(VLOOKUP(AD129,'P1-1'!$B:$AP,31,FALSE),"")</f>
        <v/>
      </c>
      <c r="AE131" s="168" t="str">
        <f>IFERROR(VLOOKUP(AE129,'P1-1'!$B:$AP,31,FALSE),"")</f>
        <v/>
      </c>
      <c r="AF131" s="168" t="str">
        <f>IFERROR(VLOOKUP(AF129,'P1-1'!$B:$AP,31,FALSE),"")</f>
        <v/>
      </c>
      <c r="AG131" s="168" t="str">
        <f>IFERROR(VLOOKUP(AG129,'P1-1'!$B:$AP,31,FALSE),"")</f>
        <v/>
      </c>
      <c r="AH131" s="168" t="str">
        <f>IFERROR(VLOOKUP(AH129,'P1-1'!$B:$AP,31,FALSE),"")</f>
        <v/>
      </c>
      <c r="AI131" s="168" t="str">
        <f>IFERROR(VLOOKUP(AI129,'P1-1'!$B:$AP,31,FALSE),"")</f>
        <v/>
      </c>
      <c r="AJ131" s="168" t="str">
        <f>IFERROR(VLOOKUP(AJ129,'P1-1'!$B:$AP,31,FALSE),"")</f>
        <v/>
      </c>
      <c r="AK131" s="168" t="str">
        <f>IFERROR(VLOOKUP(AK129,'P1-1'!$B:$AP,31,FALSE),"")</f>
        <v/>
      </c>
      <c r="AL131" s="168" t="str">
        <f>IFERROR(VLOOKUP(AL129,'P1-1'!$B:$AP,31,FALSE),"")</f>
        <v/>
      </c>
      <c r="AM131" s="168" t="str">
        <f>IFERROR(VLOOKUP(AM129,'P1-1'!$B:$AP,31,FALSE),"")</f>
        <v/>
      </c>
      <c r="AN131" s="484"/>
      <c r="AO131" s="487"/>
      <c r="AP131" s="492"/>
      <c r="AQ131" s="493"/>
      <c r="AR131" s="487"/>
      <c r="AS131" s="487"/>
      <c r="AT131" s="494"/>
      <c r="AU131" s="328"/>
      <c r="AV131" s="328"/>
    </row>
    <row r="132" spans="1:48" s="139" customFormat="1" ht="12" customHeight="1" x14ac:dyDescent="0.15">
      <c r="A132" s="495">
        <v>37</v>
      </c>
      <c r="B132" s="498"/>
      <c r="C132" s="501"/>
      <c r="D132" s="504" t="s">
        <v>95</v>
      </c>
      <c r="E132" s="363"/>
      <c r="F132" s="507"/>
      <c r="G132" s="508"/>
      <c r="H132" s="166" t="s">
        <v>221</v>
      </c>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482">
        <f t="shared" ref="AN132" si="137">IF(LEFT($AN$2,6)="共同生活援助",SUM(I133:AM133),SUM(I133:AM134))</f>
        <v>0</v>
      </c>
      <c r="AO132" s="485">
        <f>IF($AN$4="４週",AN132/4,AN132/(DAY(EOMONTH($I$22,0))/7))</f>
        <v>0</v>
      </c>
      <c r="AP132" s="488"/>
      <c r="AQ132" s="489"/>
      <c r="AR132" s="485" t="str">
        <f t="shared" ref="AR132" si="138">IF($AN$4="４週",AU133,AV133)</f>
        <v/>
      </c>
      <c r="AS132" s="485"/>
      <c r="AT132" s="494"/>
      <c r="AU132" s="326" t="s">
        <v>508</v>
      </c>
      <c r="AV132" s="326" t="s">
        <v>222</v>
      </c>
    </row>
    <row r="133" spans="1:48" s="139" customFormat="1" ht="12" customHeight="1" x14ac:dyDescent="0.15">
      <c r="A133" s="496"/>
      <c r="B133" s="499"/>
      <c r="C133" s="502"/>
      <c r="D133" s="505"/>
      <c r="E133" s="364"/>
      <c r="F133" s="509"/>
      <c r="G133" s="510"/>
      <c r="H133" s="167" t="s">
        <v>223</v>
      </c>
      <c r="I133" s="168" t="str">
        <f>IFERROR(VLOOKUP(I132,'P1-1'!$B:$AP,41,FALSE),"")</f>
        <v/>
      </c>
      <c r="J133" s="168" t="str">
        <f>IFERROR(VLOOKUP(J132,'P1-1'!$B:$AP,41,FALSE),"")</f>
        <v/>
      </c>
      <c r="K133" s="168" t="str">
        <f>IFERROR(VLOOKUP(K132,'P1-1'!$B:$AP,41,FALSE),"")</f>
        <v/>
      </c>
      <c r="L133" s="168" t="str">
        <f>IFERROR(VLOOKUP(L132,'P1-1'!$B:$AP,41,FALSE),"")</f>
        <v/>
      </c>
      <c r="M133" s="168" t="str">
        <f>IFERROR(VLOOKUP(M132,'P1-1'!$B:$AP,41,FALSE),"")</f>
        <v/>
      </c>
      <c r="N133" s="168" t="str">
        <f>IFERROR(VLOOKUP(N132,'P1-1'!$B:$AP,41,FALSE),"")</f>
        <v/>
      </c>
      <c r="O133" s="168" t="str">
        <f>IFERROR(VLOOKUP(O132,'P1-1'!$B:$AP,41,FALSE),"")</f>
        <v/>
      </c>
      <c r="P133" s="168" t="str">
        <f>IFERROR(VLOOKUP(P132,'P1-1'!$B:$AP,41,FALSE),"")</f>
        <v/>
      </c>
      <c r="Q133" s="168" t="str">
        <f>IFERROR(VLOOKUP(Q132,'P1-1'!$B:$AP,41,FALSE),"")</f>
        <v/>
      </c>
      <c r="R133" s="168" t="str">
        <f>IFERROR(VLOOKUP(R132,'P1-1'!$B:$AP,41,FALSE),"")</f>
        <v/>
      </c>
      <c r="S133" s="168" t="str">
        <f>IFERROR(VLOOKUP(S132,'P1-1'!$B:$AP,41,FALSE),"")</f>
        <v/>
      </c>
      <c r="T133" s="168" t="str">
        <f>IFERROR(VLOOKUP(T132,'P1-1'!$B:$AP,41,FALSE),"")</f>
        <v/>
      </c>
      <c r="U133" s="168" t="str">
        <f>IFERROR(VLOOKUP(U132,'P1-1'!$B:$AP,41,FALSE),"")</f>
        <v/>
      </c>
      <c r="V133" s="168" t="str">
        <f>IFERROR(VLOOKUP(V132,'P1-1'!$B:$AP,41,FALSE),"")</f>
        <v/>
      </c>
      <c r="W133" s="168" t="str">
        <f>IFERROR(VLOOKUP(W132,'P1-1'!$B:$AP,41,FALSE),"")</f>
        <v/>
      </c>
      <c r="X133" s="168" t="str">
        <f>IFERROR(VLOOKUP(X132,'P1-1'!$B:$AP,41,FALSE),"")</f>
        <v/>
      </c>
      <c r="Y133" s="168" t="str">
        <f>IFERROR(VLOOKUP(Y132,'P1-1'!$B:$AP,41,FALSE),"")</f>
        <v/>
      </c>
      <c r="Z133" s="168" t="str">
        <f>IFERROR(VLOOKUP(Z132,'P1-1'!$B:$AP,41,FALSE),"")</f>
        <v/>
      </c>
      <c r="AA133" s="168" t="str">
        <f>IFERROR(VLOOKUP(AA132,'P1-1'!$B:$AP,41,FALSE),"")</f>
        <v/>
      </c>
      <c r="AB133" s="168" t="str">
        <f>IFERROR(VLOOKUP(AB132,'P1-1'!$B:$AP,41,FALSE),"")</f>
        <v/>
      </c>
      <c r="AC133" s="168" t="str">
        <f>IFERROR(VLOOKUP(AC132,'P1-1'!$B:$AP,41,FALSE),"")</f>
        <v/>
      </c>
      <c r="AD133" s="168" t="str">
        <f>IFERROR(VLOOKUP(AD132,'P1-1'!$B:$AP,41,FALSE),"")</f>
        <v/>
      </c>
      <c r="AE133" s="168" t="str">
        <f>IFERROR(VLOOKUP(AE132,'P1-1'!$B:$AP,41,FALSE),"")</f>
        <v/>
      </c>
      <c r="AF133" s="168" t="str">
        <f>IFERROR(VLOOKUP(AF132,'P1-1'!$B:$AP,41,FALSE),"")</f>
        <v/>
      </c>
      <c r="AG133" s="168" t="str">
        <f>IFERROR(VLOOKUP(AG132,'P1-1'!$B:$AP,41,FALSE),"")</f>
        <v/>
      </c>
      <c r="AH133" s="168" t="str">
        <f>IFERROR(VLOOKUP(AH132,'P1-1'!$B:$AP,41,FALSE),"")</f>
        <v/>
      </c>
      <c r="AI133" s="168" t="str">
        <f>IFERROR(VLOOKUP(AI132,'P1-1'!$B:$AP,41,FALSE),"")</f>
        <v/>
      </c>
      <c r="AJ133" s="168" t="str">
        <f>IFERROR(VLOOKUP(AJ132,'P1-1'!$B:$AP,41,FALSE),"")</f>
        <v/>
      </c>
      <c r="AK133" s="168" t="str">
        <f>IFERROR(VLOOKUP(AK132,'P1-1'!$B:$AP,41,FALSE),"")</f>
        <v/>
      </c>
      <c r="AL133" s="168" t="str">
        <f>IFERROR(VLOOKUP(AL132,'P1-1'!$B:$AP,41,FALSE),"")</f>
        <v/>
      </c>
      <c r="AM133" s="168" t="str">
        <f>IFERROR(VLOOKUP(AM132,'P1-1'!$B:$AP,41,FALSE),"")</f>
        <v/>
      </c>
      <c r="AN133" s="483"/>
      <c r="AO133" s="486"/>
      <c r="AP133" s="490"/>
      <c r="AQ133" s="491"/>
      <c r="AR133" s="486"/>
      <c r="AS133" s="486"/>
      <c r="AT133" s="494"/>
      <c r="AU133" s="327" t="str">
        <f t="shared" ref="AU133" si="139">IFERROR(IF($D132="□",($AO132/$AK$7),($AO132/$AK$9)),"")</f>
        <v/>
      </c>
      <c r="AV133" s="327" t="str">
        <f t="shared" ref="AV133" si="140">IFERROR(IF($D132="□",($AN132/$AO$7),($AN132/$AO$9)),"")</f>
        <v/>
      </c>
    </row>
    <row r="134" spans="1:48" s="139" customFormat="1" ht="12" customHeight="1" x14ac:dyDescent="0.15">
      <c r="A134" s="497"/>
      <c r="B134" s="500"/>
      <c r="C134" s="503"/>
      <c r="D134" s="506"/>
      <c r="E134" s="364"/>
      <c r="F134" s="511"/>
      <c r="G134" s="512"/>
      <c r="H134" s="169" t="s">
        <v>224</v>
      </c>
      <c r="I134" s="168" t="str">
        <f>IFERROR(VLOOKUP(I132,'P1-1'!$B:$AP,31,FALSE),"")</f>
        <v/>
      </c>
      <c r="J134" s="168" t="str">
        <f>IFERROR(VLOOKUP(J132,'P1-1'!$B:$AP,31,FALSE),"")</f>
        <v/>
      </c>
      <c r="K134" s="168" t="str">
        <f>IFERROR(VLOOKUP(K132,'P1-1'!$B:$AP,31,FALSE),"")</f>
        <v/>
      </c>
      <c r="L134" s="168" t="str">
        <f>IFERROR(VLOOKUP(L132,'P1-1'!$B:$AP,31,FALSE),"")</f>
        <v/>
      </c>
      <c r="M134" s="168" t="str">
        <f>IFERROR(VLOOKUP(M132,'P1-1'!$B:$AP,31,FALSE),"")</f>
        <v/>
      </c>
      <c r="N134" s="168" t="str">
        <f>IFERROR(VLOOKUP(N132,'P1-1'!$B:$AP,31,FALSE),"")</f>
        <v/>
      </c>
      <c r="O134" s="168" t="str">
        <f>IFERROR(VLOOKUP(O132,'P1-1'!$B:$AP,31,FALSE),"")</f>
        <v/>
      </c>
      <c r="P134" s="168" t="str">
        <f>IFERROR(VLOOKUP(P132,'P1-1'!$B:$AP,31,FALSE),"")</f>
        <v/>
      </c>
      <c r="Q134" s="168" t="str">
        <f>IFERROR(VLOOKUP(Q132,'P1-1'!$B:$AP,31,FALSE),"")</f>
        <v/>
      </c>
      <c r="R134" s="168" t="str">
        <f>IFERROR(VLOOKUP(R132,'P1-1'!$B:$AP,31,FALSE),"")</f>
        <v/>
      </c>
      <c r="S134" s="168" t="str">
        <f>IFERROR(VLOOKUP(S132,'P1-1'!$B:$AP,31,FALSE),"")</f>
        <v/>
      </c>
      <c r="T134" s="168" t="str">
        <f>IFERROR(VLOOKUP(T132,'P1-1'!$B:$AP,31,FALSE),"")</f>
        <v/>
      </c>
      <c r="U134" s="168" t="str">
        <f>IFERROR(VLOOKUP(U132,'P1-1'!$B:$AP,31,FALSE),"")</f>
        <v/>
      </c>
      <c r="V134" s="168" t="str">
        <f>IFERROR(VLOOKUP(V132,'P1-1'!$B:$AP,31,FALSE),"")</f>
        <v/>
      </c>
      <c r="W134" s="168" t="str">
        <f>IFERROR(VLOOKUP(W132,'P1-1'!$B:$AP,31,FALSE),"")</f>
        <v/>
      </c>
      <c r="X134" s="168" t="str">
        <f>IFERROR(VLOOKUP(X132,'P1-1'!$B:$AP,31,FALSE),"")</f>
        <v/>
      </c>
      <c r="Y134" s="168" t="str">
        <f>IFERROR(VLOOKUP(Y132,'P1-1'!$B:$AP,31,FALSE),"")</f>
        <v/>
      </c>
      <c r="Z134" s="168" t="str">
        <f>IFERROR(VLOOKUP(Z132,'P1-1'!$B:$AP,31,FALSE),"")</f>
        <v/>
      </c>
      <c r="AA134" s="168" t="str">
        <f>IFERROR(VLOOKUP(AA132,'P1-1'!$B:$AP,31,FALSE),"")</f>
        <v/>
      </c>
      <c r="AB134" s="168" t="str">
        <f>IFERROR(VLOOKUP(AB132,'P1-1'!$B:$AP,31,FALSE),"")</f>
        <v/>
      </c>
      <c r="AC134" s="168" t="str">
        <f>IFERROR(VLOOKUP(AC132,'P1-1'!$B:$AP,31,FALSE),"")</f>
        <v/>
      </c>
      <c r="AD134" s="168" t="str">
        <f>IFERROR(VLOOKUP(AD132,'P1-1'!$B:$AP,31,FALSE),"")</f>
        <v/>
      </c>
      <c r="AE134" s="168" t="str">
        <f>IFERROR(VLOOKUP(AE132,'P1-1'!$B:$AP,31,FALSE),"")</f>
        <v/>
      </c>
      <c r="AF134" s="168" t="str">
        <f>IFERROR(VLOOKUP(AF132,'P1-1'!$B:$AP,31,FALSE),"")</f>
        <v/>
      </c>
      <c r="AG134" s="168" t="str">
        <f>IFERROR(VLOOKUP(AG132,'P1-1'!$B:$AP,31,FALSE),"")</f>
        <v/>
      </c>
      <c r="AH134" s="168" t="str">
        <f>IFERROR(VLOOKUP(AH132,'P1-1'!$B:$AP,31,FALSE),"")</f>
        <v/>
      </c>
      <c r="AI134" s="168" t="str">
        <f>IFERROR(VLOOKUP(AI132,'P1-1'!$B:$AP,31,FALSE),"")</f>
        <v/>
      </c>
      <c r="AJ134" s="168" t="str">
        <f>IFERROR(VLOOKUP(AJ132,'P1-1'!$B:$AP,31,FALSE),"")</f>
        <v/>
      </c>
      <c r="AK134" s="168" t="str">
        <f>IFERROR(VLOOKUP(AK132,'P1-1'!$B:$AP,31,FALSE),"")</f>
        <v/>
      </c>
      <c r="AL134" s="168" t="str">
        <f>IFERROR(VLOOKUP(AL132,'P1-1'!$B:$AP,31,FALSE),"")</f>
        <v/>
      </c>
      <c r="AM134" s="168" t="str">
        <f>IFERROR(VLOOKUP(AM132,'P1-1'!$B:$AP,31,FALSE),"")</f>
        <v/>
      </c>
      <c r="AN134" s="484"/>
      <c r="AO134" s="487"/>
      <c r="AP134" s="492"/>
      <c r="AQ134" s="493"/>
      <c r="AR134" s="487"/>
      <c r="AS134" s="487"/>
      <c r="AT134" s="494"/>
      <c r="AU134" s="328"/>
      <c r="AV134" s="328"/>
    </row>
    <row r="135" spans="1:48" s="139" customFormat="1" ht="12" customHeight="1" x14ac:dyDescent="0.15">
      <c r="A135" s="495">
        <v>38</v>
      </c>
      <c r="B135" s="498"/>
      <c r="C135" s="513"/>
      <c r="D135" s="504" t="s">
        <v>95</v>
      </c>
      <c r="E135" s="363"/>
      <c r="F135" s="507"/>
      <c r="G135" s="508"/>
      <c r="H135" s="166" t="s">
        <v>221</v>
      </c>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482">
        <f t="shared" ref="AN135" si="141">IF(LEFT($AN$2,6)="共同生活援助",SUM(I136:AM136),SUM(I136:AM137))</f>
        <v>0</v>
      </c>
      <c r="AO135" s="485">
        <f>IF($AN$4="４週",AN135/4,AN135/(DAY(EOMONTH($I$22,0))/7))</f>
        <v>0</v>
      </c>
      <c r="AP135" s="488"/>
      <c r="AQ135" s="489"/>
      <c r="AR135" s="485" t="str">
        <f t="shared" ref="AR135" si="142">IF($AN$4="４週",AU136,AV136)</f>
        <v/>
      </c>
      <c r="AS135" s="485"/>
      <c r="AT135" s="494"/>
      <c r="AU135" s="326" t="s">
        <v>508</v>
      </c>
      <c r="AV135" s="326" t="s">
        <v>222</v>
      </c>
    </row>
    <row r="136" spans="1:48" s="139" customFormat="1" ht="12" customHeight="1" x14ac:dyDescent="0.15">
      <c r="A136" s="496"/>
      <c r="B136" s="499"/>
      <c r="C136" s="514"/>
      <c r="D136" s="505"/>
      <c r="E136" s="364"/>
      <c r="F136" s="509"/>
      <c r="G136" s="510"/>
      <c r="H136" s="167" t="s">
        <v>223</v>
      </c>
      <c r="I136" s="168" t="str">
        <f>IFERROR(VLOOKUP(I135,'P1-1'!$B:$AP,41,FALSE),"")</f>
        <v/>
      </c>
      <c r="J136" s="168" t="str">
        <f>IFERROR(VLOOKUP(J135,'P1-1'!$B:$AP,41,FALSE),"")</f>
        <v/>
      </c>
      <c r="K136" s="168" t="str">
        <f>IFERROR(VLOOKUP(K135,'P1-1'!$B:$AP,41,FALSE),"")</f>
        <v/>
      </c>
      <c r="L136" s="168" t="str">
        <f>IFERROR(VLOOKUP(L135,'P1-1'!$B:$AP,41,FALSE),"")</f>
        <v/>
      </c>
      <c r="M136" s="168" t="str">
        <f>IFERROR(VLOOKUP(M135,'P1-1'!$B:$AP,41,FALSE),"")</f>
        <v/>
      </c>
      <c r="N136" s="168" t="str">
        <f>IFERROR(VLOOKUP(N135,'P1-1'!$B:$AP,41,FALSE),"")</f>
        <v/>
      </c>
      <c r="O136" s="168" t="str">
        <f>IFERROR(VLOOKUP(O135,'P1-1'!$B:$AP,41,FALSE),"")</f>
        <v/>
      </c>
      <c r="P136" s="168" t="str">
        <f>IFERROR(VLOOKUP(P135,'P1-1'!$B:$AP,41,FALSE),"")</f>
        <v/>
      </c>
      <c r="Q136" s="168" t="str">
        <f>IFERROR(VLOOKUP(Q135,'P1-1'!$B:$AP,41,FALSE),"")</f>
        <v/>
      </c>
      <c r="R136" s="168" t="str">
        <f>IFERROR(VLOOKUP(R135,'P1-1'!$B:$AP,41,FALSE),"")</f>
        <v/>
      </c>
      <c r="S136" s="168" t="str">
        <f>IFERROR(VLOOKUP(S135,'P1-1'!$B:$AP,41,FALSE),"")</f>
        <v/>
      </c>
      <c r="T136" s="168" t="str">
        <f>IFERROR(VLOOKUP(T135,'P1-1'!$B:$AP,41,FALSE),"")</f>
        <v/>
      </c>
      <c r="U136" s="168" t="str">
        <f>IFERROR(VLOOKUP(U135,'P1-1'!$B:$AP,41,FALSE),"")</f>
        <v/>
      </c>
      <c r="V136" s="168" t="str">
        <f>IFERROR(VLOOKUP(V135,'P1-1'!$B:$AP,41,FALSE),"")</f>
        <v/>
      </c>
      <c r="W136" s="168" t="str">
        <f>IFERROR(VLOOKUP(W135,'P1-1'!$B:$AP,41,FALSE),"")</f>
        <v/>
      </c>
      <c r="X136" s="168" t="str">
        <f>IFERROR(VLOOKUP(X135,'P1-1'!$B:$AP,41,FALSE),"")</f>
        <v/>
      </c>
      <c r="Y136" s="168" t="str">
        <f>IFERROR(VLOOKUP(Y135,'P1-1'!$B:$AP,41,FALSE),"")</f>
        <v/>
      </c>
      <c r="Z136" s="168" t="str">
        <f>IFERROR(VLOOKUP(Z135,'P1-1'!$B:$AP,41,FALSE),"")</f>
        <v/>
      </c>
      <c r="AA136" s="168" t="str">
        <f>IFERROR(VLOOKUP(AA135,'P1-1'!$B:$AP,41,FALSE),"")</f>
        <v/>
      </c>
      <c r="AB136" s="168" t="str">
        <f>IFERROR(VLOOKUP(AB135,'P1-1'!$B:$AP,41,FALSE),"")</f>
        <v/>
      </c>
      <c r="AC136" s="168" t="str">
        <f>IFERROR(VLOOKUP(AC135,'P1-1'!$B:$AP,41,FALSE),"")</f>
        <v/>
      </c>
      <c r="AD136" s="168" t="str">
        <f>IFERROR(VLOOKUP(AD135,'P1-1'!$B:$AP,41,FALSE),"")</f>
        <v/>
      </c>
      <c r="AE136" s="168" t="str">
        <f>IFERROR(VLOOKUP(AE135,'P1-1'!$B:$AP,41,FALSE),"")</f>
        <v/>
      </c>
      <c r="AF136" s="168" t="str">
        <f>IFERROR(VLOOKUP(AF135,'P1-1'!$B:$AP,41,FALSE),"")</f>
        <v/>
      </c>
      <c r="AG136" s="168" t="str">
        <f>IFERROR(VLOOKUP(AG135,'P1-1'!$B:$AP,41,FALSE),"")</f>
        <v/>
      </c>
      <c r="AH136" s="168" t="str">
        <f>IFERROR(VLOOKUP(AH135,'P1-1'!$B:$AP,41,FALSE),"")</f>
        <v/>
      </c>
      <c r="AI136" s="168" t="str">
        <f>IFERROR(VLOOKUP(AI135,'P1-1'!$B:$AP,41,FALSE),"")</f>
        <v/>
      </c>
      <c r="AJ136" s="168" t="str">
        <f>IFERROR(VLOOKUP(AJ135,'P1-1'!$B:$AP,41,FALSE),"")</f>
        <v/>
      </c>
      <c r="AK136" s="168" t="str">
        <f>IFERROR(VLOOKUP(AK135,'P1-1'!$B:$AP,41,FALSE),"")</f>
        <v/>
      </c>
      <c r="AL136" s="168" t="str">
        <f>IFERROR(VLOOKUP(AL135,'P1-1'!$B:$AP,41,FALSE),"")</f>
        <v/>
      </c>
      <c r="AM136" s="168" t="str">
        <f>IFERROR(VLOOKUP(AM135,'P1-1'!$B:$AP,41,FALSE),"")</f>
        <v/>
      </c>
      <c r="AN136" s="483"/>
      <c r="AO136" s="486"/>
      <c r="AP136" s="490"/>
      <c r="AQ136" s="491"/>
      <c r="AR136" s="486"/>
      <c r="AS136" s="486"/>
      <c r="AT136" s="494"/>
      <c r="AU136" s="327" t="str">
        <f t="shared" ref="AU136" si="143">IFERROR(IF($D135="□",($AO135/$AK$7),($AO135/$AK$9)),"")</f>
        <v/>
      </c>
      <c r="AV136" s="327" t="str">
        <f t="shared" ref="AV136" si="144">IFERROR(IF($D135="□",($AN135/$AO$7),($AN135/$AO$9)),"")</f>
        <v/>
      </c>
    </row>
    <row r="137" spans="1:48" s="139" customFormat="1" ht="12" customHeight="1" x14ac:dyDescent="0.15">
      <c r="A137" s="497"/>
      <c r="B137" s="500"/>
      <c r="C137" s="515"/>
      <c r="D137" s="506"/>
      <c r="E137" s="364"/>
      <c r="F137" s="511"/>
      <c r="G137" s="512"/>
      <c r="H137" s="169" t="s">
        <v>224</v>
      </c>
      <c r="I137" s="168" t="str">
        <f>IFERROR(VLOOKUP(I135,'P1-1'!$B:$AP,31,FALSE),"")</f>
        <v/>
      </c>
      <c r="J137" s="168" t="str">
        <f>IFERROR(VLOOKUP(J135,'P1-1'!$B:$AP,31,FALSE),"")</f>
        <v/>
      </c>
      <c r="K137" s="168" t="str">
        <f>IFERROR(VLOOKUP(K135,'P1-1'!$B:$AP,31,FALSE),"")</f>
        <v/>
      </c>
      <c r="L137" s="168" t="str">
        <f>IFERROR(VLOOKUP(L135,'P1-1'!$B:$AP,31,FALSE),"")</f>
        <v/>
      </c>
      <c r="M137" s="168" t="str">
        <f>IFERROR(VLOOKUP(M135,'P1-1'!$B:$AP,31,FALSE),"")</f>
        <v/>
      </c>
      <c r="N137" s="168" t="str">
        <f>IFERROR(VLOOKUP(N135,'P1-1'!$B:$AP,31,FALSE),"")</f>
        <v/>
      </c>
      <c r="O137" s="168" t="str">
        <f>IFERROR(VLOOKUP(O135,'P1-1'!$B:$AP,31,FALSE),"")</f>
        <v/>
      </c>
      <c r="P137" s="168" t="str">
        <f>IFERROR(VLOOKUP(P135,'P1-1'!$B:$AP,31,FALSE),"")</f>
        <v/>
      </c>
      <c r="Q137" s="168" t="str">
        <f>IFERROR(VLOOKUP(Q135,'P1-1'!$B:$AP,31,FALSE),"")</f>
        <v/>
      </c>
      <c r="R137" s="168" t="str">
        <f>IFERROR(VLOOKUP(R135,'P1-1'!$B:$AP,31,FALSE),"")</f>
        <v/>
      </c>
      <c r="S137" s="168" t="str">
        <f>IFERROR(VLOOKUP(S135,'P1-1'!$B:$AP,31,FALSE),"")</f>
        <v/>
      </c>
      <c r="T137" s="168" t="str">
        <f>IFERROR(VLOOKUP(T135,'P1-1'!$B:$AP,31,FALSE),"")</f>
        <v/>
      </c>
      <c r="U137" s="168" t="str">
        <f>IFERROR(VLOOKUP(U135,'P1-1'!$B:$AP,31,FALSE),"")</f>
        <v/>
      </c>
      <c r="V137" s="168" t="str">
        <f>IFERROR(VLOOKUP(V135,'P1-1'!$B:$AP,31,FALSE),"")</f>
        <v/>
      </c>
      <c r="W137" s="168" t="str">
        <f>IFERROR(VLOOKUP(W135,'P1-1'!$B:$AP,31,FALSE),"")</f>
        <v/>
      </c>
      <c r="X137" s="168" t="str">
        <f>IFERROR(VLOOKUP(X135,'P1-1'!$B:$AP,31,FALSE),"")</f>
        <v/>
      </c>
      <c r="Y137" s="168" t="str">
        <f>IFERROR(VLOOKUP(Y135,'P1-1'!$B:$AP,31,FALSE),"")</f>
        <v/>
      </c>
      <c r="Z137" s="168" t="str">
        <f>IFERROR(VLOOKUP(Z135,'P1-1'!$B:$AP,31,FALSE),"")</f>
        <v/>
      </c>
      <c r="AA137" s="168" t="str">
        <f>IFERROR(VLOOKUP(AA135,'P1-1'!$B:$AP,31,FALSE),"")</f>
        <v/>
      </c>
      <c r="AB137" s="168" t="str">
        <f>IFERROR(VLOOKUP(AB135,'P1-1'!$B:$AP,31,FALSE),"")</f>
        <v/>
      </c>
      <c r="AC137" s="168" t="str">
        <f>IFERROR(VLOOKUP(AC135,'P1-1'!$B:$AP,31,FALSE),"")</f>
        <v/>
      </c>
      <c r="AD137" s="168" t="str">
        <f>IFERROR(VLOOKUP(AD135,'P1-1'!$B:$AP,31,FALSE),"")</f>
        <v/>
      </c>
      <c r="AE137" s="168" t="str">
        <f>IFERROR(VLOOKUP(AE135,'P1-1'!$B:$AP,31,FALSE),"")</f>
        <v/>
      </c>
      <c r="AF137" s="168" t="str">
        <f>IFERROR(VLOOKUP(AF135,'P1-1'!$B:$AP,31,FALSE),"")</f>
        <v/>
      </c>
      <c r="AG137" s="168" t="str">
        <f>IFERROR(VLOOKUP(AG135,'P1-1'!$B:$AP,31,FALSE),"")</f>
        <v/>
      </c>
      <c r="AH137" s="168" t="str">
        <f>IFERROR(VLOOKUP(AH135,'P1-1'!$B:$AP,31,FALSE),"")</f>
        <v/>
      </c>
      <c r="AI137" s="168" t="str">
        <f>IFERROR(VLOOKUP(AI135,'P1-1'!$B:$AP,31,FALSE),"")</f>
        <v/>
      </c>
      <c r="AJ137" s="168" t="str">
        <f>IFERROR(VLOOKUP(AJ135,'P1-1'!$B:$AP,31,FALSE),"")</f>
        <v/>
      </c>
      <c r="AK137" s="168" t="str">
        <f>IFERROR(VLOOKUP(AK135,'P1-1'!$B:$AP,31,FALSE),"")</f>
        <v/>
      </c>
      <c r="AL137" s="168" t="str">
        <f>IFERROR(VLOOKUP(AL135,'P1-1'!$B:$AP,31,FALSE),"")</f>
        <v/>
      </c>
      <c r="AM137" s="168" t="str">
        <f>IFERROR(VLOOKUP(AM135,'P1-1'!$B:$AP,31,FALSE),"")</f>
        <v/>
      </c>
      <c r="AN137" s="484"/>
      <c r="AO137" s="487"/>
      <c r="AP137" s="492"/>
      <c r="AQ137" s="493"/>
      <c r="AR137" s="487"/>
      <c r="AS137" s="487"/>
      <c r="AT137" s="494"/>
      <c r="AU137" s="328"/>
      <c r="AV137" s="328"/>
    </row>
    <row r="138" spans="1:48" s="139" customFormat="1" ht="12" customHeight="1" x14ac:dyDescent="0.15">
      <c r="A138" s="495">
        <v>39</v>
      </c>
      <c r="B138" s="498"/>
      <c r="C138" s="513"/>
      <c r="D138" s="504" t="s">
        <v>95</v>
      </c>
      <c r="E138" s="363"/>
      <c r="F138" s="507"/>
      <c r="G138" s="508"/>
      <c r="H138" s="166" t="s">
        <v>221</v>
      </c>
      <c r="I138" s="325"/>
      <c r="J138" s="325"/>
      <c r="K138" s="325"/>
      <c r="L138" s="325"/>
      <c r="M138" s="325"/>
      <c r="N138" s="325"/>
      <c r="O138" s="325"/>
      <c r="P138" s="325"/>
      <c r="Q138" s="325"/>
      <c r="R138" s="325"/>
      <c r="S138" s="325"/>
      <c r="T138" s="325"/>
      <c r="U138" s="325"/>
      <c r="V138" s="325"/>
      <c r="W138" s="325"/>
      <c r="X138" s="325"/>
      <c r="Y138" s="325"/>
      <c r="Z138" s="325"/>
      <c r="AA138" s="325"/>
      <c r="AB138" s="325"/>
      <c r="AC138" s="325"/>
      <c r="AD138" s="325"/>
      <c r="AE138" s="325"/>
      <c r="AF138" s="325"/>
      <c r="AG138" s="325"/>
      <c r="AH138" s="325"/>
      <c r="AI138" s="325"/>
      <c r="AJ138" s="325"/>
      <c r="AK138" s="325"/>
      <c r="AL138" s="325"/>
      <c r="AM138" s="325"/>
      <c r="AN138" s="482">
        <f t="shared" ref="AN138" si="145">IF(LEFT($AN$2,6)="共同生活援助",SUM(I139:AM139),SUM(I139:AM140))</f>
        <v>0</v>
      </c>
      <c r="AO138" s="485">
        <f>IF($AN$4="４週",AN138/4,AN138/(DAY(EOMONTH($I$22,0))/7))</f>
        <v>0</v>
      </c>
      <c r="AP138" s="488"/>
      <c r="AQ138" s="489"/>
      <c r="AR138" s="485" t="str">
        <f t="shared" ref="AR138" si="146">IF($AN$4="４週",AU139,AV139)</f>
        <v/>
      </c>
      <c r="AS138" s="485"/>
      <c r="AT138" s="494"/>
      <c r="AU138" s="326" t="s">
        <v>508</v>
      </c>
      <c r="AV138" s="326" t="s">
        <v>222</v>
      </c>
    </row>
    <row r="139" spans="1:48" s="139" customFormat="1" ht="12" customHeight="1" x14ac:dyDescent="0.15">
      <c r="A139" s="496"/>
      <c r="B139" s="499"/>
      <c r="C139" s="514"/>
      <c r="D139" s="505"/>
      <c r="E139" s="364"/>
      <c r="F139" s="509"/>
      <c r="G139" s="510"/>
      <c r="H139" s="167" t="s">
        <v>223</v>
      </c>
      <c r="I139" s="168" t="str">
        <f>IFERROR(VLOOKUP(I138,'P1-1'!$B:$AP,41,FALSE),"")</f>
        <v/>
      </c>
      <c r="J139" s="168" t="str">
        <f>IFERROR(VLOOKUP(J138,'P1-1'!$B:$AP,41,FALSE),"")</f>
        <v/>
      </c>
      <c r="K139" s="168" t="str">
        <f>IFERROR(VLOOKUP(K138,'P1-1'!$B:$AP,41,FALSE),"")</f>
        <v/>
      </c>
      <c r="L139" s="168" t="str">
        <f>IFERROR(VLOOKUP(L138,'P1-1'!$B:$AP,41,FALSE),"")</f>
        <v/>
      </c>
      <c r="M139" s="168" t="str">
        <f>IFERROR(VLOOKUP(M138,'P1-1'!$B:$AP,41,FALSE),"")</f>
        <v/>
      </c>
      <c r="N139" s="168" t="str">
        <f>IFERROR(VLOOKUP(N138,'P1-1'!$B:$AP,41,FALSE),"")</f>
        <v/>
      </c>
      <c r="O139" s="168" t="str">
        <f>IFERROR(VLOOKUP(O138,'P1-1'!$B:$AP,41,FALSE),"")</f>
        <v/>
      </c>
      <c r="P139" s="168" t="str">
        <f>IFERROR(VLOOKUP(P138,'P1-1'!$B:$AP,41,FALSE),"")</f>
        <v/>
      </c>
      <c r="Q139" s="168" t="str">
        <f>IFERROR(VLOOKUP(Q138,'P1-1'!$B:$AP,41,FALSE),"")</f>
        <v/>
      </c>
      <c r="R139" s="168" t="str">
        <f>IFERROR(VLOOKUP(R138,'P1-1'!$B:$AP,41,FALSE),"")</f>
        <v/>
      </c>
      <c r="S139" s="168" t="str">
        <f>IFERROR(VLOOKUP(S138,'P1-1'!$B:$AP,41,FALSE),"")</f>
        <v/>
      </c>
      <c r="T139" s="168" t="str">
        <f>IFERROR(VLOOKUP(T138,'P1-1'!$B:$AP,41,FALSE),"")</f>
        <v/>
      </c>
      <c r="U139" s="168" t="str">
        <f>IFERROR(VLOOKUP(U138,'P1-1'!$B:$AP,41,FALSE),"")</f>
        <v/>
      </c>
      <c r="V139" s="168" t="str">
        <f>IFERROR(VLOOKUP(V138,'P1-1'!$B:$AP,41,FALSE),"")</f>
        <v/>
      </c>
      <c r="W139" s="168" t="str">
        <f>IFERROR(VLOOKUP(W138,'P1-1'!$B:$AP,41,FALSE),"")</f>
        <v/>
      </c>
      <c r="X139" s="168" t="str">
        <f>IFERROR(VLOOKUP(X138,'P1-1'!$B:$AP,41,FALSE),"")</f>
        <v/>
      </c>
      <c r="Y139" s="168" t="str">
        <f>IFERROR(VLOOKUP(Y138,'P1-1'!$B:$AP,41,FALSE),"")</f>
        <v/>
      </c>
      <c r="Z139" s="168" t="str">
        <f>IFERROR(VLOOKUP(Z138,'P1-1'!$B:$AP,41,FALSE),"")</f>
        <v/>
      </c>
      <c r="AA139" s="168" t="str">
        <f>IFERROR(VLOOKUP(AA138,'P1-1'!$B:$AP,41,FALSE),"")</f>
        <v/>
      </c>
      <c r="AB139" s="168" t="str">
        <f>IFERROR(VLOOKUP(AB138,'P1-1'!$B:$AP,41,FALSE),"")</f>
        <v/>
      </c>
      <c r="AC139" s="168" t="str">
        <f>IFERROR(VLOOKUP(AC138,'P1-1'!$B:$AP,41,FALSE),"")</f>
        <v/>
      </c>
      <c r="AD139" s="168" t="str">
        <f>IFERROR(VLOOKUP(AD138,'P1-1'!$B:$AP,41,FALSE),"")</f>
        <v/>
      </c>
      <c r="AE139" s="168" t="str">
        <f>IFERROR(VLOOKUP(AE138,'P1-1'!$B:$AP,41,FALSE),"")</f>
        <v/>
      </c>
      <c r="AF139" s="168" t="str">
        <f>IFERROR(VLOOKUP(AF138,'P1-1'!$B:$AP,41,FALSE),"")</f>
        <v/>
      </c>
      <c r="AG139" s="168" t="str">
        <f>IFERROR(VLOOKUP(AG138,'P1-1'!$B:$AP,41,FALSE),"")</f>
        <v/>
      </c>
      <c r="AH139" s="168" t="str">
        <f>IFERROR(VLOOKUP(AH138,'P1-1'!$B:$AP,41,FALSE),"")</f>
        <v/>
      </c>
      <c r="AI139" s="168" t="str">
        <f>IFERROR(VLOOKUP(AI138,'P1-1'!$B:$AP,41,FALSE),"")</f>
        <v/>
      </c>
      <c r="AJ139" s="168" t="str">
        <f>IFERROR(VLOOKUP(AJ138,'P1-1'!$B:$AP,41,FALSE),"")</f>
        <v/>
      </c>
      <c r="AK139" s="168" t="str">
        <f>IFERROR(VLOOKUP(AK138,'P1-1'!$B:$AP,41,FALSE),"")</f>
        <v/>
      </c>
      <c r="AL139" s="168" t="str">
        <f>IFERROR(VLOOKUP(AL138,'P1-1'!$B:$AP,41,FALSE),"")</f>
        <v/>
      </c>
      <c r="AM139" s="168" t="str">
        <f>IFERROR(VLOOKUP(AM138,'P1-1'!$B:$AP,41,FALSE),"")</f>
        <v/>
      </c>
      <c r="AN139" s="483"/>
      <c r="AO139" s="486"/>
      <c r="AP139" s="490"/>
      <c r="AQ139" s="491"/>
      <c r="AR139" s="486"/>
      <c r="AS139" s="486"/>
      <c r="AT139" s="494"/>
      <c r="AU139" s="327" t="str">
        <f t="shared" ref="AU139" si="147">IFERROR(IF($D138="□",($AO138/$AK$7),($AO138/$AK$9)),"")</f>
        <v/>
      </c>
      <c r="AV139" s="327" t="str">
        <f t="shared" ref="AV139" si="148">IFERROR(IF($D138="□",($AN138/$AO$7),($AN138/$AO$9)),"")</f>
        <v/>
      </c>
    </row>
    <row r="140" spans="1:48" s="139" customFormat="1" ht="12" customHeight="1" x14ac:dyDescent="0.15">
      <c r="A140" s="497"/>
      <c r="B140" s="500"/>
      <c r="C140" s="515"/>
      <c r="D140" s="506"/>
      <c r="E140" s="364"/>
      <c r="F140" s="511"/>
      <c r="G140" s="512"/>
      <c r="H140" s="169" t="s">
        <v>224</v>
      </c>
      <c r="I140" s="168" t="str">
        <f>IFERROR(VLOOKUP(I138,'P1-1'!$B:$AP,31,FALSE),"")</f>
        <v/>
      </c>
      <c r="J140" s="168" t="str">
        <f>IFERROR(VLOOKUP(J138,'P1-1'!$B:$AP,31,FALSE),"")</f>
        <v/>
      </c>
      <c r="K140" s="168" t="str">
        <f>IFERROR(VLOOKUP(K138,'P1-1'!$B:$AP,31,FALSE),"")</f>
        <v/>
      </c>
      <c r="L140" s="168" t="str">
        <f>IFERROR(VLOOKUP(L138,'P1-1'!$B:$AP,31,FALSE),"")</f>
        <v/>
      </c>
      <c r="M140" s="168" t="str">
        <f>IFERROR(VLOOKUP(M138,'P1-1'!$B:$AP,31,FALSE),"")</f>
        <v/>
      </c>
      <c r="N140" s="168" t="str">
        <f>IFERROR(VLOOKUP(N138,'P1-1'!$B:$AP,31,FALSE),"")</f>
        <v/>
      </c>
      <c r="O140" s="168" t="str">
        <f>IFERROR(VLOOKUP(O138,'P1-1'!$B:$AP,31,FALSE),"")</f>
        <v/>
      </c>
      <c r="P140" s="168" t="str">
        <f>IFERROR(VLOOKUP(P138,'P1-1'!$B:$AP,31,FALSE),"")</f>
        <v/>
      </c>
      <c r="Q140" s="168" t="str">
        <f>IFERROR(VLOOKUP(Q138,'P1-1'!$B:$AP,31,FALSE),"")</f>
        <v/>
      </c>
      <c r="R140" s="168" t="str">
        <f>IFERROR(VLOOKUP(R138,'P1-1'!$B:$AP,31,FALSE),"")</f>
        <v/>
      </c>
      <c r="S140" s="168" t="str">
        <f>IFERROR(VLOOKUP(S138,'P1-1'!$B:$AP,31,FALSE),"")</f>
        <v/>
      </c>
      <c r="T140" s="168" t="str">
        <f>IFERROR(VLOOKUP(T138,'P1-1'!$B:$AP,31,FALSE),"")</f>
        <v/>
      </c>
      <c r="U140" s="168" t="str">
        <f>IFERROR(VLOOKUP(U138,'P1-1'!$B:$AP,31,FALSE),"")</f>
        <v/>
      </c>
      <c r="V140" s="168" t="str">
        <f>IFERROR(VLOOKUP(V138,'P1-1'!$B:$AP,31,FALSE),"")</f>
        <v/>
      </c>
      <c r="W140" s="168" t="str">
        <f>IFERROR(VLOOKUP(W138,'P1-1'!$B:$AP,31,FALSE),"")</f>
        <v/>
      </c>
      <c r="X140" s="168" t="str">
        <f>IFERROR(VLOOKUP(X138,'P1-1'!$B:$AP,31,FALSE),"")</f>
        <v/>
      </c>
      <c r="Y140" s="168" t="str">
        <f>IFERROR(VLOOKUP(Y138,'P1-1'!$B:$AP,31,FALSE),"")</f>
        <v/>
      </c>
      <c r="Z140" s="168" t="str">
        <f>IFERROR(VLOOKUP(Z138,'P1-1'!$B:$AP,31,FALSE),"")</f>
        <v/>
      </c>
      <c r="AA140" s="168" t="str">
        <f>IFERROR(VLOOKUP(AA138,'P1-1'!$B:$AP,31,FALSE),"")</f>
        <v/>
      </c>
      <c r="AB140" s="168" t="str">
        <f>IFERROR(VLOOKUP(AB138,'P1-1'!$B:$AP,31,FALSE),"")</f>
        <v/>
      </c>
      <c r="AC140" s="168" t="str">
        <f>IFERROR(VLOOKUP(AC138,'P1-1'!$B:$AP,31,FALSE),"")</f>
        <v/>
      </c>
      <c r="AD140" s="168" t="str">
        <f>IFERROR(VLOOKUP(AD138,'P1-1'!$B:$AP,31,FALSE),"")</f>
        <v/>
      </c>
      <c r="AE140" s="168" t="str">
        <f>IFERROR(VLOOKUP(AE138,'P1-1'!$B:$AP,31,FALSE),"")</f>
        <v/>
      </c>
      <c r="AF140" s="168" t="str">
        <f>IFERROR(VLOOKUP(AF138,'P1-1'!$B:$AP,31,FALSE),"")</f>
        <v/>
      </c>
      <c r="AG140" s="168" t="str">
        <f>IFERROR(VLOOKUP(AG138,'P1-1'!$B:$AP,31,FALSE),"")</f>
        <v/>
      </c>
      <c r="AH140" s="168" t="str">
        <f>IFERROR(VLOOKUP(AH138,'P1-1'!$B:$AP,31,FALSE),"")</f>
        <v/>
      </c>
      <c r="AI140" s="168" t="str">
        <f>IFERROR(VLOOKUP(AI138,'P1-1'!$B:$AP,31,FALSE),"")</f>
        <v/>
      </c>
      <c r="AJ140" s="168" t="str">
        <f>IFERROR(VLOOKUP(AJ138,'P1-1'!$B:$AP,31,FALSE),"")</f>
        <v/>
      </c>
      <c r="AK140" s="168" t="str">
        <f>IFERROR(VLOOKUP(AK138,'P1-1'!$B:$AP,31,FALSE),"")</f>
        <v/>
      </c>
      <c r="AL140" s="168" t="str">
        <f>IFERROR(VLOOKUP(AL138,'P1-1'!$B:$AP,31,FALSE),"")</f>
        <v/>
      </c>
      <c r="AM140" s="168" t="str">
        <f>IFERROR(VLOOKUP(AM138,'P1-1'!$B:$AP,31,FALSE),"")</f>
        <v/>
      </c>
      <c r="AN140" s="484"/>
      <c r="AO140" s="487"/>
      <c r="AP140" s="492"/>
      <c r="AQ140" s="493"/>
      <c r="AR140" s="487"/>
      <c r="AS140" s="487"/>
      <c r="AT140" s="494"/>
      <c r="AU140" s="328"/>
      <c r="AV140" s="328"/>
    </row>
    <row r="141" spans="1:48" s="139" customFormat="1" ht="12" customHeight="1" x14ac:dyDescent="0.15">
      <c r="A141" s="495">
        <v>40</v>
      </c>
      <c r="B141" s="498"/>
      <c r="C141" s="513"/>
      <c r="D141" s="504" t="s">
        <v>95</v>
      </c>
      <c r="E141" s="363"/>
      <c r="F141" s="507"/>
      <c r="G141" s="508"/>
      <c r="H141" s="166" t="s">
        <v>221</v>
      </c>
      <c r="I141" s="325"/>
      <c r="J141" s="325"/>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25"/>
      <c r="AK141" s="325"/>
      <c r="AL141" s="325"/>
      <c r="AM141" s="325"/>
      <c r="AN141" s="482">
        <f t="shared" ref="AN141" si="149">IF(LEFT($AN$2,6)="共同生活援助",SUM(I142:AM142),SUM(I142:AM143))</f>
        <v>0</v>
      </c>
      <c r="AO141" s="485">
        <f>IF($AN$4="４週",AN141/4,AN141/(DAY(EOMONTH($I$22,0))/7))</f>
        <v>0</v>
      </c>
      <c r="AP141" s="488"/>
      <c r="AQ141" s="489"/>
      <c r="AR141" s="485" t="str">
        <f t="shared" ref="AR141" si="150">IF($AN$4="４週",AU142,AV142)</f>
        <v/>
      </c>
      <c r="AS141" s="485"/>
      <c r="AT141" s="494"/>
      <c r="AU141" s="326" t="s">
        <v>508</v>
      </c>
      <c r="AV141" s="326" t="s">
        <v>222</v>
      </c>
    </row>
    <row r="142" spans="1:48" s="139" customFormat="1" ht="12" customHeight="1" x14ac:dyDescent="0.15">
      <c r="A142" s="496"/>
      <c r="B142" s="499"/>
      <c r="C142" s="514"/>
      <c r="D142" s="505"/>
      <c r="E142" s="364"/>
      <c r="F142" s="509"/>
      <c r="G142" s="510"/>
      <c r="H142" s="167" t="s">
        <v>223</v>
      </c>
      <c r="I142" s="168" t="str">
        <f>IFERROR(VLOOKUP(I141,'P1-1'!$B:$AP,41,FALSE),"")</f>
        <v/>
      </c>
      <c r="J142" s="168" t="str">
        <f>IFERROR(VLOOKUP(J141,'P1-1'!$B:$AP,41,FALSE),"")</f>
        <v/>
      </c>
      <c r="K142" s="168" t="str">
        <f>IFERROR(VLOOKUP(K141,'P1-1'!$B:$AP,41,FALSE),"")</f>
        <v/>
      </c>
      <c r="L142" s="168" t="str">
        <f>IFERROR(VLOOKUP(L141,'P1-1'!$B:$AP,41,FALSE),"")</f>
        <v/>
      </c>
      <c r="M142" s="168" t="str">
        <f>IFERROR(VLOOKUP(M141,'P1-1'!$B:$AP,41,FALSE),"")</f>
        <v/>
      </c>
      <c r="N142" s="168" t="str">
        <f>IFERROR(VLOOKUP(N141,'P1-1'!$B:$AP,41,FALSE),"")</f>
        <v/>
      </c>
      <c r="O142" s="168" t="str">
        <f>IFERROR(VLOOKUP(O141,'P1-1'!$B:$AP,41,FALSE),"")</f>
        <v/>
      </c>
      <c r="P142" s="168" t="str">
        <f>IFERROR(VLOOKUP(P141,'P1-1'!$B:$AP,41,FALSE),"")</f>
        <v/>
      </c>
      <c r="Q142" s="168" t="str">
        <f>IFERROR(VLOOKUP(Q141,'P1-1'!$B:$AP,41,FALSE),"")</f>
        <v/>
      </c>
      <c r="R142" s="168" t="str">
        <f>IFERROR(VLOOKUP(R141,'P1-1'!$B:$AP,41,FALSE),"")</f>
        <v/>
      </c>
      <c r="S142" s="168" t="str">
        <f>IFERROR(VLOOKUP(S141,'P1-1'!$B:$AP,41,FALSE),"")</f>
        <v/>
      </c>
      <c r="T142" s="168" t="str">
        <f>IFERROR(VLOOKUP(T141,'P1-1'!$B:$AP,41,FALSE),"")</f>
        <v/>
      </c>
      <c r="U142" s="168" t="str">
        <f>IFERROR(VLOOKUP(U141,'P1-1'!$B:$AP,41,FALSE),"")</f>
        <v/>
      </c>
      <c r="V142" s="168" t="str">
        <f>IFERROR(VLOOKUP(V141,'P1-1'!$B:$AP,41,FALSE),"")</f>
        <v/>
      </c>
      <c r="W142" s="168" t="str">
        <f>IFERROR(VLOOKUP(W141,'P1-1'!$B:$AP,41,FALSE),"")</f>
        <v/>
      </c>
      <c r="X142" s="168" t="str">
        <f>IFERROR(VLOOKUP(X141,'P1-1'!$B:$AP,41,FALSE),"")</f>
        <v/>
      </c>
      <c r="Y142" s="168" t="str">
        <f>IFERROR(VLOOKUP(Y141,'P1-1'!$B:$AP,41,FALSE),"")</f>
        <v/>
      </c>
      <c r="Z142" s="168" t="str">
        <f>IFERROR(VLOOKUP(Z141,'P1-1'!$B:$AP,41,FALSE),"")</f>
        <v/>
      </c>
      <c r="AA142" s="168" t="str">
        <f>IFERROR(VLOOKUP(AA141,'P1-1'!$B:$AP,41,FALSE),"")</f>
        <v/>
      </c>
      <c r="AB142" s="168" t="str">
        <f>IFERROR(VLOOKUP(AB141,'P1-1'!$B:$AP,41,FALSE),"")</f>
        <v/>
      </c>
      <c r="AC142" s="168" t="str">
        <f>IFERROR(VLOOKUP(AC141,'P1-1'!$B:$AP,41,FALSE),"")</f>
        <v/>
      </c>
      <c r="AD142" s="168" t="str">
        <f>IFERROR(VLOOKUP(AD141,'P1-1'!$B:$AP,41,FALSE),"")</f>
        <v/>
      </c>
      <c r="AE142" s="168" t="str">
        <f>IFERROR(VLOOKUP(AE141,'P1-1'!$B:$AP,41,FALSE),"")</f>
        <v/>
      </c>
      <c r="AF142" s="168" t="str">
        <f>IFERROR(VLOOKUP(AF141,'P1-1'!$B:$AP,41,FALSE),"")</f>
        <v/>
      </c>
      <c r="AG142" s="168" t="str">
        <f>IFERROR(VLOOKUP(AG141,'P1-1'!$B:$AP,41,FALSE),"")</f>
        <v/>
      </c>
      <c r="AH142" s="168" t="str">
        <f>IFERROR(VLOOKUP(AH141,'P1-1'!$B:$AP,41,FALSE),"")</f>
        <v/>
      </c>
      <c r="AI142" s="168" t="str">
        <f>IFERROR(VLOOKUP(AI141,'P1-1'!$B:$AP,41,FALSE),"")</f>
        <v/>
      </c>
      <c r="AJ142" s="168" t="str">
        <f>IFERROR(VLOOKUP(AJ141,'P1-1'!$B:$AP,41,FALSE),"")</f>
        <v/>
      </c>
      <c r="AK142" s="168" t="str">
        <f>IFERROR(VLOOKUP(AK141,'P1-1'!$B:$AP,41,FALSE),"")</f>
        <v/>
      </c>
      <c r="AL142" s="168" t="str">
        <f>IFERROR(VLOOKUP(AL141,'P1-1'!$B:$AP,41,FALSE),"")</f>
        <v/>
      </c>
      <c r="AM142" s="168" t="str">
        <f>IFERROR(VLOOKUP(AM141,'P1-1'!$B:$AP,41,FALSE),"")</f>
        <v/>
      </c>
      <c r="AN142" s="483"/>
      <c r="AO142" s="486"/>
      <c r="AP142" s="490"/>
      <c r="AQ142" s="491"/>
      <c r="AR142" s="486"/>
      <c r="AS142" s="486"/>
      <c r="AT142" s="494"/>
      <c r="AU142" s="327" t="str">
        <f t="shared" ref="AU142" si="151">IFERROR(IF($D141="□",($AO141/$AK$7),($AO141/$AK$9)),"")</f>
        <v/>
      </c>
      <c r="AV142" s="327" t="str">
        <f t="shared" ref="AV142" si="152">IFERROR(IF($D141="□",($AN141/$AO$7),($AN141/$AO$9)),"")</f>
        <v/>
      </c>
    </row>
    <row r="143" spans="1:48" s="139" customFormat="1" ht="12" customHeight="1" x14ac:dyDescent="0.15">
      <c r="A143" s="497"/>
      <c r="B143" s="500"/>
      <c r="C143" s="515"/>
      <c r="D143" s="506"/>
      <c r="E143" s="364"/>
      <c r="F143" s="511"/>
      <c r="G143" s="512"/>
      <c r="H143" s="169" t="s">
        <v>224</v>
      </c>
      <c r="I143" s="168" t="str">
        <f>IFERROR(VLOOKUP(I141,'P1-1'!$B:$AP,31,FALSE),"")</f>
        <v/>
      </c>
      <c r="J143" s="168" t="str">
        <f>IFERROR(VLOOKUP(J141,'P1-1'!$B:$AP,31,FALSE),"")</f>
        <v/>
      </c>
      <c r="K143" s="168" t="str">
        <f>IFERROR(VLOOKUP(K141,'P1-1'!$B:$AP,31,FALSE),"")</f>
        <v/>
      </c>
      <c r="L143" s="168" t="str">
        <f>IFERROR(VLOOKUP(L141,'P1-1'!$B:$AP,31,FALSE),"")</f>
        <v/>
      </c>
      <c r="M143" s="168" t="str">
        <f>IFERROR(VLOOKUP(M141,'P1-1'!$B:$AP,31,FALSE),"")</f>
        <v/>
      </c>
      <c r="N143" s="168" t="str">
        <f>IFERROR(VLOOKUP(N141,'P1-1'!$B:$AP,31,FALSE),"")</f>
        <v/>
      </c>
      <c r="O143" s="168" t="str">
        <f>IFERROR(VLOOKUP(O141,'P1-1'!$B:$AP,31,FALSE),"")</f>
        <v/>
      </c>
      <c r="P143" s="168" t="str">
        <f>IFERROR(VLOOKUP(P141,'P1-1'!$B:$AP,31,FALSE),"")</f>
        <v/>
      </c>
      <c r="Q143" s="168" t="str">
        <f>IFERROR(VLOOKUP(Q141,'P1-1'!$B:$AP,31,FALSE),"")</f>
        <v/>
      </c>
      <c r="R143" s="168" t="str">
        <f>IFERROR(VLOOKUP(R141,'P1-1'!$B:$AP,31,FALSE),"")</f>
        <v/>
      </c>
      <c r="S143" s="168" t="str">
        <f>IFERROR(VLOOKUP(S141,'P1-1'!$B:$AP,31,FALSE),"")</f>
        <v/>
      </c>
      <c r="T143" s="168" t="str">
        <f>IFERROR(VLOOKUP(T141,'P1-1'!$B:$AP,31,FALSE),"")</f>
        <v/>
      </c>
      <c r="U143" s="168" t="str">
        <f>IFERROR(VLOOKUP(U141,'P1-1'!$B:$AP,31,FALSE),"")</f>
        <v/>
      </c>
      <c r="V143" s="168" t="str">
        <f>IFERROR(VLOOKUP(V141,'P1-1'!$B:$AP,31,FALSE),"")</f>
        <v/>
      </c>
      <c r="W143" s="168" t="str">
        <f>IFERROR(VLOOKUP(W141,'P1-1'!$B:$AP,31,FALSE),"")</f>
        <v/>
      </c>
      <c r="X143" s="168" t="str">
        <f>IFERROR(VLOOKUP(X141,'P1-1'!$B:$AP,31,FALSE),"")</f>
        <v/>
      </c>
      <c r="Y143" s="168" t="str">
        <f>IFERROR(VLOOKUP(Y141,'P1-1'!$B:$AP,31,FALSE),"")</f>
        <v/>
      </c>
      <c r="Z143" s="168" t="str">
        <f>IFERROR(VLOOKUP(Z141,'P1-1'!$B:$AP,31,FALSE),"")</f>
        <v/>
      </c>
      <c r="AA143" s="168" t="str">
        <f>IFERROR(VLOOKUP(AA141,'P1-1'!$B:$AP,31,FALSE),"")</f>
        <v/>
      </c>
      <c r="AB143" s="168" t="str">
        <f>IFERROR(VLOOKUP(AB141,'P1-1'!$B:$AP,31,FALSE),"")</f>
        <v/>
      </c>
      <c r="AC143" s="168" t="str">
        <f>IFERROR(VLOOKUP(AC141,'P1-1'!$B:$AP,31,FALSE),"")</f>
        <v/>
      </c>
      <c r="AD143" s="168" t="str">
        <f>IFERROR(VLOOKUP(AD141,'P1-1'!$B:$AP,31,FALSE),"")</f>
        <v/>
      </c>
      <c r="AE143" s="168" t="str">
        <f>IFERROR(VLOOKUP(AE141,'P1-1'!$B:$AP,31,FALSE),"")</f>
        <v/>
      </c>
      <c r="AF143" s="168" t="str">
        <f>IFERROR(VLOOKUP(AF141,'P1-1'!$B:$AP,31,FALSE),"")</f>
        <v/>
      </c>
      <c r="AG143" s="168" t="str">
        <f>IFERROR(VLOOKUP(AG141,'P1-1'!$B:$AP,31,FALSE),"")</f>
        <v/>
      </c>
      <c r="AH143" s="168" t="str">
        <f>IFERROR(VLOOKUP(AH141,'P1-1'!$B:$AP,31,FALSE),"")</f>
        <v/>
      </c>
      <c r="AI143" s="168" t="str">
        <f>IFERROR(VLOOKUP(AI141,'P1-1'!$B:$AP,31,FALSE),"")</f>
        <v/>
      </c>
      <c r="AJ143" s="168" t="str">
        <f>IFERROR(VLOOKUP(AJ141,'P1-1'!$B:$AP,31,FALSE),"")</f>
        <v/>
      </c>
      <c r="AK143" s="168" t="str">
        <f>IFERROR(VLOOKUP(AK141,'P1-1'!$B:$AP,31,FALSE),"")</f>
        <v/>
      </c>
      <c r="AL143" s="168" t="str">
        <f>IFERROR(VLOOKUP(AL141,'P1-1'!$B:$AP,31,FALSE),"")</f>
        <v/>
      </c>
      <c r="AM143" s="168" t="str">
        <f>IFERROR(VLOOKUP(AM141,'P1-1'!$B:$AP,31,FALSE),"")</f>
        <v/>
      </c>
      <c r="AN143" s="484"/>
      <c r="AO143" s="487"/>
      <c r="AP143" s="492"/>
      <c r="AQ143" s="493"/>
      <c r="AR143" s="487"/>
      <c r="AS143" s="487"/>
      <c r="AT143" s="494"/>
      <c r="AU143" s="328"/>
      <c r="AV143" s="328"/>
    </row>
    <row r="144" spans="1:48" s="139" customFormat="1" ht="12" customHeight="1" x14ac:dyDescent="0.15">
      <c r="A144" s="495">
        <v>41</v>
      </c>
      <c r="B144" s="498"/>
      <c r="C144" s="513"/>
      <c r="D144" s="504" t="s">
        <v>95</v>
      </c>
      <c r="E144" s="363"/>
      <c r="F144" s="507"/>
      <c r="G144" s="508"/>
      <c r="H144" s="166" t="s">
        <v>221</v>
      </c>
      <c r="I144" s="325"/>
      <c r="J144" s="325"/>
      <c r="K144" s="325"/>
      <c r="L144" s="325"/>
      <c r="M144" s="325"/>
      <c r="N144" s="325"/>
      <c r="O144" s="325"/>
      <c r="P144" s="325"/>
      <c r="Q144" s="325"/>
      <c r="R144" s="325"/>
      <c r="S144" s="325"/>
      <c r="T144" s="325"/>
      <c r="U144" s="325"/>
      <c r="V144" s="325"/>
      <c r="W144" s="325"/>
      <c r="X144" s="325"/>
      <c r="Y144" s="325"/>
      <c r="Z144" s="325"/>
      <c r="AA144" s="325"/>
      <c r="AB144" s="325"/>
      <c r="AC144" s="325"/>
      <c r="AD144" s="325"/>
      <c r="AE144" s="325"/>
      <c r="AF144" s="325"/>
      <c r="AG144" s="325"/>
      <c r="AH144" s="325"/>
      <c r="AI144" s="325"/>
      <c r="AJ144" s="325"/>
      <c r="AK144" s="325"/>
      <c r="AL144" s="325"/>
      <c r="AM144" s="325"/>
      <c r="AN144" s="482">
        <f t="shared" ref="AN144" si="153">IF(LEFT($AN$2,6)="共同生活援助",SUM(I145:AM145),SUM(I145:AM146))</f>
        <v>0</v>
      </c>
      <c r="AO144" s="485">
        <f>IF($AN$4="４週",AN144/4,AN144/(DAY(EOMONTH($I$22,0))/7))</f>
        <v>0</v>
      </c>
      <c r="AP144" s="488"/>
      <c r="AQ144" s="489"/>
      <c r="AR144" s="485" t="str">
        <f t="shared" ref="AR144" si="154">IF($AN$4="４週",AU145,AV145)</f>
        <v/>
      </c>
      <c r="AS144" s="485"/>
      <c r="AT144" s="494"/>
      <c r="AU144" s="326" t="s">
        <v>508</v>
      </c>
      <c r="AV144" s="326" t="s">
        <v>222</v>
      </c>
    </row>
    <row r="145" spans="1:48" s="139" customFormat="1" ht="12" customHeight="1" x14ac:dyDescent="0.15">
      <c r="A145" s="496"/>
      <c r="B145" s="499"/>
      <c r="C145" s="514"/>
      <c r="D145" s="505"/>
      <c r="E145" s="364"/>
      <c r="F145" s="509"/>
      <c r="G145" s="510"/>
      <c r="H145" s="167" t="s">
        <v>223</v>
      </c>
      <c r="I145" s="168" t="str">
        <f>IFERROR(VLOOKUP(I144,'P1-1'!$B:$AP,41,FALSE),"")</f>
        <v/>
      </c>
      <c r="J145" s="168" t="str">
        <f>IFERROR(VLOOKUP(J144,'P1-1'!$B:$AP,41,FALSE),"")</f>
        <v/>
      </c>
      <c r="K145" s="168" t="str">
        <f>IFERROR(VLOOKUP(K144,'P1-1'!$B:$AP,41,FALSE),"")</f>
        <v/>
      </c>
      <c r="L145" s="168" t="str">
        <f>IFERROR(VLOOKUP(L144,'P1-1'!$B:$AP,41,FALSE),"")</f>
        <v/>
      </c>
      <c r="M145" s="168" t="str">
        <f>IFERROR(VLOOKUP(M144,'P1-1'!$B:$AP,41,FALSE),"")</f>
        <v/>
      </c>
      <c r="N145" s="168" t="str">
        <f>IFERROR(VLOOKUP(N144,'P1-1'!$B:$AP,41,FALSE),"")</f>
        <v/>
      </c>
      <c r="O145" s="168" t="str">
        <f>IFERROR(VLOOKUP(O144,'P1-1'!$B:$AP,41,FALSE),"")</f>
        <v/>
      </c>
      <c r="P145" s="168" t="str">
        <f>IFERROR(VLOOKUP(P144,'P1-1'!$B:$AP,41,FALSE),"")</f>
        <v/>
      </c>
      <c r="Q145" s="168" t="str">
        <f>IFERROR(VLOOKUP(Q144,'P1-1'!$B:$AP,41,FALSE),"")</f>
        <v/>
      </c>
      <c r="R145" s="168" t="str">
        <f>IFERROR(VLOOKUP(R144,'P1-1'!$B:$AP,41,FALSE),"")</f>
        <v/>
      </c>
      <c r="S145" s="168" t="str">
        <f>IFERROR(VLOOKUP(S144,'P1-1'!$B:$AP,41,FALSE),"")</f>
        <v/>
      </c>
      <c r="T145" s="168" t="str">
        <f>IFERROR(VLOOKUP(T144,'P1-1'!$B:$AP,41,FALSE),"")</f>
        <v/>
      </c>
      <c r="U145" s="168" t="str">
        <f>IFERROR(VLOOKUP(U144,'P1-1'!$B:$AP,41,FALSE),"")</f>
        <v/>
      </c>
      <c r="V145" s="168" t="str">
        <f>IFERROR(VLOOKUP(V144,'P1-1'!$B:$AP,41,FALSE),"")</f>
        <v/>
      </c>
      <c r="W145" s="168" t="str">
        <f>IFERROR(VLOOKUP(W144,'P1-1'!$B:$AP,41,FALSE),"")</f>
        <v/>
      </c>
      <c r="X145" s="168" t="str">
        <f>IFERROR(VLOOKUP(X144,'P1-1'!$B:$AP,41,FALSE),"")</f>
        <v/>
      </c>
      <c r="Y145" s="168" t="str">
        <f>IFERROR(VLOOKUP(Y144,'P1-1'!$B:$AP,41,FALSE),"")</f>
        <v/>
      </c>
      <c r="Z145" s="168" t="str">
        <f>IFERROR(VLOOKUP(Z144,'P1-1'!$B:$AP,41,FALSE),"")</f>
        <v/>
      </c>
      <c r="AA145" s="168" t="str">
        <f>IFERROR(VLOOKUP(AA144,'P1-1'!$B:$AP,41,FALSE),"")</f>
        <v/>
      </c>
      <c r="AB145" s="168" t="str">
        <f>IFERROR(VLOOKUP(AB144,'P1-1'!$B:$AP,41,FALSE),"")</f>
        <v/>
      </c>
      <c r="AC145" s="168" t="str">
        <f>IFERROR(VLOOKUP(AC144,'P1-1'!$B:$AP,41,FALSE),"")</f>
        <v/>
      </c>
      <c r="AD145" s="168" t="str">
        <f>IFERROR(VLOOKUP(AD144,'P1-1'!$B:$AP,41,FALSE),"")</f>
        <v/>
      </c>
      <c r="AE145" s="168" t="str">
        <f>IFERROR(VLOOKUP(AE144,'P1-1'!$B:$AP,41,FALSE),"")</f>
        <v/>
      </c>
      <c r="AF145" s="168" t="str">
        <f>IFERROR(VLOOKUP(AF144,'P1-1'!$B:$AP,41,FALSE),"")</f>
        <v/>
      </c>
      <c r="AG145" s="168" t="str">
        <f>IFERROR(VLOOKUP(AG144,'P1-1'!$B:$AP,41,FALSE),"")</f>
        <v/>
      </c>
      <c r="AH145" s="168" t="str">
        <f>IFERROR(VLOOKUP(AH144,'P1-1'!$B:$AP,41,FALSE),"")</f>
        <v/>
      </c>
      <c r="AI145" s="168" t="str">
        <f>IFERROR(VLOOKUP(AI144,'P1-1'!$B:$AP,41,FALSE),"")</f>
        <v/>
      </c>
      <c r="AJ145" s="168" t="str">
        <f>IFERROR(VLOOKUP(AJ144,'P1-1'!$B:$AP,41,FALSE),"")</f>
        <v/>
      </c>
      <c r="AK145" s="168" t="str">
        <f>IFERROR(VLOOKUP(AK144,'P1-1'!$B:$AP,41,FALSE),"")</f>
        <v/>
      </c>
      <c r="AL145" s="168" t="str">
        <f>IFERROR(VLOOKUP(AL144,'P1-1'!$B:$AP,41,FALSE),"")</f>
        <v/>
      </c>
      <c r="AM145" s="168" t="str">
        <f>IFERROR(VLOOKUP(AM144,'P1-1'!$B:$AP,41,FALSE),"")</f>
        <v/>
      </c>
      <c r="AN145" s="483"/>
      <c r="AO145" s="486"/>
      <c r="AP145" s="490"/>
      <c r="AQ145" s="491"/>
      <c r="AR145" s="486"/>
      <c r="AS145" s="486"/>
      <c r="AT145" s="494"/>
      <c r="AU145" s="327" t="str">
        <f t="shared" ref="AU145" si="155">IFERROR(IF($D144="□",($AO144/$AK$7),($AO144/$AK$9)),"")</f>
        <v/>
      </c>
      <c r="AV145" s="327" t="str">
        <f t="shared" ref="AV145" si="156">IFERROR(IF($D144="□",($AN144/$AO$7),($AN144/$AO$9)),"")</f>
        <v/>
      </c>
    </row>
    <row r="146" spans="1:48" s="139" customFormat="1" ht="12" customHeight="1" x14ac:dyDescent="0.15">
      <c r="A146" s="497"/>
      <c r="B146" s="500"/>
      <c r="C146" s="515"/>
      <c r="D146" s="506"/>
      <c r="E146" s="364"/>
      <c r="F146" s="511"/>
      <c r="G146" s="512"/>
      <c r="H146" s="169" t="s">
        <v>224</v>
      </c>
      <c r="I146" s="168" t="str">
        <f>IFERROR(VLOOKUP(I144,'P1-1'!$B:$AP,31,FALSE),"")</f>
        <v/>
      </c>
      <c r="J146" s="168" t="str">
        <f>IFERROR(VLOOKUP(J144,'P1-1'!$B:$AP,31,FALSE),"")</f>
        <v/>
      </c>
      <c r="K146" s="168" t="str">
        <f>IFERROR(VLOOKUP(K144,'P1-1'!$B:$AP,31,FALSE),"")</f>
        <v/>
      </c>
      <c r="L146" s="168" t="str">
        <f>IFERROR(VLOOKUP(L144,'P1-1'!$B:$AP,31,FALSE),"")</f>
        <v/>
      </c>
      <c r="M146" s="168" t="str">
        <f>IFERROR(VLOOKUP(M144,'P1-1'!$B:$AP,31,FALSE),"")</f>
        <v/>
      </c>
      <c r="N146" s="168" t="str">
        <f>IFERROR(VLOOKUP(N144,'P1-1'!$B:$AP,31,FALSE),"")</f>
        <v/>
      </c>
      <c r="O146" s="168" t="str">
        <f>IFERROR(VLOOKUP(O144,'P1-1'!$B:$AP,31,FALSE),"")</f>
        <v/>
      </c>
      <c r="P146" s="168" t="str">
        <f>IFERROR(VLOOKUP(P144,'P1-1'!$B:$AP,31,FALSE),"")</f>
        <v/>
      </c>
      <c r="Q146" s="168" t="str">
        <f>IFERROR(VLOOKUP(Q144,'P1-1'!$B:$AP,31,FALSE),"")</f>
        <v/>
      </c>
      <c r="R146" s="168" t="str">
        <f>IFERROR(VLOOKUP(R144,'P1-1'!$B:$AP,31,FALSE),"")</f>
        <v/>
      </c>
      <c r="S146" s="168" t="str">
        <f>IFERROR(VLOOKUP(S144,'P1-1'!$B:$AP,31,FALSE),"")</f>
        <v/>
      </c>
      <c r="T146" s="168" t="str">
        <f>IFERROR(VLOOKUP(T144,'P1-1'!$B:$AP,31,FALSE),"")</f>
        <v/>
      </c>
      <c r="U146" s="168" t="str">
        <f>IFERROR(VLOOKUP(U144,'P1-1'!$B:$AP,31,FALSE),"")</f>
        <v/>
      </c>
      <c r="V146" s="168" t="str">
        <f>IFERROR(VLOOKUP(V144,'P1-1'!$B:$AP,31,FALSE),"")</f>
        <v/>
      </c>
      <c r="W146" s="168" t="str">
        <f>IFERROR(VLOOKUP(W144,'P1-1'!$B:$AP,31,FALSE),"")</f>
        <v/>
      </c>
      <c r="X146" s="168" t="str">
        <f>IFERROR(VLOOKUP(X144,'P1-1'!$B:$AP,31,FALSE),"")</f>
        <v/>
      </c>
      <c r="Y146" s="168" t="str">
        <f>IFERROR(VLOOKUP(Y144,'P1-1'!$B:$AP,31,FALSE),"")</f>
        <v/>
      </c>
      <c r="Z146" s="168" t="str">
        <f>IFERROR(VLOOKUP(Z144,'P1-1'!$B:$AP,31,FALSE),"")</f>
        <v/>
      </c>
      <c r="AA146" s="168" t="str">
        <f>IFERROR(VLOOKUP(AA144,'P1-1'!$B:$AP,31,FALSE),"")</f>
        <v/>
      </c>
      <c r="AB146" s="168" t="str">
        <f>IFERROR(VLOOKUP(AB144,'P1-1'!$B:$AP,31,FALSE),"")</f>
        <v/>
      </c>
      <c r="AC146" s="168" t="str">
        <f>IFERROR(VLOOKUP(AC144,'P1-1'!$B:$AP,31,FALSE),"")</f>
        <v/>
      </c>
      <c r="AD146" s="168" t="str">
        <f>IFERROR(VLOOKUP(AD144,'P1-1'!$B:$AP,31,FALSE),"")</f>
        <v/>
      </c>
      <c r="AE146" s="168" t="str">
        <f>IFERROR(VLOOKUP(AE144,'P1-1'!$B:$AP,31,FALSE),"")</f>
        <v/>
      </c>
      <c r="AF146" s="168" t="str">
        <f>IFERROR(VLOOKUP(AF144,'P1-1'!$B:$AP,31,FALSE),"")</f>
        <v/>
      </c>
      <c r="AG146" s="168" t="str">
        <f>IFERROR(VLOOKUP(AG144,'P1-1'!$B:$AP,31,FALSE),"")</f>
        <v/>
      </c>
      <c r="AH146" s="168" t="str">
        <f>IFERROR(VLOOKUP(AH144,'P1-1'!$B:$AP,31,FALSE),"")</f>
        <v/>
      </c>
      <c r="AI146" s="168" t="str">
        <f>IFERROR(VLOOKUP(AI144,'P1-1'!$B:$AP,31,FALSE),"")</f>
        <v/>
      </c>
      <c r="AJ146" s="168" t="str">
        <f>IFERROR(VLOOKUP(AJ144,'P1-1'!$B:$AP,31,FALSE),"")</f>
        <v/>
      </c>
      <c r="AK146" s="168" t="str">
        <f>IFERROR(VLOOKUP(AK144,'P1-1'!$B:$AP,31,FALSE),"")</f>
        <v/>
      </c>
      <c r="AL146" s="168" t="str">
        <f>IFERROR(VLOOKUP(AL144,'P1-1'!$B:$AP,31,FALSE),"")</f>
        <v/>
      </c>
      <c r="AM146" s="168" t="str">
        <f>IFERROR(VLOOKUP(AM144,'P1-1'!$B:$AP,31,FALSE),"")</f>
        <v/>
      </c>
      <c r="AN146" s="484"/>
      <c r="AO146" s="487"/>
      <c r="AP146" s="492"/>
      <c r="AQ146" s="493"/>
      <c r="AR146" s="487"/>
      <c r="AS146" s="487"/>
      <c r="AT146" s="494"/>
      <c r="AU146" s="328"/>
      <c r="AV146" s="328"/>
    </row>
    <row r="147" spans="1:48" s="139" customFormat="1" ht="12" customHeight="1" x14ac:dyDescent="0.15">
      <c r="A147" s="495">
        <v>42</v>
      </c>
      <c r="B147" s="498"/>
      <c r="C147" s="513"/>
      <c r="D147" s="504" t="s">
        <v>95</v>
      </c>
      <c r="E147" s="363"/>
      <c r="F147" s="507"/>
      <c r="G147" s="508"/>
      <c r="H147" s="166" t="s">
        <v>221</v>
      </c>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482">
        <f t="shared" ref="AN147" si="157">IF(LEFT($AN$2,6)="共同生活援助",SUM(I148:AM148),SUM(I148:AM149))</f>
        <v>0</v>
      </c>
      <c r="AO147" s="485">
        <f>IF($AN$4="４週",AN147/4,AN147/(DAY(EOMONTH($I$22,0))/7))</f>
        <v>0</v>
      </c>
      <c r="AP147" s="488"/>
      <c r="AQ147" s="489"/>
      <c r="AR147" s="485" t="str">
        <f t="shared" ref="AR147" si="158">IF($AN$4="４週",AU148,AV148)</f>
        <v/>
      </c>
      <c r="AS147" s="485"/>
      <c r="AT147" s="494"/>
      <c r="AU147" s="326" t="s">
        <v>508</v>
      </c>
      <c r="AV147" s="326" t="s">
        <v>222</v>
      </c>
    </row>
    <row r="148" spans="1:48" s="139" customFormat="1" ht="12" customHeight="1" x14ac:dyDescent="0.15">
      <c r="A148" s="496"/>
      <c r="B148" s="499"/>
      <c r="C148" s="514"/>
      <c r="D148" s="505"/>
      <c r="E148" s="364"/>
      <c r="F148" s="509"/>
      <c r="G148" s="510"/>
      <c r="H148" s="167" t="s">
        <v>223</v>
      </c>
      <c r="I148" s="168" t="str">
        <f>IFERROR(VLOOKUP(I147,'P1-1'!$B:$AP,41,FALSE),"")</f>
        <v/>
      </c>
      <c r="J148" s="168" t="str">
        <f>IFERROR(VLOOKUP(J147,'P1-1'!$B:$AP,41,FALSE),"")</f>
        <v/>
      </c>
      <c r="K148" s="168" t="str">
        <f>IFERROR(VLOOKUP(K147,'P1-1'!$B:$AP,41,FALSE),"")</f>
        <v/>
      </c>
      <c r="L148" s="168" t="str">
        <f>IFERROR(VLOOKUP(L147,'P1-1'!$B:$AP,41,FALSE),"")</f>
        <v/>
      </c>
      <c r="M148" s="168" t="str">
        <f>IFERROR(VLOOKUP(M147,'P1-1'!$B:$AP,41,FALSE),"")</f>
        <v/>
      </c>
      <c r="N148" s="168" t="str">
        <f>IFERROR(VLOOKUP(N147,'P1-1'!$B:$AP,41,FALSE),"")</f>
        <v/>
      </c>
      <c r="O148" s="168" t="str">
        <f>IFERROR(VLOOKUP(O147,'P1-1'!$B:$AP,41,FALSE),"")</f>
        <v/>
      </c>
      <c r="P148" s="168" t="str">
        <f>IFERROR(VLOOKUP(P147,'P1-1'!$B:$AP,41,FALSE),"")</f>
        <v/>
      </c>
      <c r="Q148" s="168" t="str">
        <f>IFERROR(VLOOKUP(Q147,'P1-1'!$B:$AP,41,FALSE),"")</f>
        <v/>
      </c>
      <c r="R148" s="168" t="str">
        <f>IFERROR(VLOOKUP(R147,'P1-1'!$B:$AP,41,FALSE),"")</f>
        <v/>
      </c>
      <c r="S148" s="168" t="str">
        <f>IFERROR(VLOOKUP(S147,'P1-1'!$B:$AP,41,FALSE),"")</f>
        <v/>
      </c>
      <c r="T148" s="168" t="str">
        <f>IFERROR(VLOOKUP(T147,'P1-1'!$B:$AP,41,FALSE),"")</f>
        <v/>
      </c>
      <c r="U148" s="168" t="str">
        <f>IFERROR(VLOOKUP(U147,'P1-1'!$B:$AP,41,FALSE),"")</f>
        <v/>
      </c>
      <c r="V148" s="168" t="str">
        <f>IFERROR(VLOOKUP(V147,'P1-1'!$B:$AP,41,FALSE),"")</f>
        <v/>
      </c>
      <c r="W148" s="168" t="str">
        <f>IFERROR(VLOOKUP(W147,'P1-1'!$B:$AP,41,FALSE),"")</f>
        <v/>
      </c>
      <c r="X148" s="168" t="str">
        <f>IFERROR(VLOOKUP(X147,'P1-1'!$B:$AP,41,FALSE),"")</f>
        <v/>
      </c>
      <c r="Y148" s="168" t="str">
        <f>IFERROR(VLOOKUP(Y147,'P1-1'!$B:$AP,41,FALSE),"")</f>
        <v/>
      </c>
      <c r="Z148" s="168" t="str">
        <f>IFERROR(VLOOKUP(Z147,'P1-1'!$B:$AP,41,FALSE),"")</f>
        <v/>
      </c>
      <c r="AA148" s="168" t="str">
        <f>IFERROR(VLOOKUP(AA147,'P1-1'!$B:$AP,41,FALSE),"")</f>
        <v/>
      </c>
      <c r="AB148" s="168" t="str">
        <f>IFERROR(VLOOKUP(AB147,'P1-1'!$B:$AP,41,FALSE),"")</f>
        <v/>
      </c>
      <c r="AC148" s="168" t="str">
        <f>IFERROR(VLOOKUP(AC147,'P1-1'!$B:$AP,41,FALSE),"")</f>
        <v/>
      </c>
      <c r="AD148" s="168" t="str">
        <f>IFERROR(VLOOKUP(AD147,'P1-1'!$B:$AP,41,FALSE),"")</f>
        <v/>
      </c>
      <c r="AE148" s="168" t="str">
        <f>IFERROR(VLOOKUP(AE147,'P1-1'!$B:$AP,41,FALSE),"")</f>
        <v/>
      </c>
      <c r="AF148" s="168" t="str">
        <f>IFERROR(VLOOKUP(AF147,'P1-1'!$B:$AP,41,FALSE),"")</f>
        <v/>
      </c>
      <c r="AG148" s="168" t="str">
        <f>IFERROR(VLOOKUP(AG147,'P1-1'!$B:$AP,41,FALSE),"")</f>
        <v/>
      </c>
      <c r="AH148" s="168" t="str">
        <f>IFERROR(VLOOKUP(AH147,'P1-1'!$B:$AP,41,FALSE),"")</f>
        <v/>
      </c>
      <c r="AI148" s="168" t="str">
        <f>IFERROR(VLOOKUP(AI147,'P1-1'!$B:$AP,41,FALSE),"")</f>
        <v/>
      </c>
      <c r="AJ148" s="168" t="str">
        <f>IFERROR(VLOOKUP(AJ147,'P1-1'!$B:$AP,41,FALSE),"")</f>
        <v/>
      </c>
      <c r="AK148" s="168" t="str">
        <f>IFERROR(VLOOKUP(AK147,'P1-1'!$B:$AP,41,FALSE),"")</f>
        <v/>
      </c>
      <c r="AL148" s="168" t="str">
        <f>IFERROR(VLOOKUP(AL147,'P1-1'!$B:$AP,41,FALSE),"")</f>
        <v/>
      </c>
      <c r="AM148" s="168" t="str">
        <f>IFERROR(VLOOKUP(AM147,'P1-1'!$B:$AP,41,FALSE),"")</f>
        <v/>
      </c>
      <c r="AN148" s="483"/>
      <c r="AO148" s="486"/>
      <c r="AP148" s="490"/>
      <c r="AQ148" s="491"/>
      <c r="AR148" s="486"/>
      <c r="AS148" s="486"/>
      <c r="AT148" s="494"/>
      <c r="AU148" s="327" t="str">
        <f t="shared" ref="AU148" si="159">IFERROR(IF($D147="□",($AO147/$AK$7),($AO147/$AK$9)),"")</f>
        <v/>
      </c>
      <c r="AV148" s="327" t="str">
        <f t="shared" ref="AV148" si="160">IFERROR(IF($D147="□",($AN147/$AO$7),($AN147/$AO$9)),"")</f>
        <v/>
      </c>
    </row>
    <row r="149" spans="1:48" s="139" customFormat="1" ht="12" customHeight="1" x14ac:dyDescent="0.15">
      <c r="A149" s="497"/>
      <c r="B149" s="500"/>
      <c r="C149" s="515"/>
      <c r="D149" s="506"/>
      <c r="E149" s="364"/>
      <c r="F149" s="511"/>
      <c r="G149" s="512"/>
      <c r="H149" s="169" t="s">
        <v>224</v>
      </c>
      <c r="I149" s="168" t="str">
        <f>IFERROR(VLOOKUP(I147,'P1-1'!$B:$AP,31,FALSE),"")</f>
        <v/>
      </c>
      <c r="J149" s="168" t="str">
        <f>IFERROR(VLOOKUP(J147,'P1-1'!$B:$AP,31,FALSE),"")</f>
        <v/>
      </c>
      <c r="K149" s="168" t="str">
        <f>IFERROR(VLOOKUP(K147,'P1-1'!$B:$AP,31,FALSE),"")</f>
        <v/>
      </c>
      <c r="L149" s="168" t="str">
        <f>IFERROR(VLOOKUP(L147,'P1-1'!$B:$AP,31,FALSE),"")</f>
        <v/>
      </c>
      <c r="M149" s="168" t="str">
        <f>IFERROR(VLOOKUP(M147,'P1-1'!$B:$AP,31,FALSE),"")</f>
        <v/>
      </c>
      <c r="N149" s="168" t="str">
        <f>IFERROR(VLOOKUP(N147,'P1-1'!$B:$AP,31,FALSE),"")</f>
        <v/>
      </c>
      <c r="O149" s="168" t="str">
        <f>IFERROR(VLOOKUP(O147,'P1-1'!$B:$AP,31,FALSE),"")</f>
        <v/>
      </c>
      <c r="P149" s="168" t="str">
        <f>IFERROR(VLOOKUP(P147,'P1-1'!$B:$AP,31,FALSE),"")</f>
        <v/>
      </c>
      <c r="Q149" s="168" t="str">
        <f>IFERROR(VLOOKUP(Q147,'P1-1'!$B:$AP,31,FALSE),"")</f>
        <v/>
      </c>
      <c r="R149" s="168" t="str">
        <f>IFERROR(VLOOKUP(R147,'P1-1'!$B:$AP,31,FALSE),"")</f>
        <v/>
      </c>
      <c r="S149" s="168" t="str">
        <f>IFERROR(VLOOKUP(S147,'P1-1'!$B:$AP,31,FALSE),"")</f>
        <v/>
      </c>
      <c r="T149" s="168" t="str">
        <f>IFERROR(VLOOKUP(T147,'P1-1'!$B:$AP,31,FALSE),"")</f>
        <v/>
      </c>
      <c r="U149" s="168" t="str">
        <f>IFERROR(VLOOKUP(U147,'P1-1'!$B:$AP,31,FALSE),"")</f>
        <v/>
      </c>
      <c r="V149" s="168" t="str">
        <f>IFERROR(VLOOKUP(V147,'P1-1'!$B:$AP,31,FALSE),"")</f>
        <v/>
      </c>
      <c r="W149" s="168" t="str">
        <f>IFERROR(VLOOKUP(W147,'P1-1'!$B:$AP,31,FALSE),"")</f>
        <v/>
      </c>
      <c r="X149" s="168" t="str">
        <f>IFERROR(VLOOKUP(X147,'P1-1'!$B:$AP,31,FALSE),"")</f>
        <v/>
      </c>
      <c r="Y149" s="168" t="str">
        <f>IFERROR(VLOOKUP(Y147,'P1-1'!$B:$AP,31,FALSE),"")</f>
        <v/>
      </c>
      <c r="Z149" s="168" t="str">
        <f>IFERROR(VLOOKUP(Z147,'P1-1'!$B:$AP,31,FALSE),"")</f>
        <v/>
      </c>
      <c r="AA149" s="168" t="str">
        <f>IFERROR(VLOOKUP(AA147,'P1-1'!$B:$AP,31,FALSE),"")</f>
        <v/>
      </c>
      <c r="AB149" s="168" t="str">
        <f>IFERROR(VLOOKUP(AB147,'P1-1'!$B:$AP,31,FALSE),"")</f>
        <v/>
      </c>
      <c r="AC149" s="168" t="str">
        <f>IFERROR(VLOOKUP(AC147,'P1-1'!$B:$AP,31,FALSE),"")</f>
        <v/>
      </c>
      <c r="AD149" s="168" t="str">
        <f>IFERROR(VLOOKUP(AD147,'P1-1'!$B:$AP,31,FALSE),"")</f>
        <v/>
      </c>
      <c r="AE149" s="168" t="str">
        <f>IFERROR(VLOOKUP(AE147,'P1-1'!$B:$AP,31,FALSE),"")</f>
        <v/>
      </c>
      <c r="AF149" s="168" t="str">
        <f>IFERROR(VLOOKUP(AF147,'P1-1'!$B:$AP,31,FALSE),"")</f>
        <v/>
      </c>
      <c r="AG149" s="168" t="str">
        <f>IFERROR(VLOOKUP(AG147,'P1-1'!$B:$AP,31,FALSE),"")</f>
        <v/>
      </c>
      <c r="AH149" s="168" t="str">
        <f>IFERROR(VLOOKUP(AH147,'P1-1'!$B:$AP,31,FALSE),"")</f>
        <v/>
      </c>
      <c r="AI149" s="168" t="str">
        <f>IFERROR(VLOOKUP(AI147,'P1-1'!$B:$AP,31,FALSE),"")</f>
        <v/>
      </c>
      <c r="AJ149" s="168" t="str">
        <f>IFERROR(VLOOKUP(AJ147,'P1-1'!$B:$AP,31,FALSE),"")</f>
        <v/>
      </c>
      <c r="AK149" s="168" t="str">
        <f>IFERROR(VLOOKUP(AK147,'P1-1'!$B:$AP,31,FALSE),"")</f>
        <v/>
      </c>
      <c r="AL149" s="168" t="str">
        <f>IFERROR(VLOOKUP(AL147,'P1-1'!$B:$AP,31,FALSE),"")</f>
        <v/>
      </c>
      <c r="AM149" s="168" t="str">
        <f>IFERROR(VLOOKUP(AM147,'P1-1'!$B:$AP,31,FALSE),"")</f>
        <v/>
      </c>
      <c r="AN149" s="484"/>
      <c r="AO149" s="487"/>
      <c r="AP149" s="492"/>
      <c r="AQ149" s="493"/>
      <c r="AR149" s="487"/>
      <c r="AS149" s="487"/>
      <c r="AT149" s="494"/>
      <c r="AU149" s="328"/>
      <c r="AV149" s="328"/>
    </row>
    <row r="150" spans="1:48" s="139" customFormat="1" ht="12" customHeight="1" x14ac:dyDescent="0.15">
      <c r="A150" s="495">
        <v>43</v>
      </c>
      <c r="B150" s="498"/>
      <c r="C150" s="513"/>
      <c r="D150" s="504" t="s">
        <v>95</v>
      </c>
      <c r="E150" s="363"/>
      <c r="F150" s="507"/>
      <c r="G150" s="508"/>
      <c r="H150" s="166" t="s">
        <v>221</v>
      </c>
      <c r="I150" s="325"/>
      <c r="J150" s="325"/>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325"/>
      <c r="AK150" s="325"/>
      <c r="AL150" s="325"/>
      <c r="AM150" s="325"/>
      <c r="AN150" s="482">
        <f t="shared" ref="AN150" si="161">IF(LEFT($AN$2,6)="共同生活援助",SUM(I151:AM151),SUM(I151:AM152))</f>
        <v>0</v>
      </c>
      <c r="AO150" s="485">
        <f>IF($AN$4="４週",AN150/4,AN150/(DAY(EOMONTH($I$22,0))/7))</f>
        <v>0</v>
      </c>
      <c r="AP150" s="488"/>
      <c r="AQ150" s="489"/>
      <c r="AR150" s="485" t="str">
        <f t="shared" ref="AR150" si="162">IF($AN$4="４週",AU151,AV151)</f>
        <v/>
      </c>
      <c r="AS150" s="485"/>
      <c r="AT150" s="494"/>
      <c r="AU150" s="326" t="s">
        <v>508</v>
      </c>
      <c r="AV150" s="326" t="s">
        <v>222</v>
      </c>
    </row>
    <row r="151" spans="1:48" s="139" customFormat="1" ht="12" customHeight="1" x14ac:dyDescent="0.15">
      <c r="A151" s="496"/>
      <c r="B151" s="499"/>
      <c r="C151" s="514"/>
      <c r="D151" s="505"/>
      <c r="E151" s="364"/>
      <c r="F151" s="509"/>
      <c r="G151" s="510"/>
      <c r="H151" s="167" t="s">
        <v>223</v>
      </c>
      <c r="I151" s="168" t="str">
        <f>IFERROR(VLOOKUP(I150,'P1-1'!$B:$AP,41,FALSE),"")</f>
        <v/>
      </c>
      <c r="J151" s="168" t="str">
        <f>IFERROR(VLOOKUP(J150,'P1-1'!$B:$AP,41,FALSE),"")</f>
        <v/>
      </c>
      <c r="K151" s="168" t="str">
        <f>IFERROR(VLOOKUP(K150,'P1-1'!$B:$AP,41,FALSE),"")</f>
        <v/>
      </c>
      <c r="L151" s="168" t="str">
        <f>IFERROR(VLOOKUP(L150,'P1-1'!$B:$AP,41,FALSE),"")</f>
        <v/>
      </c>
      <c r="M151" s="168" t="str">
        <f>IFERROR(VLOOKUP(M150,'P1-1'!$B:$AP,41,FALSE),"")</f>
        <v/>
      </c>
      <c r="N151" s="168" t="str">
        <f>IFERROR(VLOOKUP(N150,'P1-1'!$B:$AP,41,FALSE),"")</f>
        <v/>
      </c>
      <c r="O151" s="168" t="str">
        <f>IFERROR(VLOOKUP(O150,'P1-1'!$B:$AP,41,FALSE),"")</f>
        <v/>
      </c>
      <c r="P151" s="168" t="str">
        <f>IFERROR(VLOOKUP(P150,'P1-1'!$B:$AP,41,FALSE),"")</f>
        <v/>
      </c>
      <c r="Q151" s="168" t="str">
        <f>IFERROR(VLOOKUP(Q150,'P1-1'!$B:$AP,41,FALSE),"")</f>
        <v/>
      </c>
      <c r="R151" s="168" t="str">
        <f>IFERROR(VLOOKUP(R150,'P1-1'!$B:$AP,41,FALSE),"")</f>
        <v/>
      </c>
      <c r="S151" s="168" t="str">
        <f>IFERROR(VLOOKUP(S150,'P1-1'!$B:$AP,41,FALSE),"")</f>
        <v/>
      </c>
      <c r="T151" s="168" t="str">
        <f>IFERROR(VLOOKUP(T150,'P1-1'!$B:$AP,41,FALSE),"")</f>
        <v/>
      </c>
      <c r="U151" s="168" t="str">
        <f>IFERROR(VLOOKUP(U150,'P1-1'!$B:$AP,41,FALSE),"")</f>
        <v/>
      </c>
      <c r="V151" s="168" t="str">
        <f>IFERROR(VLOOKUP(V150,'P1-1'!$B:$AP,41,FALSE),"")</f>
        <v/>
      </c>
      <c r="W151" s="168" t="str">
        <f>IFERROR(VLOOKUP(W150,'P1-1'!$B:$AP,41,FALSE),"")</f>
        <v/>
      </c>
      <c r="X151" s="168" t="str">
        <f>IFERROR(VLOOKUP(X150,'P1-1'!$B:$AP,41,FALSE),"")</f>
        <v/>
      </c>
      <c r="Y151" s="168" t="str">
        <f>IFERROR(VLOOKUP(Y150,'P1-1'!$B:$AP,41,FALSE),"")</f>
        <v/>
      </c>
      <c r="Z151" s="168" t="str">
        <f>IFERROR(VLOOKUP(Z150,'P1-1'!$B:$AP,41,FALSE),"")</f>
        <v/>
      </c>
      <c r="AA151" s="168" t="str">
        <f>IFERROR(VLOOKUP(AA150,'P1-1'!$B:$AP,41,FALSE),"")</f>
        <v/>
      </c>
      <c r="AB151" s="168" t="str">
        <f>IFERROR(VLOOKUP(AB150,'P1-1'!$B:$AP,41,FALSE),"")</f>
        <v/>
      </c>
      <c r="AC151" s="168" t="str">
        <f>IFERROR(VLOOKUP(AC150,'P1-1'!$B:$AP,41,FALSE),"")</f>
        <v/>
      </c>
      <c r="AD151" s="168" t="str">
        <f>IFERROR(VLOOKUP(AD150,'P1-1'!$B:$AP,41,FALSE),"")</f>
        <v/>
      </c>
      <c r="AE151" s="168" t="str">
        <f>IFERROR(VLOOKUP(AE150,'P1-1'!$B:$AP,41,FALSE),"")</f>
        <v/>
      </c>
      <c r="AF151" s="168" t="str">
        <f>IFERROR(VLOOKUP(AF150,'P1-1'!$B:$AP,41,FALSE),"")</f>
        <v/>
      </c>
      <c r="AG151" s="168" t="str">
        <f>IFERROR(VLOOKUP(AG150,'P1-1'!$B:$AP,41,FALSE),"")</f>
        <v/>
      </c>
      <c r="AH151" s="168" t="str">
        <f>IFERROR(VLOOKUP(AH150,'P1-1'!$B:$AP,41,FALSE),"")</f>
        <v/>
      </c>
      <c r="AI151" s="168" t="str">
        <f>IFERROR(VLOOKUP(AI150,'P1-1'!$B:$AP,41,FALSE),"")</f>
        <v/>
      </c>
      <c r="AJ151" s="168" t="str">
        <f>IFERROR(VLOOKUP(AJ150,'P1-1'!$B:$AP,41,FALSE),"")</f>
        <v/>
      </c>
      <c r="AK151" s="168" t="str">
        <f>IFERROR(VLOOKUP(AK150,'P1-1'!$B:$AP,41,FALSE),"")</f>
        <v/>
      </c>
      <c r="AL151" s="168" t="str">
        <f>IFERROR(VLOOKUP(AL150,'P1-1'!$B:$AP,41,FALSE),"")</f>
        <v/>
      </c>
      <c r="AM151" s="168" t="str">
        <f>IFERROR(VLOOKUP(AM150,'P1-1'!$B:$AP,41,FALSE),"")</f>
        <v/>
      </c>
      <c r="AN151" s="483"/>
      <c r="AO151" s="486"/>
      <c r="AP151" s="490"/>
      <c r="AQ151" s="491"/>
      <c r="AR151" s="486"/>
      <c r="AS151" s="486"/>
      <c r="AT151" s="494"/>
      <c r="AU151" s="327" t="str">
        <f t="shared" ref="AU151" si="163">IFERROR(IF($D150="□",($AO150/$AK$7),($AO150/$AK$9)),"")</f>
        <v/>
      </c>
      <c r="AV151" s="327" t="str">
        <f t="shared" ref="AV151" si="164">IFERROR(IF($D150="□",($AN150/$AO$7),($AN150/$AO$9)),"")</f>
        <v/>
      </c>
    </row>
    <row r="152" spans="1:48" s="139" customFormat="1" ht="12" customHeight="1" x14ac:dyDescent="0.15">
      <c r="A152" s="497"/>
      <c r="B152" s="500"/>
      <c r="C152" s="515"/>
      <c r="D152" s="506"/>
      <c r="E152" s="364"/>
      <c r="F152" s="511"/>
      <c r="G152" s="512"/>
      <c r="H152" s="169" t="s">
        <v>224</v>
      </c>
      <c r="I152" s="168" t="str">
        <f>IFERROR(VLOOKUP(I150,'P1-1'!$B:$AP,31,FALSE),"")</f>
        <v/>
      </c>
      <c r="J152" s="168" t="str">
        <f>IFERROR(VLOOKUP(J150,'P1-1'!$B:$AP,31,FALSE),"")</f>
        <v/>
      </c>
      <c r="K152" s="168" t="str">
        <f>IFERROR(VLOOKUP(K150,'P1-1'!$B:$AP,31,FALSE),"")</f>
        <v/>
      </c>
      <c r="L152" s="168" t="str">
        <f>IFERROR(VLOOKUP(L150,'P1-1'!$B:$AP,31,FALSE),"")</f>
        <v/>
      </c>
      <c r="M152" s="168" t="str">
        <f>IFERROR(VLOOKUP(M150,'P1-1'!$B:$AP,31,FALSE),"")</f>
        <v/>
      </c>
      <c r="N152" s="168" t="str">
        <f>IFERROR(VLOOKUP(N150,'P1-1'!$B:$AP,31,FALSE),"")</f>
        <v/>
      </c>
      <c r="O152" s="168" t="str">
        <f>IFERROR(VLOOKUP(O150,'P1-1'!$B:$AP,31,FALSE),"")</f>
        <v/>
      </c>
      <c r="P152" s="168" t="str">
        <f>IFERROR(VLOOKUP(P150,'P1-1'!$B:$AP,31,FALSE),"")</f>
        <v/>
      </c>
      <c r="Q152" s="168" t="str">
        <f>IFERROR(VLOOKUP(Q150,'P1-1'!$B:$AP,31,FALSE),"")</f>
        <v/>
      </c>
      <c r="R152" s="168" t="str">
        <f>IFERROR(VLOOKUP(R150,'P1-1'!$B:$AP,31,FALSE),"")</f>
        <v/>
      </c>
      <c r="S152" s="168" t="str">
        <f>IFERROR(VLOOKUP(S150,'P1-1'!$B:$AP,31,FALSE),"")</f>
        <v/>
      </c>
      <c r="T152" s="168" t="str">
        <f>IFERROR(VLOOKUP(T150,'P1-1'!$B:$AP,31,FALSE),"")</f>
        <v/>
      </c>
      <c r="U152" s="168" t="str">
        <f>IFERROR(VLOOKUP(U150,'P1-1'!$B:$AP,31,FALSE),"")</f>
        <v/>
      </c>
      <c r="V152" s="168" t="str">
        <f>IFERROR(VLOOKUP(V150,'P1-1'!$B:$AP,31,FALSE),"")</f>
        <v/>
      </c>
      <c r="W152" s="168" t="str">
        <f>IFERROR(VLOOKUP(W150,'P1-1'!$B:$AP,31,FALSE),"")</f>
        <v/>
      </c>
      <c r="X152" s="168" t="str">
        <f>IFERROR(VLOOKUP(X150,'P1-1'!$B:$AP,31,FALSE),"")</f>
        <v/>
      </c>
      <c r="Y152" s="168" t="str">
        <f>IFERROR(VLOOKUP(Y150,'P1-1'!$B:$AP,31,FALSE),"")</f>
        <v/>
      </c>
      <c r="Z152" s="168" t="str">
        <f>IFERROR(VLOOKUP(Z150,'P1-1'!$B:$AP,31,FALSE),"")</f>
        <v/>
      </c>
      <c r="AA152" s="168" t="str">
        <f>IFERROR(VLOOKUP(AA150,'P1-1'!$B:$AP,31,FALSE),"")</f>
        <v/>
      </c>
      <c r="AB152" s="168" t="str">
        <f>IFERROR(VLOOKUP(AB150,'P1-1'!$B:$AP,31,FALSE),"")</f>
        <v/>
      </c>
      <c r="AC152" s="168" t="str">
        <f>IFERROR(VLOOKUP(AC150,'P1-1'!$B:$AP,31,FALSE),"")</f>
        <v/>
      </c>
      <c r="AD152" s="168" t="str">
        <f>IFERROR(VLOOKUP(AD150,'P1-1'!$B:$AP,31,FALSE),"")</f>
        <v/>
      </c>
      <c r="AE152" s="168" t="str">
        <f>IFERROR(VLOOKUP(AE150,'P1-1'!$B:$AP,31,FALSE),"")</f>
        <v/>
      </c>
      <c r="AF152" s="168" t="str">
        <f>IFERROR(VLOOKUP(AF150,'P1-1'!$B:$AP,31,FALSE),"")</f>
        <v/>
      </c>
      <c r="AG152" s="168" t="str">
        <f>IFERROR(VLOOKUP(AG150,'P1-1'!$B:$AP,31,FALSE),"")</f>
        <v/>
      </c>
      <c r="AH152" s="168" t="str">
        <f>IFERROR(VLOOKUP(AH150,'P1-1'!$B:$AP,31,FALSE),"")</f>
        <v/>
      </c>
      <c r="AI152" s="168" t="str">
        <f>IFERROR(VLOOKUP(AI150,'P1-1'!$B:$AP,31,FALSE),"")</f>
        <v/>
      </c>
      <c r="AJ152" s="168" t="str">
        <f>IFERROR(VLOOKUP(AJ150,'P1-1'!$B:$AP,31,FALSE),"")</f>
        <v/>
      </c>
      <c r="AK152" s="168" t="str">
        <f>IFERROR(VLOOKUP(AK150,'P1-1'!$B:$AP,31,FALSE),"")</f>
        <v/>
      </c>
      <c r="AL152" s="168" t="str">
        <f>IFERROR(VLOOKUP(AL150,'P1-1'!$B:$AP,31,FALSE),"")</f>
        <v/>
      </c>
      <c r="AM152" s="168" t="str">
        <f>IFERROR(VLOOKUP(AM150,'P1-1'!$B:$AP,31,FALSE),"")</f>
        <v/>
      </c>
      <c r="AN152" s="484"/>
      <c r="AO152" s="487"/>
      <c r="AP152" s="492"/>
      <c r="AQ152" s="493"/>
      <c r="AR152" s="487"/>
      <c r="AS152" s="487"/>
      <c r="AT152" s="494"/>
      <c r="AU152" s="328"/>
      <c r="AV152" s="328"/>
    </row>
    <row r="153" spans="1:48" s="139" customFormat="1" ht="12" customHeight="1" x14ac:dyDescent="0.15">
      <c r="A153" s="495">
        <v>44</v>
      </c>
      <c r="B153" s="498"/>
      <c r="C153" s="513"/>
      <c r="D153" s="504" t="s">
        <v>95</v>
      </c>
      <c r="E153" s="363"/>
      <c r="F153" s="507"/>
      <c r="G153" s="508"/>
      <c r="H153" s="166" t="s">
        <v>221</v>
      </c>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482">
        <f t="shared" ref="AN153" si="165">IF(LEFT($AN$2,6)="共同生活援助",SUM(I154:AM154),SUM(I154:AM155))</f>
        <v>0</v>
      </c>
      <c r="AO153" s="485">
        <f>IF($AN$4="４週",AN153/4,AN153/(DAY(EOMONTH($I$22,0))/7))</f>
        <v>0</v>
      </c>
      <c r="AP153" s="488"/>
      <c r="AQ153" s="489"/>
      <c r="AR153" s="485" t="str">
        <f t="shared" ref="AR153" si="166">IF($AN$4="４週",AU154,AV154)</f>
        <v/>
      </c>
      <c r="AS153" s="485"/>
      <c r="AT153" s="494"/>
      <c r="AU153" s="326" t="s">
        <v>508</v>
      </c>
      <c r="AV153" s="326" t="s">
        <v>222</v>
      </c>
    </row>
    <row r="154" spans="1:48" s="139" customFormat="1" ht="12" customHeight="1" x14ac:dyDescent="0.15">
      <c r="A154" s="496"/>
      <c r="B154" s="499"/>
      <c r="C154" s="514"/>
      <c r="D154" s="505"/>
      <c r="E154" s="364"/>
      <c r="F154" s="509"/>
      <c r="G154" s="510"/>
      <c r="H154" s="167" t="s">
        <v>223</v>
      </c>
      <c r="I154" s="168" t="str">
        <f>IFERROR(VLOOKUP(I153,'P1-1'!$B:$AP,41,FALSE),"")</f>
        <v/>
      </c>
      <c r="J154" s="168" t="str">
        <f>IFERROR(VLOOKUP(J153,'P1-1'!$B:$AP,41,FALSE),"")</f>
        <v/>
      </c>
      <c r="K154" s="168" t="str">
        <f>IFERROR(VLOOKUP(K153,'P1-1'!$B:$AP,41,FALSE),"")</f>
        <v/>
      </c>
      <c r="L154" s="168" t="str">
        <f>IFERROR(VLOOKUP(L153,'P1-1'!$B:$AP,41,FALSE),"")</f>
        <v/>
      </c>
      <c r="M154" s="168" t="str">
        <f>IFERROR(VLOOKUP(M153,'P1-1'!$B:$AP,41,FALSE),"")</f>
        <v/>
      </c>
      <c r="N154" s="168" t="str">
        <f>IFERROR(VLOOKUP(N153,'P1-1'!$B:$AP,41,FALSE),"")</f>
        <v/>
      </c>
      <c r="O154" s="168" t="str">
        <f>IFERROR(VLOOKUP(O153,'P1-1'!$B:$AP,41,FALSE),"")</f>
        <v/>
      </c>
      <c r="P154" s="168" t="str">
        <f>IFERROR(VLOOKUP(P153,'P1-1'!$B:$AP,41,FALSE),"")</f>
        <v/>
      </c>
      <c r="Q154" s="168" t="str">
        <f>IFERROR(VLOOKUP(Q153,'P1-1'!$B:$AP,41,FALSE),"")</f>
        <v/>
      </c>
      <c r="R154" s="168" t="str">
        <f>IFERROR(VLOOKUP(R153,'P1-1'!$B:$AP,41,FALSE),"")</f>
        <v/>
      </c>
      <c r="S154" s="168" t="str">
        <f>IFERROR(VLOOKUP(S153,'P1-1'!$B:$AP,41,FALSE),"")</f>
        <v/>
      </c>
      <c r="T154" s="168" t="str">
        <f>IFERROR(VLOOKUP(T153,'P1-1'!$B:$AP,41,FALSE),"")</f>
        <v/>
      </c>
      <c r="U154" s="168" t="str">
        <f>IFERROR(VLOOKUP(U153,'P1-1'!$B:$AP,41,FALSE),"")</f>
        <v/>
      </c>
      <c r="V154" s="168" t="str">
        <f>IFERROR(VLOOKUP(V153,'P1-1'!$B:$AP,41,FALSE),"")</f>
        <v/>
      </c>
      <c r="W154" s="168" t="str">
        <f>IFERROR(VLOOKUP(W153,'P1-1'!$B:$AP,41,FALSE),"")</f>
        <v/>
      </c>
      <c r="X154" s="168" t="str">
        <f>IFERROR(VLOOKUP(X153,'P1-1'!$B:$AP,41,FALSE),"")</f>
        <v/>
      </c>
      <c r="Y154" s="168" t="str">
        <f>IFERROR(VLOOKUP(Y153,'P1-1'!$B:$AP,41,FALSE),"")</f>
        <v/>
      </c>
      <c r="Z154" s="168" t="str">
        <f>IFERROR(VLOOKUP(Z153,'P1-1'!$B:$AP,41,FALSE),"")</f>
        <v/>
      </c>
      <c r="AA154" s="168" t="str">
        <f>IFERROR(VLOOKUP(AA153,'P1-1'!$B:$AP,41,FALSE),"")</f>
        <v/>
      </c>
      <c r="AB154" s="168" t="str">
        <f>IFERROR(VLOOKUP(AB153,'P1-1'!$B:$AP,41,FALSE),"")</f>
        <v/>
      </c>
      <c r="AC154" s="168" t="str">
        <f>IFERROR(VLOOKUP(AC153,'P1-1'!$B:$AP,41,FALSE),"")</f>
        <v/>
      </c>
      <c r="AD154" s="168" t="str">
        <f>IFERROR(VLOOKUP(AD153,'P1-1'!$B:$AP,41,FALSE),"")</f>
        <v/>
      </c>
      <c r="AE154" s="168" t="str">
        <f>IFERROR(VLOOKUP(AE153,'P1-1'!$B:$AP,41,FALSE),"")</f>
        <v/>
      </c>
      <c r="AF154" s="168" t="str">
        <f>IFERROR(VLOOKUP(AF153,'P1-1'!$B:$AP,41,FALSE),"")</f>
        <v/>
      </c>
      <c r="AG154" s="168" t="str">
        <f>IFERROR(VLOOKUP(AG153,'P1-1'!$B:$AP,41,FALSE),"")</f>
        <v/>
      </c>
      <c r="AH154" s="168" t="str">
        <f>IFERROR(VLOOKUP(AH153,'P1-1'!$B:$AP,41,FALSE),"")</f>
        <v/>
      </c>
      <c r="AI154" s="168" t="str">
        <f>IFERROR(VLOOKUP(AI153,'P1-1'!$B:$AP,41,FALSE),"")</f>
        <v/>
      </c>
      <c r="AJ154" s="168" t="str">
        <f>IFERROR(VLOOKUP(AJ153,'P1-1'!$B:$AP,41,FALSE),"")</f>
        <v/>
      </c>
      <c r="AK154" s="168" t="str">
        <f>IFERROR(VLOOKUP(AK153,'P1-1'!$B:$AP,41,FALSE),"")</f>
        <v/>
      </c>
      <c r="AL154" s="168" t="str">
        <f>IFERROR(VLOOKUP(AL153,'P1-1'!$B:$AP,41,FALSE),"")</f>
        <v/>
      </c>
      <c r="AM154" s="168" t="str">
        <f>IFERROR(VLOOKUP(AM153,'P1-1'!$B:$AP,41,FALSE),"")</f>
        <v/>
      </c>
      <c r="AN154" s="483"/>
      <c r="AO154" s="486"/>
      <c r="AP154" s="490"/>
      <c r="AQ154" s="491"/>
      <c r="AR154" s="486"/>
      <c r="AS154" s="486"/>
      <c r="AT154" s="494"/>
      <c r="AU154" s="327" t="str">
        <f t="shared" ref="AU154" si="167">IFERROR(IF($D153="□",($AO153/$AK$7),($AO153/$AK$9)),"")</f>
        <v/>
      </c>
      <c r="AV154" s="327" t="str">
        <f t="shared" ref="AV154" si="168">IFERROR(IF($D153="□",($AN153/$AO$7),($AN153/$AO$9)),"")</f>
        <v/>
      </c>
    </row>
    <row r="155" spans="1:48" s="139" customFormat="1" ht="12" customHeight="1" x14ac:dyDescent="0.15">
      <c r="A155" s="497"/>
      <c r="B155" s="500"/>
      <c r="C155" s="515"/>
      <c r="D155" s="506"/>
      <c r="E155" s="364"/>
      <c r="F155" s="511"/>
      <c r="G155" s="512"/>
      <c r="H155" s="169" t="s">
        <v>224</v>
      </c>
      <c r="I155" s="168" t="str">
        <f>IFERROR(VLOOKUP(I153,'P1-1'!$B:$AP,31,FALSE),"")</f>
        <v/>
      </c>
      <c r="J155" s="168" t="str">
        <f>IFERROR(VLOOKUP(J153,'P1-1'!$B:$AP,31,FALSE),"")</f>
        <v/>
      </c>
      <c r="K155" s="168" t="str">
        <f>IFERROR(VLOOKUP(K153,'P1-1'!$B:$AP,31,FALSE),"")</f>
        <v/>
      </c>
      <c r="L155" s="168" t="str">
        <f>IFERROR(VLOOKUP(L153,'P1-1'!$B:$AP,31,FALSE),"")</f>
        <v/>
      </c>
      <c r="M155" s="168" t="str">
        <f>IFERROR(VLOOKUP(M153,'P1-1'!$B:$AP,31,FALSE),"")</f>
        <v/>
      </c>
      <c r="N155" s="168" t="str">
        <f>IFERROR(VLOOKUP(N153,'P1-1'!$B:$AP,31,FALSE),"")</f>
        <v/>
      </c>
      <c r="O155" s="168" t="str">
        <f>IFERROR(VLOOKUP(O153,'P1-1'!$B:$AP,31,FALSE),"")</f>
        <v/>
      </c>
      <c r="P155" s="168" t="str">
        <f>IFERROR(VLOOKUP(P153,'P1-1'!$B:$AP,31,FALSE),"")</f>
        <v/>
      </c>
      <c r="Q155" s="168" t="str">
        <f>IFERROR(VLOOKUP(Q153,'P1-1'!$B:$AP,31,FALSE),"")</f>
        <v/>
      </c>
      <c r="R155" s="168" t="str">
        <f>IFERROR(VLOOKUP(R153,'P1-1'!$B:$AP,31,FALSE),"")</f>
        <v/>
      </c>
      <c r="S155" s="168" t="str">
        <f>IFERROR(VLOOKUP(S153,'P1-1'!$B:$AP,31,FALSE),"")</f>
        <v/>
      </c>
      <c r="T155" s="168" t="str">
        <f>IFERROR(VLOOKUP(T153,'P1-1'!$B:$AP,31,FALSE),"")</f>
        <v/>
      </c>
      <c r="U155" s="168" t="str">
        <f>IFERROR(VLOOKUP(U153,'P1-1'!$B:$AP,31,FALSE),"")</f>
        <v/>
      </c>
      <c r="V155" s="168" t="str">
        <f>IFERROR(VLOOKUP(V153,'P1-1'!$B:$AP,31,FALSE),"")</f>
        <v/>
      </c>
      <c r="W155" s="168" t="str">
        <f>IFERROR(VLOOKUP(W153,'P1-1'!$B:$AP,31,FALSE),"")</f>
        <v/>
      </c>
      <c r="X155" s="168" t="str">
        <f>IFERROR(VLOOKUP(X153,'P1-1'!$B:$AP,31,FALSE),"")</f>
        <v/>
      </c>
      <c r="Y155" s="168" t="str">
        <f>IFERROR(VLOOKUP(Y153,'P1-1'!$B:$AP,31,FALSE),"")</f>
        <v/>
      </c>
      <c r="Z155" s="168" t="str">
        <f>IFERROR(VLOOKUP(Z153,'P1-1'!$B:$AP,31,FALSE),"")</f>
        <v/>
      </c>
      <c r="AA155" s="168" t="str">
        <f>IFERROR(VLOOKUP(AA153,'P1-1'!$B:$AP,31,FALSE),"")</f>
        <v/>
      </c>
      <c r="AB155" s="168" t="str">
        <f>IFERROR(VLOOKUP(AB153,'P1-1'!$B:$AP,31,FALSE),"")</f>
        <v/>
      </c>
      <c r="AC155" s="168" t="str">
        <f>IFERROR(VLOOKUP(AC153,'P1-1'!$B:$AP,31,FALSE),"")</f>
        <v/>
      </c>
      <c r="AD155" s="168" t="str">
        <f>IFERROR(VLOOKUP(AD153,'P1-1'!$B:$AP,31,FALSE),"")</f>
        <v/>
      </c>
      <c r="AE155" s="168" t="str">
        <f>IFERROR(VLOOKUP(AE153,'P1-1'!$B:$AP,31,FALSE),"")</f>
        <v/>
      </c>
      <c r="AF155" s="168" t="str">
        <f>IFERROR(VLOOKUP(AF153,'P1-1'!$B:$AP,31,FALSE),"")</f>
        <v/>
      </c>
      <c r="AG155" s="168" t="str">
        <f>IFERROR(VLOOKUP(AG153,'P1-1'!$B:$AP,31,FALSE),"")</f>
        <v/>
      </c>
      <c r="AH155" s="168" t="str">
        <f>IFERROR(VLOOKUP(AH153,'P1-1'!$B:$AP,31,FALSE),"")</f>
        <v/>
      </c>
      <c r="AI155" s="168" t="str">
        <f>IFERROR(VLOOKUP(AI153,'P1-1'!$B:$AP,31,FALSE),"")</f>
        <v/>
      </c>
      <c r="AJ155" s="168" t="str">
        <f>IFERROR(VLOOKUP(AJ153,'P1-1'!$B:$AP,31,FALSE),"")</f>
        <v/>
      </c>
      <c r="AK155" s="168" t="str">
        <f>IFERROR(VLOOKUP(AK153,'P1-1'!$B:$AP,31,FALSE),"")</f>
        <v/>
      </c>
      <c r="AL155" s="168" t="str">
        <f>IFERROR(VLOOKUP(AL153,'P1-1'!$B:$AP,31,FALSE),"")</f>
        <v/>
      </c>
      <c r="AM155" s="168" t="str">
        <f>IFERROR(VLOOKUP(AM153,'P1-1'!$B:$AP,31,FALSE),"")</f>
        <v/>
      </c>
      <c r="AN155" s="484"/>
      <c r="AO155" s="487"/>
      <c r="AP155" s="492"/>
      <c r="AQ155" s="493"/>
      <c r="AR155" s="487"/>
      <c r="AS155" s="487"/>
      <c r="AT155" s="494"/>
      <c r="AU155" s="328"/>
      <c r="AV155" s="328"/>
    </row>
    <row r="156" spans="1:48" s="139" customFormat="1" ht="12" customHeight="1" x14ac:dyDescent="0.15">
      <c r="A156" s="495">
        <v>45</v>
      </c>
      <c r="B156" s="498"/>
      <c r="C156" s="513"/>
      <c r="D156" s="504" t="s">
        <v>95</v>
      </c>
      <c r="E156" s="363"/>
      <c r="F156" s="507"/>
      <c r="G156" s="508"/>
      <c r="H156" s="166" t="s">
        <v>221</v>
      </c>
      <c r="I156" s="325"/>
      <c r="J156" s="325"/>
      <c r="K156" s="325"/>
      <c r="L156" s="325"/>
      <c r="M156" s="325"/>
      <c r="N156" s="325"/>
      <c r="O156" s="325"/>
      <c r="P156" s="325"/>
      <c r="Q156" s="325"/>
      <c r="R156" s="325"/>
      <c r="S156" s="325"/>
      <c r="T156" s="325"/>
      <c r="U156" s="325"/>
      <c r="V156" s="325"/>
      <c r="W156" s="325"/>
      <c r="X156" s="325"/>
      <c r="Y156" s="325"/>
      <c r="Z156" s="325"/>
      <c r="AA156" s="325"/>
      <c r="AB156" s="325"/>
      <c r="AC156" s="325"/>
      <c r="AD156" s="325"/>
      <c r="AE156" s="325"/>
      <c r="AF156" s="325"/>
      <c r="AG156" s="325"/>
      <c r="AH156" s="325"/>
      <c r="AI156" s="325"/>
      <c r="AJ156" s="325"/>
      <c r="AK156" s="325"/>
      <c r="AL156" s="325"/>
      <c r="AM156" s="325"/>
      <c r="AN156" s="482">
        <f t="shared" ref="AN156" si="169">IF(LEFT($AN$2,6)="共同生活援助",SUM(I157:AM157),SUM(I157:AM158))</f>
        <v>0</v>
      </c>
      <c r="AO156" s="485">
        <f>IF($AN$4="４週",AN156/4,AN156/(DAY(EOMONTH($I$22,0))/7))</f>
        <v>0</v>
      </c>
      <c r="AP156" s="488"/>
      <c r="AQ156" s="489"/>
      <c r="AR156" s="485" t="str">
        <f t="shared" ref="AR156" si="170">IF($AN$4="４週",AU157,AV157)</f>
        <v/>
      </c>
      <c r="AS156" s="485"/>
      <c r="AT156" s="494"/>
      <c r="AU156" s="326" t="s">
        <v>508</v>
      </c>
      <c r="AV156" s="326" t="s">
        <v>222</v>
      </c>
    </row>
    <row r="157" spans="1:48" s="139" customFormat="1" ht="12" customHeight="1" x14ac:dyDescent="0.15">
      <c r="A157" s="496"/>
      <c r="B157" s="499"/>
      <c r="C157" s="514"/>
      <c r="D157" s="505"/>
      <c r="E157" s="364"/>
      <c r="F157" s="509"/>
      <c r="G157" s="510"/>
      <c r="H157" s="167" t="s">
        <v>223</v>
      </c>
      <c r="I157" s="168" t="str">
        <f>IFERROR(VLOOKUP(I156,'P1-1'!$B:$AP,41,FALSE),"")</f>
        <v/>
      </c>
      <c r="J157" s="168" t="str">
        <f>IFERROR(VLOOKUP(J156,'P1-1'!$B:$AP,41,FALSE),"")</f>
        <v/>
      </c>
      <c r="K157" s="168" t="str">
        <f>IFERROR(VLOOKUP(K156,'P1-1'!$B:$AP,41,FALSE),"")</f>
        <v/>
      </c>
      <c r="L157" s="168" t="str">
        <f>IFERROR(VLOOKUP(L156,'P1-1'!$B:$AP,41,FALSE),"")</f>
        <v/>
      </c>
      <c r="M157" s="168" t="str">
        <f>IFERROR(VLOOKUP(M156,'P1-1'!$B:$AP,41,FALSE),"")</f>
        <v/>
      </c>
      <c r="N157" s="168" t="str">
        <f>IFERROR(VLOOKUP(N156,'P1-1'!$B:$AP,41,FALSE),"")</f>
        <v/>
      </c>
      <c r="O157" s="168" t="str">
        <f>IFERROR(VLOOKUP(O156,'P1-1'!$B:$AP,41,FALSE),"")</f>
        <v/>
      </c>
      <c r="P157" s="168" t="str">
        <f>IFERROR(VLOOKUP(P156,'P1-1'!$B:$AP,41,FALSE),"")</f>
        <v/>
      </c>
      <c r="Q157" s="168" t="str">
        <f>IFERROR(VLOOKUP(Q156,'P1-1'!$B:$AP,41,FALSE),"")</f>
        <v/>
      </c>
      <c r="R157" s="168" t="str">
        <f>IFERROR(VLOOKUP(R156,'P1-1'!$B:$AP,41,FALSE),"")</f>
        <v/>
      </c>
      <c r="S157" s="168" t="str">
        <f>IFERROR(VLOOKUP(S156,'P1-1'!$B:$AP,41,FALSE),"")</f>
        <v/>
      </c>
      <c r="T157" s="168" t="str">
        <f>IFERROR(VLOOKUP(T156,'P1-1'!$B:$AP,41,FALSE),"")</f>
        <v/>
      </c>
      <c r="U157" s="168" t="str">
        <f>IFERROR(VLOOKUP(U156,'P1-1'!$B:$AP,41,FALSE),"")</f>
        <v/>
      </c>
      <c r="V157" s="168" t="str">
        <f>IFERROR(VLOOKUP(V156,'P1-1'!$B:$AP,41,FALSE),"")</f>
        <v/>
      </c>
      <c r="W157" s="168" t="str">
        <f>IFERROR(VLOOKUP(W156,'P1-1'!$B:$AP,41,FALSE),"")</f>
        <v/>
      </c>
      <c r="X157" s="168" t="str">
        <f>IFERROR(VLOOKUP(X156,'P1-1'!$B:$AP,41,FALSE),"")</f>
        <v/>
      </c>
      <c r="Y157" s="168" t="str">
        <f>IFERROR(VLOOKUP(Y156,'P1-1'!$B:$AP,41,FALSE),"")</f>
        <v/>
      </c>
      <c r="Z157" s="168" t="str">
        <f>IFERROR(VLOOKUP(Z156,'P1-1'!$B:$AP,41,FALSE),"")</f>
        <v/>
      </c>
      <c r="AA157" s="168" t="str">
        <f>IFERROR(VLOOKUP(AA156,'P1-1'!$B:$AP,41,FALSE),"")</f>
        <v/>
      </c>
      <c r="AB157" s="168" t="str">
        <f>IFERROR(VLOOKUP(AB156,'P1-1'!$B:$AP,41,FALSE),"")</f>
        <v/>
      </c>
      <c r="AC157" s="168" t="str">
        <f>IFERROR(VLOOKUP(AC156,'P1-1'!$B:$AP,41,FALSE),"")</f>
        <v/>
      </c>
      <c r="AD157" s="168" t="str">
        <f>IFERROR(VLOOKUP(AD156,'P1-1'!$B:$AP,41,FALSE),"")</f>
        <v/>
      </c>
      <c r="AE157" s="168" t="str">
        <f>IFERROR(VLOOKUP(AE156,'P1-1'!$B:$AP,41,FALSE),"")</f>
        <v/>
      </c>
      <c r="AF157" s="168" t="str">
        <f>IFERROR(VLOOKUP(AF156,'P1-1'!$B:$AP,41,FALSE),"")</f>
        <v/>
      </c>
      <c r="AG157" s="168" t="str">
        <f>IFERROR(VLOOKUP(AG156,'P1-1'!$B:$AP,41,FALSE),"")</f>
        <v/>
      </c>
      <c r="AH157" s="168" t="str">
        <f>IFERROR(VLOOKUP(AH156,'P1-1'!$B:$AP,41,FALSE),"")</f>
        <v/>
      </c>
      <c r="AI157" s="168" t="str">
        <f>IFERROR(VLOOKUP(AI156,'P1-1'!$B:$AP,41,FALSE),"")</f>
        <v/>
      </c>
      <c r="AJ157" s="168" t="str">
        <f>IFERROR(VLOOKUP(AJ156,'P1-1'!$B:$AP,41,FALSE),"")</f>
        <v/>
      </c>
      <c r="AK157" s="168" t="str">
        <f>IFERROR(VLOOKUP(AK156,'P1-1'!$B:$AP,41,FALSE),"")</f>
        <v/>
      </c>
      <c r="AL157" s="168" t="str">
        <f>IFERROR(VLOOKUP(AL156,'P1-1'!$B:$AP,41,FALSE),"")</f>
        <v/>
      </c>
      <c r="AM157" s="168" t="str">
        <f>IFERROR(VLOOKUP(AM156,'P1-1'!$B:$AP,41,FALSE),"")</f>
        <v/>
      </c>
      <c r="AN157" s="483"/>
      <c r="AO157" s="486"/>
      <c r="AP157" s="490"/>
      <c r="AQ157" s="491"/>
      <c r="AR157" s="486"/>
      <c r="AS157" s="486"/>
      <c r="AT157" s="494"/>
      <c r="AU157" s="327" t="str">
        <f t="shared" ref="AU157" si="171">IFERROR(IF($D156="□",($AO156/$AK$7),($AO156/$AK$9)),"")</f>
        <v/>
      </c>
      <c r="AV157" s="327" t="str">
        <f t="shared" ref="AV157" si="172">IFERROR(IF($D156="□",($AN156/$AO$7),($AN156/$AO$9)),"")</f>
        <v/>
      </c>
    </row>
    <row r="158" spans="1:48" s="139" customFormat="1" ht="12" customHeight="1" x14ac:dyDescent="0.15">
      <c r="A158" s="497"/>
      <c r="B158" s="500"/>
      <c r="C158" s="515"/>
      <c r="D158" s="506"/>
      <c r="E158" s="364"/>
      <c r="F158" s="511"/>
      <c r="G158" s="512"/>
      <c r="H158" s="169" t="s">
        <v>224</v>
      </c>
      <c r="I158" s="170" t="str">
        <f>IFERROR(VLOOKUP(I156,'P1-1'!$B:$AP,31,FALSE),"")</f>
        <v/>
      </c>
      <c r="J158" s="168" t="str">
        <f>IFERROR(VLOOKUP(J156,'P1-1'!$B:$AP,31,FALSE),"")</f>
        <v/>
      </c>
      <c r="K158" s="168" t="str">
        <f>IFERROR(VLOOKUP(K156,'P1-1'!$B:$AP,31,FALSE),"")</f>
        <v/>
      </c>
      <c r="L158" s="168" t="str">
        <f>IFERROR(VLOOKUP(L156,'P1-1'!$B:$AP,31,FALSE),"")</f>
        <v/>
      </c>
      <c r="M158" s="168" t="str">
        <f>IFERROR(VLOOKUP(M156,'P1-1'!$B:$AP,31,FALSE),"")</f>
        <v/>
      </c>
      <c r="N158" s="168" t="str">
        <f>IFERROR(VLOOKUP(N156,'P1-1'!$B:$AP,31,FALSE),"")</f>
        <v/>
      </c>
      <c r="O158" s="168" t="str">
        <f>IFERROR(VLOOKUP(O156,'P1-1'!$B:$AP,31,FALSE),"")</f>
        <v/>
      </c>
      <c r="P158" s="168" t="str">
        <f>IFERROR(VLOOKUP(P156,'P1-1'!$B:$AP,31,FALSE),"")</f>
        <v/>
      </c>
      <c r="Q158" s="168" t="str">
        <f>IFERROR(VLOOKUP(Q156,'P1-1'!$B:$AP,31,FALSE),"")</f>
        <v/>
      </c>
      <c r="R158" s="168" t="str">
        <f>IFERROR(VLOOKUP(R156,'P1-1'!$B:$AP,31,FALSE),"")</f>
        <v/>
      </c>
      <c r="S158" s="168" t="str">
        <f>IFERROR(VLOOKUP(S156,'P1-1'!$B:$AP,31,FALSE),"")</f>
        <v/>
      </c>
      <c r="T158" s="168" t="str">
        <f>IFERROR(VLOOKUP(T156,'P1-1'!$B:$AP,31,FALSE),"")</f>
        <v/>
      </c>
      <c r="U158" s="168" t="str">
        <f>IFERROR(VLOOKUP(U156,'P1-1'!$B:$AP,31,FALSE),"")</f>
        <v/>
      </c>
      <c r="V158" s="168" t="str">
        <f>IFERROR(VLOOKUP(V156,'P1-1'!$B:$AP,31,FALSE),"")</f>
        <v/>
      </c>
      <c r="W158" s="168" t="str">
        <f>IFERROR(VLOOKUP(W156,'P1-1'!$B:$AP,31,FALSE),"")</f>
        <v/>
      </c>
      <c r="X158" s="168" t="str">
        <f>IFERROR(VLOOKUP(X156,'P1-1'!$B:$AP,31,FALSE),"")</f>
        <v/>
      </c>
      <c r="Y158" s="168" t="str">
        <f>IFERROR(VLOOKUP(Y156,'P1-1'!$B:$AP,31,FALSE),"")</f>
        <v/>
      </c>
      <c r="Z158" s="168" t="str">
        <f>IFERROR(VLOOKUP(Z156,'P1-1'!$B:$AP,31,FALSE),"")</f>
        <v/>
      </c>
      <c r="AA158" s="168" t="str">
        <f>IFERROR(VLOOKUP(AA156,'P1-1'!$B:$AP,31,FALSE),"")</f>
        <v/>
      </c>
      <c r="AB158" s="168" t="str">
        <f>IFERROR(VLOOKUP(AB156,'P1-1'!$B:$AP,31,FALSE),"")</f>
        <v/>
      </c>
      <c r="AC158" s="168" t="str">
        <f>IFERROR(VLOOKUP(AC156,'P1-1'!$B:$AP,31,FALSE),"")</f>
        <v/>
      </c>
      <c r="AD158" s="168" t="str">
        <f>IFERROR(VLOOKUP(AD156,'P1-1'!$B:$AP,31,FALSE),"")</f>
        <v/>
      </c>
      <c r="AE158" s="168" t="str">
        <f>IFERROR(VLOOKUP(AE156,'P1-1'!$B:$AP,31,FALSE),"")</f>
        <v/>
      </c>
      <c r="AF158" s="168" t="str">
        <f>IFERROR(VLOOKUP(AF156,'P1-1'!$B:$AP,31,FALSE),"")</f>
        <v/>
      </c>
      <c r="AG158" s="168" t="str">
        <f>IFERROR(VLOOKUP(AG156,'P1-1'!$B:$AP,31,FALSE),"")</f>
        <v/>
      </c>
      <c r="AH158" s="168" t="str">
        <f>IFERROR(VLOOKUP(AH156,'P1-1'!$B:$AP,31,FALSE),"")</f>
        <v/>
      </c>
      <c r="AI158" s="168" t="str">
        <f>IFERROR(VLOOKUP(AI156,'P1-1'!$B:$AP,31,FALSE),"")</f>
        <v/>
      </c>
      <c r="AJ158" s="168" t="str">
        <f>IFERROR(VLOOKUP(AJ156,'P1-1'!$B:$AP,31,FALSE),"")</f>
        <v/>
      </c>
      <c r="AK158" s="168" t="str">
        <f>IFERROR(VLOOKUP(AK156,'P1-1'!$B:$AP,31,FALSE),"")</f>
        <v/>
      </c>
      <c r="AL158" s="168" t="str">
        <f>IFERROR(VLOOKUP(AL156,'P1-1'!$B:$AP,31,FALSE),"")</f>
        <v/>
      </c>
      <c r="AM158" s="168" t="str">
        <f>IFERROR(VLOOKUP(AM156,'P1-1'!$B:$AP,31,FALSE),"")</f>
        <v/>
      </c>
      <c r="AN158" s="484"/>
      <c r="AO158" s="487"/>
      <c r="AP158" s="492"/>
      <c r="AQ158" s="493"/>
      <c r="AR158" s="487"/>
      <c r="AS158" s="487"/>
      <c r="AT158" s="494"/>
      <c r="AU158" s="328"/>
      <c r="AV158" s="328"/>
    </row>
    <row r="159" spans="1:48" s="139" customFormat="1" ht="12" customHeight="1" x14ac:dyDescent="0.15">
      <c r="A159" s="495">
        <v>46</v>
      </c>
      <c r="B159" s="498"/>
      <c r="C159" s="513"/>
      <c r="D159" s="504" t="s">
        <v>95</v>
      </c>
      <c r="E159" s="363"/>
      <c r="F159" s="507"/>
      <c r="G159" s="508"/>
      <c r="H159" s="166" t="s">
        <v>221</v>
      </c>
      <c r="I159" s="325"/>
      <c r="J159" s="325"/>
      <c r="K159" s="325"/>
      <c r="L159" s="325"/>
      <c r="M159" s="325"/>
      <c r="N159" s="325"/>
      <c r="O159" s="325"/>
      <c r="P159" s="325"/>
      <c r="Q159" s="325"/>
      <c r="R159" s="325"/>
      <c r="S159" s="325"/>
      <c r="T159" s="325"/>
      <c r="U159" s="325"/>
      <c r="V159" s="325"/>
      <c r="W159" s="325"/>
      <c r="X159" s="325"/>
      <c r="Y159" s="325"/>
      <c r="Z159" s="325"/>
      <c r="AA159" s="325"/>
      <c r="AB159" s="325"/>
      <c r="AC159" s="325"/>
      <c r="AD159" s="325"/>
      <c r="AE159" s="325"/>
      <c r="AF159" s="325"/>
      <c r="AG159" s="325"/>
      <c r="AH159" s="325"/>
      <c r="AI159" s="325"/>
      <c r="AJ159" s="325"/>
      <c r="AK159" s="325"/>
      <c r="AL159" s="325"/>
      <c r="AM159" s="325"/>
      <c r="AN159" s="482">
        <f t="shared" ref="AN159" si="173">IF(LEFT($AN$2,6)="共同生活援助",SUM(I160:AM160),SUM(I160:AM161))</f>
        <v>0</v>
      </c>
      <c r="AO159" s="485">
        <f>IF($AN$4="４週",AN159/4,AN159/(DAY(EOMONTH($I$22,0))/7))</f>
        <v>0</v>
      </c>
      <c r="AP159" s="488"/>
      <c r="AQ159" s="489"/>
      <c r="AR159" s="485" t="str">
        <f t="shared" ref="AR159" si="174">IF($AN$4="４週",AU160,AV160)</f>
        <v/>
      </c>
      <c r="AS159" s="485"/>
      <c r="AT159" s="494"/>
      <c r="AU159" s="326" t="s">
        <v>508</v>
      </c>
      <c r="AV159" s="326" t="s">
        <v>222</v>
      </c>
    </row>
    <row r="160" spans="1:48" s="139" customFormat="1" ht="12" customHeight="1" x14ac:dyDescent="0.15">
      <c r="A160" s="496"/>
      <c r="B160" s="499"/>
      <c r="C160" s="514"/>
      <c r="D160" s="505"/>
      <c r="E160" s="364"/>
      <c r="F160" s="509"/>
      <c r="G160" s="510"/>
      <c r="H160" s="167" t="s">
        <v>223</v>
      </c>
      <c r="I160" s="168" t="str">
        <f>IFERROR(VLOOKUP(I159,'P1-1'!$B:$AP,41,FALSE),"")</f>
        <v/>
      </c>
      <c r="J160" s="168" t="str">
        <f>IFERROR(VLOOKUP(J159,'P1-1'!$B:$AP,41,FALSE),"")</f>
        <v/>
      </c>
      <c r="K160" s="168" t="str">
        <f>IFERROR(VLOOKUP(K159,'P1-1'!$B:$AP,41,FALSE),"")</f>
        <v/>
      </c>
      <c r="L160" s="168" t="str">
        <f>IFERROR(VLOOKUP(L159,'P1-1'!$B:$AP,41,FALSE),"")</f>
        <v/>
      </c>
      <c r="M160" s="168" t="str">
        <f>IFERROR(VLOOKUP(M159,'P1-1'!$B:$AP,41,FALSE),"")</f>
        <v/>
      </c>
      <c r="N160" s="168" t="str">
        <f>IFERROR(VLOOKUP(N159,'P1-1'!$B:$AP,41,FALSE),"")</f>
        <v/>
      </c>
      <c r="O160" s="168" t="str">
        <f>IFERROR(VLOOKUP(O159,'P1-1'!$B:$AP,41,FALSE),"")</f>
        <v/>
      </c>
      <c r="P160" s="168" t="str">
        <f>IFERROR(VLOOKUP(P159,'P1-1'!$B:$AP,41,FALSE),"")</f>
        <v/>
      </c>
      <c r="Q160" s="168" t="str">
        <f>IFERROR(VLOOKUP(Q159,'P1-1'!$B:$AP,41,FALSE),"")</f>
        <v/>
      </c>
      <c r="R160" s="168" t="str">
        <f>IFERROR(VLOOKUP(R159,'P1-1'!$B:$AP,41,FALSE),"")</f>
        <v/>
      </c>
      <c r="S160" s="168" t="str">
        <f>IFERROR(VLOOKUP(S159,'P1-1'!$B:$AP,41,FALSE),"")</f>
        <v/>
      </c>
      <c r="T160" s="168" t="str">
        <f>IFERROR(VLOOKUP(T159,'P1-1'!$B:$AP,41,FALSE),"")</f>
        <v/>
      </c>
      <c r="U160" s="168" t="str">
        <f>IFERROR(VLOOKUP(U159,'P1-1'!$B:$AP,41,FALSE),"")</f>
        <v/>
      </c>
      <c r="V160" s="168" t="str">
        <f>IFERROR(VLOOKUP(V159,'P1-1'!$B:$AP,41,FALSE),"")</f>
        <v/>
      </c>
      <c r="W160" s="168" t="str">
        <f>IFERROR(VLOOKUP(W159,'P1-1'!$B:$AP,41,FALSE),"")</f>
        <v/>
      </c>
      <c r="X160" s="168" t="str">
        <f>IFERROR(VLOOKUP(X159,'P1-1'!$B:$AP,41,FALSE),"")</f>
        <v/>
      </c>
      <c r="Y160" s="168" t="str">
        <f>IFERROR(VLOOKUP(Y159,'P1-1'!$B:$AP,41,FALSE),"")</f>
        <v/>
      </c>
      <c r="Z160" s="168" t="str">
        <f>IFERROR(VLOOKUP(Z159,'P1-1'!$B:$AP,41,FALSE),"")</f>
        <v/>
      </c>
      <c r="AA160" s="168" t="str">
        <f>IFERROR(VLOOKUP(AA159,'P1-1'!$B:$AP,41,FALSE),"")</f>
        <v/>
      </c>
      <c r="AB160" s="168" t="str">
        <f>IFERROR(VLOOKUP(AB159,'P1-1'!$B:$AP,41,FALSE),"")</f>
        <v/>
      </c>
      <c r="AC160" s="168" t="str">
        <f>IFERROR(VLOOKUP(AC159,'P1-1'!$B:$AP,41,FALSE),"")</f>
        <v/>
      </c>
      <c r="AD160" s="168" t="str">
        <f>IFERROR(VLOOKUP(AD159,'P1-1'!$B:$AP,41,FALSE),"")</f>
        <v/>
      </c>
      <c r="AE160" s="168" t="str">
        <f>IFERROR(VLOOKUP(AE159,'P1-1'!$B:$AP,41,FALSE),"")</f>
        <v/>
      </c>
      <c r="AF160" s="168" t="str">
        <f>IFERROR(VLOOKUP(AF159,'P1-1'!$B:$AP,41,FALSE),"")</f>
        <v/>
      </c>
      <c r="AG160" s="168" t="str">
        <f>IFERROR(VLOOKUP(AG159,'P1-1'!$B:$AP,41,FALSE),"")</f>
        <v/>
      </c>
      <c r="AH160" s="168" t="str">
        <f>IFERROR(VLOOKUP(AH159,'P1-1'!$B:$AP,41,FALSE),"")</f>
        <v/>
      </c>
      <c r="AI160" s="168" t="str">
        <f>IFERROR(VLOOKUP(AI159,'P1-1'!$B:$AP,41,FALSE),"")</f>
        <v/>
      </c>
      <c r="AJ160" s="168" t="str">
        <f>IFERROR(VLOOKUP(AJ159,'P1-1'!$B:$AP,41,FALSE),"")</f>
        <v/>
      </c>
      <c r="AK160" s="168" t="str">
        <f>IFERROR(VLOOKUP(AK159,'P1-1'!$B:$AP,41,FALSE),"")</f>
        <v/>
      </c>
      <c r="AL160" s="168" t="str">
        <f>IFERROR(VLOOKUP(AL159,'P1-1'!$B:$AP,41,FALSE),"")</f>
        <v/>
      </c>
      <c r="AM160" s="168" t="str">
        <f>IFERROR(VLOOKUP(AM159,'P1-1'!$B:$AP,41,FALSE),"")</f>
        <v/>
      </c>
      <c r="AN160" s="483"/>
      <c r="AO160" s="486"/>
      <c r="AP160" s="490"/>
      <c r="AQ160" s="491"/>
      <c r="AR160" s="486"/>
      <c r="AS160" s="486"/>
      <c r="AT160" s="494"/>
      <c r="AU160" s="327" t="str">
        <f t="shared" ref="AU160" si="175">IFERROR(IF($D159="□",($AO159/$AK$7),($AO159/$AK$9)),"")</f>
        <v/>
      </c>
      <c r="AV160" s="327" t="str">
        <f t="shared" ref="AV160" si="176">IFERROR(IF($D159="□",($AN159/$AO$7),($AN159/$AO$9)),"")</f>
        <v/>
      </c>
    </row>
    <row r="161" spans="1:48" s="139" customFormat="1" ht="12" customHeight="1" x14ac:dyDescent="0.15">
      <c r="A161" s="497"/>
      <c r="B161" s="500"/>
      <c r="C161" s="515"/>
      <c r="D161" s="506"/>
      <c r="E161" s="364"/>
      <c r="F161" s="511"/>
      <c r="G161" s="512"/>
      <c r="H161" s="169" t="s">
        <v>224</v>
      </c>
      <c r="I161" s="168" t="str">
        <f>IFERROR(VLOOKUP(I159,'P1-1'!$B:$AP,31,FALSE),"")</f>
        <v/>
      </c>
      <c r="J161" s="168" t="str">
        <f>IFERROR(VLOOKUP(J159,'P1-1'!$B:$AP,31,FALSE),"")</f>
        <v/>
      </c>
      <c r="K161" s="168" t="str">
        <f>IFERROR(VLOOKUP(K159,'P1-1'!$B:$AP,31,FALSE),"")</f>
        <v/>
      </c>
      <c r="L161" s="168" t="str">
        <f>IFERROR(VLOOKUP(L159,'P1-1'!$B:$AP,31,FALSE),"")</f>
        <v/>
      </c>
      <c r="M161" s="168" t="str">
        <f>IFERROR(VLOOKUP(M159,'P1-1'!$B:$AP,31,FALSE),"")</f>
        <v/>
      </c>
      <c r="N161" s="168" t="str">
        <f>IFERROR(VLOOKUP(N159,'P1-1'!$B:$AP,31,FALSE),"")</f>
        <v/>
      </c>
      <c r="O161" s="168" t="str">
        <f>IFERROR(VLOOKUP(O159,'P1-1'!$B:$AP,31,FALSE),"")</f>
        <v/>
      </c>
      <c r="P161" s="168" t="str">
        <f>IFERROR(VLOOKUP(P159,'P1-1'!$B:$AP,31,FALSE),"")</f>
        <v/>
      </c>
      <c r="Q161" s="168" t="str">
        <f>IFERROR(VLOOKUP(Q159,'P1-1'!$B:$AP,31,FALSE),"")</f>
        <v/>
      </c>
      <c r="R161" s="168" t="str">
        <f>IFERROR(VLOOKUP(R159,'P1-1'!$B:$AP,31,FALSE),"")</f>
        <v/>
      </c>
      <c r="S161" s="168" t="str">
        <f>IFERROR(VLOOKUP(S159,'P1-1'!$B:$AP,31,FALSE),"")</f>
        <v/>
      </c>
      <c r="T161" s="168" t="str">
        <f>IFERROR(VLOOKUP(T159,'P1-1'!$B:$AP,31,FALSE),"")</f>
        <v/>
      </c>
      <c r="U161" s="168" t="str">
        <f>IFERROR(VLOOKUP(U159,'P1-1'!$B:$AP,31,FALSE),"")</f>
        <v/>
      </c>
      <c r="V161" s="168" t="str">
        <f>IFERROR(VLOOKUP(V159,'P1-1'!$B:$AP,31,FALSE),"")</f>
        <v/>
      </c>
      <c r="W161" s="168" t="str">
        <f>IFERROR(VLOOKUP(W159,'P1-1'!$B:$AP,31,FALSE),"")</f>
        <v/>
      </c>
      <c r="X161" s="168" t="str">
        <f>IFERROR(VLOOKUP(X159,'P1-1'!$B:$AP,31,FALSE),"")</f>
        <v/>
      </c>
      <c r="Y161" s="168" t="str">
        <f>IFERROR(VLOOKUP(Y159,'P1-1'!$B:$AP,31,FALSE),"")</f>
        <v/>
      </c>
      <c r="Z161" s="168" t="str">
        <f>IFERROR(VLOOKUP(Z159,'P1-1'!$B:$AP,31,FALSE),"")</f>
        <v/>
      </c>
      <c r="AA161" s="168" t="str">
        <f>IFERROR(VLOOKUP(AA159,'P1-1'!$B:$AP,31,FALSE),"")</f>
        <v/>
      </c>
      <c r="AB161" s="168" t="str">
        <f>IFERROR(VLOOKUP(AB159,'P1-1'!$B:$AP,31,FALSE),"")</f>
        <v/>
      </c>
      <c r="AC161" s="168" t="str">
        <f>IFERROR(VLOOKUP(AC159,'P1-1'!$B:$AP,31,FALSE),"")</f>
        <v/>
      </c>
      <c r="AD161" s="168" t="str">
        <f>IFERROR(VLOOKUP(AD159,'P1-1'!$B:$AP,31,FALSE),"")</f>
        <v/>
      </c>
      <c r="AE161" s="168" t="str">
        <f>IFERROR(VLOOKUP(AE159,'P1-1'!$B:$AP,31,FALSE),"")</f>
        <v/>
      </c>
      <c r="AF161" s="168" t="str">
        <f>IFERROR(VLOOKUP(AF159,'P1-1'!$B:$AP,31,FALSE),"")</f>
        <v/>
      </c>
      <c r="AG161" s="168" t="str">
        <f>IFERROR(VLOOKUP(AG159,'P1-1'!$B:$AP,31,FALSE),"")</f>
        <v/>
      </c>
      <c r="AH161" s="168" t="str">
        <f>IFERROR(VLOOKUP(AH159,'P1-1'!$B:$AP,31,FALSE),"")</f>
        <v/>
      </c>
      <c r="AI161" s="168" t="str">
        <f>IFERROR(VLOOKUP(AI159,'P1-1'!$B:$AP,31,FALSE),"")</f>
        <v/>
      </c>
      <c r="AJ161" s="168" t="str">
        <f>IFERROR(VLOOKUP(AJ159,'P1-1'!$B:$AP,31,FALSE),"")</f>
        <v/>
      </c>
      <c r="AK161" s="168" t="str">
        <f>IFERROR(VLOOKUP(AK159,'P1-1'!$B:$AP,31,FALSE),"")</f>
        <v/>
      </c>
      <c r="AL161" s="168" t="str">
        <f>IFERROR(VLOOKUP(AL159,'P1-1'!$B:$AP,31,FALSE),"")</f>
        <v/>
      </c>
      <c r="AM161" s="168" t="str">
        <f>IFERROR(VLOOKUP(AM159,'P1-1'!$B:$AP,31,FALSE),"")</f>
        <v/>
      </c>
      <c r="AN161" s="484"/>
      <c r="AO161" s="487"/>
      <c r="AP161" s="492"/>
      <c r="AQ161" s="493"/>
      <c r="AR161" s="487"/>
      <c r="AS161" s="487"/>
      <c r="AT161" s="494"/>
      <c r="AU161" s="328"/>
      <c r="AV161" s="328"/>
    </row>
    <row r="162" spans="1:48" s="139" customFormat="1" ht="12" customHeight="1" x14ac:dyDescent="0.15">
      <c r="A162" s="495">
        <v>47</v>
      </c>
      <c r="B162" s="498"/>
      <c r="C162" s="513"/>
      <c r="D162" s="504" t="s">
        <v>95</v>
      </c>
      <c r="E162" s="363"/>
      <c r="F162" s="507"/>
      <c r="G162" s="508"/>
      <c r="H162" s="166" t="s">
        <v>221</v>
      </c>
      <c r="I162" s="325"/>
      <c r="J162" s="325"/>
      <c r="K162" s="325"/>
      <c r="L162" s="325"/>
      <c r="M162" s="325"/>
      <c r="N162" s="325"/>
      <c r="O162" s="325"/>
      <c r="P162" s="325"/>
      <c r="Q162" s="325"/>
      <c r="R162" s="325"/>
      <c r="S162" s="325"/>
      <c r="T162" s="325"/>
      <c r="U162" s="325"/>
      <c r="V162" s="325"/>
      <c r="W162" s="325"/>
      <c r="X162" s="325"/>
      <c r="Y162" s="325"/>
      <c r="Z162" s="325"/>
      <c r="AA162" s="325"/>
      <c r="AB162" s="325"/>
      <c r="AC162" s="325"/>
      <c r="AD162" s="325"/>
      <c r="AE162" s="325"/>
      <c r="AF162" s="325"/>
      <c r="AG162" s="325"/>
      <c r="AH162" s="325"/>
      <c r="AI162" s="325"/>
      <c r="AJ162" s="325"/>
      <c r="AK162" s="325"/>
      <c r="AL162" s="325"/>
      <c r="AM162" s="325"/>
      <c r="AN162" s="482">
        <f t="shared" ref="AN162" si="177">IF(LEFT($AN$2,6)="共同生活援助",SUM(I163:AM163),SUM(I163:AM164))</f>
        <v>0</v>
      </c>
      <c r="AO162" s="485">
        <f>IF($AN$4="４週",AN162/4,AN162/(DAY(EOMONTH($I$22,0))/7))</f>
        <v>0</v>
      </c>
      <c r="AP162" s="488"/>
      <c r="AQ162" s="489"/>
      <c r="AR162" s="485" t="str">
        <f t="shared" ref="AR162" si="178">IF($AN$4="４週",AU163,AV163)</f>
        <v/>
      </c>
      <c r="AS162" s="485"/>
      <c r="AT162" s="494"/>
      <c r="AU162" s="326" t="s">
        <v>508</v>
      </c>
      <c r="AV162" s="326" t="s">
        <v>222</v>
      </c>
    </row>
    <row r="163" spans="1:48" s="139" customFormat="1" ht="12" customHeight="1" x14ac:dyDescent="0.15">
      <c r="A163" s="496"/>
      <c r="B163" s="499"/>
      <c r="C163" s="514"/>
      <c r="D163" s="505"/>
      <c r="E163" s="364"/>
      <c r="F163" s="509"/>
      <c r="G163" s="510"/>
      <c r="H163" s="167" t="s">
        <v>223</v>
      </c>
      <c r="I163" s="168" t="str">
        <f>IFERROR(VLOOKUP(I162,'P1-1'!$B:$AP,41,FALSE),"")</f>
        <v/>
      </c>
      <c r="J163" s="168" t="str">
        <f>IFERROR(VLOOKUP(J162,'P1-1'!$B:$AP,41,FALSE),"")</f>
        <v/>
      </c>
      <c r="K163" s="168" t="str">
        <f>IFERROR(VLOOKUP(K162,'P1-1'!$B:$AP,41,FALSE),"")</f>
        <v/>
      </c>
      <c r="L163" s="168" t="str">
        <f>IFERROR(VLOOKUP(L162,'P1-1'!$B:$AP,41,FALSE),"")</f>
        <v/>
      </c>
      <c r="M163" s="168" t="str">
        <f>IFERROR(VLOOKUP(M162,'P1-1'!$B:$AP,41,FALSE),"")</f>
        <v/>
      </c>
      <c r="N163" s="168" t="str">
        <f>IFERROR(VLOOKUP(N162,'P1-1'!$B:$AP,41,FALSE),"")</f>
        <v/>
      </c>
      <c r="O163" s="168" t="str">
        <f>IFERROR(VLOOKUP(O162,'P1-1'!$B:$AP,41,FALSE),"")</f>
        <v/>
      </c>
      <c r="P163" s="168" t="str">
        <f>IFERROR(VLOOKUP(P162,'P1-1'!$B:$AP,41,FALSE),"")</f>
        <v/>
      </c>
      <c r="Q163" s="168" t="str">
        <f>IFERROR(VLOOKUP(Q162,'P1-1'!$B:$AP,41,FALSE),"")</f>
        <v/>
      </c>
      <c r="R163" s="168" t="str">
        <f>IFERROR(VLOOKUP(R162,'P1-1'!$B:$AP,41,FALSE),"")</f>
        <v/>
      </c>
      <c r="S163" s="168" t="str">
        <f>IFERROR(VLOOKUP(S162,'P1-1'!$B:$AP,41,FALSE),"")</f>
        <v/>
      </c>
      <c r="T163" s="168" t="str">
        <f>IFERROR(VLOOKUP(T162,'P1-1'!$B:$AP,41,FALSE),"")</f>
        <v/>
      </c>
      <c r="U163" s="168" t="str">
        <f>IFERROR(VLOOKUP(U162,'P1-1'!$B:$AP,41,FALSE),"")</f>
        <v/>
      </c>
      <c r="V163" s="168" t="str">
        <f>IFERROR(VLOOKUP(V162,'P1-1'!$B:$AP,41,FALSE),"")</f>
        <v/>
      </c>
      <c r="W163" s="168" t="str">
        <f>IFERROR(VLOOKUP(W162,'P1-1'!$B:$AP,41,FALSE),"")</f>
        <v/>
      </c>
      <c r="X163" s="168" t="str">
        <f>IFERROR(VLOOKUP(X162,'P1-1'!$B:$AP,41,FALSE),"")</f>
        <v/>
      </c>
      <c r="Y163" s="168" t="str">
        <f>IFERROR(VLOOKUP(Y162,'P1-1'!$B:$AP,41,FALSE),"")</f>
        <v/>
      </c>
      <c r="Z163" s="168" t="str">
        <f>IFERROR(VLOOKUP(Z162,'P1-1'!$B:$AP,41,FALSE),"")</f>
        <v/>
      </c>
      <c r="AA163" s="168" t="str">
        <f>IFERROR(VLOOKUP(AA162,'P1-1'!$B:$AP,41,FALSE),"")</f>
        <v/>
      </c>
      <c r="AB163" s="168" t="str">
        <f>IFERROR(VLOOKUP(AB162,'P1-1'!$B:$AP,41,FALSE),"")</f>
        <v/>
      </c>
      <c r="AC163" s="168" t="str">
        <f>IFERROR(VLOOKUP(AC162,'P1-1'!$B:$AP,41,FALSE),"")</f>
        <v/>
      </c>
      <c r="AD163" s="168" t="str">
        <f>IFERROR(VLOOKUP(AD162,'P1-1'!$B:$AP,41,FALSE),"")</f>
        <v/>
      </c>
      <c r="AE163" s="168" t="str">
        <f>IFERROR(VLOOKUP(AE162,'P1-1'!$B:$AP,41,FALSE),"")</f>
        <v/>
      </c>
      <c r="AF163" s="168" t="str">
        <f>IFERROR(VLOOKUP(AF162,'P1-1'!$B:$AP,41,FALSE),"")</f>
        <v/>
      </c>
      <c r="AG163" s="168" t="str">
        <f>IFERROR(VLOOKUP(AG162,'P1-1'!$B:$AP,41,FALSE),"")</f>
        <v/>
      </c>
      <c r="AH163" s="168" t="str">
        <f>IFERROR(VLOOKUP(AH162,'P1-1'!$B:$AP,41,FALSE),"")</f>
        <v/>
      </c>
      <c r="AI163" s="168" t="str">
        <f>IFERROR(VLOOKUP(AI162,'P1-1'!$B:$AP,41,FALSE),"")</f>
        <v/>
      </c>
      <c r="AJ163" s="168" t="str">
        <f>IFERROR(VLOOKUP(AJ162,'P1-1'!$B:$AP,41,FALSE),"")</f>
        <v/>
      </c>
      <c r="AK163" s="168" t="str">
        <f>IFERROR(VLOOKUP(AK162,'P1-1'!$B:$AP,41,FALSE),"")</f>
        <v/>
      </c>
      <c r="AL163" s="168" t="str">
        <f>IFERROR(VLOOKUP(AL162,'P1-1'!$B:$AP,41,FALSE),"")</f>
        <v/>
      </c>
      <c r="AM163" s="168" t="str">
        <f>IFERROR(VLOOKUP(AM162,'P1-1'!$B:$AP,41,FALSE),"")</f>
        <v/>
      </c>
      <c r="AN163" s="483"/>
      <c r="AO163" s="486"/>
      <c r="AP163" s="490"/>
      <c r="AQ163" s="491"/>
      <c r="AR163" s="486"/>
      <c r="AS163" s="486"/>
      <c r="AT163" s="494"/>
      <c r="AU163" s="327" t="str">
        <f t="shared" ref="AU163" si="179">IFERROR(IF($D162="□",($AO162/$AK$7),($AO162/$AK$9)),"")</f>
        <v/>
      </c>
      <c r="AV163" s="327" t="str">
        <f t="shared" ref="AV163" si="180">IFERROR(IF($D162="□",($AN162/$AO$7),($AN162/$AO$9)),"")</f>
        <v/>
      </c>
    </row>
    <row r="164" spans="1:48" s="139" customFormat="1" ht="12" customHeight="1" x14ac:dyDescent="0.15">
      <c r="A164" s="497"/>
      <c r="B164" s="500"/>
      <c r="C164" s="515"/>
      <c r="D164" s="506"/>
      <c r="E164" s="364"/>
      <c r="F164" s="511"/>
      <c r="G164" s="512"/>
      <c r="H164" s="169" t="s">
        <v>224</v>
      </c>
      <c r="I164" s="168" t="str">
        <f>IFERROR(VLOOKUP(I162,'P1-1'!$B:$AP,31,FALSE),"")</f>
        <v/>
      </c>
      <c r="J164" s="168" t="str">
        <f>IFERROR(VLOOKUP(J162,'P1-1'!$B:$AP,31,FALSE),"")</f>
        <v/>
      </c>
      <c r="K164" s="168" t="str">
        <f>IFERROR(VLOOKUP(K162,'P1-1'!$B:$AP,31,FALSE),"")</f>
        <v/>
      </c>
      <c r="L164" s="168" t="str">
        <f>IFERROR(VLOOKUP(L162,'P1-1'!$B:$AP,31,FALSE),"")</f>
        <v/>
      </c>
      <c r="M164" s="168" t="str">
        <f>IFERROR(VLOOKUP(M162,'P1-1'!$B:$AP,31,FALSE),"")</f>
        <v/>
      </c>
      <c r="N164" s="168" t="str">
        <f>IFERROR(VLOOKUP(N162,'P1-1'!$B:$AP,31,FALSE),"")</f>
        <v/>
      </c>
      <c r="O164" s="168" t="str">
        <f>IFERROR(VLOOKUP(O162,'P1-1'!$B:$AP,31,FALSE),"")</f>
        <v/>
      </c>
      <c r="P164" s="168" t="str">
        <f>IFERROR(VLOOKUP(P162,'P1-1'!$B:$AP,31,FALSE),"")</f>
        <v/>
      </c>
      <c r="Q164" s="168" t="str">
        <f>IFERROR(VLOOKUP(Q162,'P1-1'!$B:$AP,31,FALSE),"")</f>
        <v/>
      </c>
      <c r="R164" s="168" t="str">
        <f>IFERROR(VLOOKUP(R162,'P1-1'!$B:$AP,31,FALSE),"")</f>
        <v/>
      </c>
      <c r="S164" s="168" t="str">
        <f>IFERROR(VLOOKUP(S162,'P1-1'!$B:$AP,31,FALSE),"")</f>
        <v/>
      </c>
      <c r="T164" s="168" t="str">
        <f>IFERROR(VLOOKUP(T162,'P1-1'!$B:$AP,31,FALSE),"")</f>
        <v/>
      </c>
      <c r="U164" s="168" t="str">
        <f>IFERROR(VLOOKUP(U162,'P1-1'!$B:$AP,31,FALSE),"")</f>
        <v/>
      </c>
      <c r="V164" s="168" t="str">
        <f>IFERROR(VLOOKUP(V162,'P1-1'!$B:$AP,31,FALSE),"")</f>
        <v/>
      </c>
      <c r="W164" s="168" t="str">
        <f>IFERROR(VLOOKUP(W162,'P1-1'!$B:$AP,31,FALSE),"")</f>
        <v/>
      </c>
      <c r="X164" s="168" t="str">
        <f>IFERROR(VLOOKUP(X162,'P1-1'!$B:$AP,31,FALSE),"")</f>
        <v/>
      </c>
      <c r="Y164" s="168" t="str">
        <f>IFERROR(VLOOKUP(Y162,'P1-1'!$B:$AP,31,FALSE),"")</f>
        <v/>
      </c>
      <c r="Z164" s="168" t="str">
        <f>IFERROR(VLOOKUP(Z162,'P1-1'!$B:$AP,31,FALSE),"")</f>
        <v/>
      </c>
      <c r="AA164" s="168" t="str">
        <f>IFERROR(VLOOKUP(AA162,'P1-1'!$B:$AP,31,FALSE),"")</f>
        <v/>
      </c>
      <c r="AB164" s="168" t="str">
        <f>IFERROR(VLOOKUP(AB162,'P1-1'!$B:$AP,31,FALSE),"")</f>
        <v/>
      </c>
      <c r="AC164" s="168" t="str">
        <f>IFERROR(VLOOKUP(AC162,'P1-1'!$B:$AP,31,FALSE),"")</f>
        <v/>
      </c>
      <c r="AD164" s="168" t="str">
        <f>IFERROR(VLOOKUP(AD162,'P1-1'!$B:$AP,31,FALSE),"")</f>
        <v/>
      </c>
      <c r="AE164" s="168" t="str">
        <f>IFERROR(VLOOKUP(AE162,'P1-1'!$B:$AP,31,FALSE),"")</f>
        <v/>
      </c>
      <c r="AF164" s="168" t="str">
        <f>IFERROR(VLOOKUP(AF162,'P1-1'!$B:$AP,31,FALSE),"")</f>
        <v/>
      </c>
      <c r="AG164" s="168" t="str">
        <f>IFERROR(VLOOKUP(AG162,'P1-1'!$B:$AP,31,FALSE),"")</f>
        <v/>
      </c>
      <c r="AH164" s="168" t="str">
        <f>IFERROR(VLOOKUP(AH162,'P1-1'!$B:$AP,31,FALSE),"")</f>
        <v/>
      </c>
      <c r="AI164" s="168" t="str">
        <f>IFERROR(VLOOKUP(AI162,'P1-1'!$B:$AP,31,FALSE),"")</f>
        <v/>
      </c>
      <c r="AJ164" s="168" t="str">
        <f>IFERROR(VLOOKUP(AJ162,'P1-1'!$B:$AP,31,FALSE),"")</f>
        <v/>
      </c>
      <c r="AK164" s="168" t="str">
        <f>IFERROR(VLOOKUP(AK162,'P1-1'!$B:$AP,31,FALSE),"")</f>
        <v/>
      </c>
      <c r="AL164" s="168" t="str">
        <f>IFERROR(VLOOKUP(AL162,'P1-1'!$B:$AP,31,FALSE),"")</f>
        <v/>
      </c>
      <c r="AM164" s="168" t="str">
        <f>IFERROR(VLOOKUP(AM162,'P1-1'!$B:$AP,31,FALSE),"")</f>
        <v/>
      </c>
      <c r="AN164" s="484"/>
      <c r="AO164" s="487"/>
      <c r="AP164" s="492"/>
      <c r="AQ164" s="493"/>
      <c r="AR164" s="487"/>
      <c r="AS164" s="487"/>
      <c r="AT164" s="494"/>
      <c r="AU164" s="328"/>
      <c r="AV164" s="328"/>
    </row>
    <row r="165" spans="1:48" s="139" customFormat="1" ht="12" customHeight="1" x14ac:dyDescent="0.15">
      <c r="A165" s="495">
        <v>48</v>
      </c>
      <c r="B165" s="498"/>
      <c r="C165" s="501"/>
      <c r="D165" s="504" t="s">
        <v>95</v>
      </c>
      <c r="E165" s="363"/>
      <c r="F165" s="507"/>
      <c r="G165" s="508"/>
      <c r="H165" s="166" t="s">
        <v>221</v>
      </c>
      <c r="I165" s="325"/>
      <c r="J165" s="325"/>
      <c r="K165" s="325"/>
      <c r="L165" s="325"/>
      <c r="M165" s="325"/>
      <c r="N165" s="325"/>
      <c r="O165" s="325"/>
      <c r="P165" s="325"/>
      <c r="Q165" s="325"/>
      <c r="R165" s="325"/>
      <c r="S165" s="325"/>
      <c r="T165" s="325"/>
      <c r="U165" s="325"/>
      <c r="V165" s="325"/>
      <c r="W165" s="325"/>
      <c r="X165" s="325"/>
      <c r="Y165" s="325"/>
      <c r="Z165" s="325"/>
      <c r="AA165" s="325"/>
      <c r="AB165" s="325"/>
      <c r="AC165" s="325"/>
      <c r="AD165" s="325"/>
      <c r="AE165" s="325"/>
      <c r="AF165" s="325"/>
      <c r="AG165" s="325"/>
      <c r="AH165" s="325"/>
      <c r="AI165" s="325"/>
      <c r="AJ165" s="325"/>
      <c r="AK165" s="325"/>
      <c r="AL165" s="325"/>
      <c r="AM165" s="325"/>
      <c r="AN165" s="482">
        <f t="shared" ref="AN165" si="181">IF(LEFT($AN$2,6)="共同生活援助",SUM(I166:AM166),SUM(I166:AM167))</f>
        <v>0</v>
      </c>
      <c r="AO165" s="485">
        <f>IF($AN$4="４週",AN165/4,AN165/(DAY(EOMONTH($I$22,0))/7))</f>
        <v>0</v>
      </c>
      <c r="AP165" s="488"/>
      <c r="AQ165" s="489"/>
      <c r="AR165" s="485" t="str">
        <f t="shared" ref="AR165" si="182">IF($AN$4="４週",AU166,AV166)</f>
        <v/>
      </c>
      <c r="AS165" s="485"/>
      <c r="AT165" s="494"/>
      <c r="AU165" s="326" t="s">
        <v>508</v>
      </c>
      <c r="AV165" s="326" t="s">
        <v>222</v>
      </c>
    </row>
    <row r="166" spans="1:48" s="139" customFormat="1" ht="12" customHeight="1" x14ac:dyDescent="0.15">
      <c r="A166" s="496"/>
      <c r="B166" s="499"/>
      <c r="C166" s="502"/>
      <c r="D166" s="505"/>
      <c r="E166" s="364"/>
      <c r="F166" s="509"/>
      <c r="G166" s="510"/>
      <c r="H166" s="167" t="s">
        <v>223</v>
      </c>
      <c r="I166" s="168" t="str">
        <f>IFERROR(VLOOKUP(I165,'P1-1'!$B:$AP,41,FALSE),"")</f>
        <v/>
      </c>
      <c r="J166" s="168" t="str">
        <f>IFERROR(VLOOKUP(J165,'P1-1'!$B:$AP,41,FALSE),"")</f>
        <v/>
      </c>
      <c r="K166" s="168" t="str">
        <f>IFERROR(VLOOKUP(K165,'P1-1'!$B:$AP,41,FALSE),"")</f>
        <v/>
      </c>
      <c r="L166" s="168" t="str">
        <f>IFERROR(VLOOKUP(L165,'P1-1'!$B:$AP,41,FALSE),"")</f>
        <v/>
      </c>
      <c r="M166" s="168" t="str">
        <f>IFERROR(VLOOKUP(M165,'P1-1'!$B:$AP,41,FALSE),"")</f>
        <v/>
      </c>
      <c r="N166" s="168" t="str">
        <f>IFERROR(VLOOKUP(N165,'P1-1'!$B:$AP,41,FALSE),"")</f>
        <v/>
      </c>
      <c r="O166" s="168" t="str">
        <f>IFERROR(VLOOKUP(O165,'P1-1'!$B:$AP,41,FALSE),"")</f>
        <v/>
      </c>
      <c r="P166" s="168" t="str">
        <f>IFERROR(VLOOKUP(P165,'P1-1'!$B:$AP,41,FALSE),"")</f>
        <v/>
      </c>
      <c r="Q166" s="168" t="str">
        <f>IFERROR(VLOOKUP(Q165,'P1-1'!$B:$AP,41,FALSE),"")</f>
        <v/>
      </c>
      <c r="R166" s="168" t="str">
        <f>IFERROR(VLOOKUP(R165,'P1-1'!$B:$AP,41,FALSE),"")</f>
        <v/>
      </c>
      <c r="S166" s="168" t="str">
        <f>IFERROR(VLOOKUP(S165,'P1-1'!$B:$AP,41,FALSE),"")</f>
        <v/>
      </c>
      <c r="T166" s="168" t="str">
        <f>IFERROR(VLOOKUP(T165,'P1-1'!$B:$AP,41,FALSE),"")</f>
        <v/>
      </c>
      <c r="U166" s="168" t="str">
        <f>IFERROR(VLOOKUP(U165,'P1-1'!$B:$AP,41,FALSE),"")</f>
        <v/>
      </c>
      <c r="V166" s="168" t="str">
        <f>IFERROR(VLOOKUP(V165,'P1-1'!$B:$AP,41,FALSE),"")</f>
        <v/>
      </c>
      <c r="W166" s="168" t="str">
        <f>IFERROR(VLOOKUP(W165,'P1-1'!$B:$AP,41,FALSE),"")</f>
        <v/>
      </c>
      <c r="X166" s="168" t="str">
        <f>IFERROR(VLOOKUP(X165,'P1-1'!$B:$AP,41,FALSE),"")</f>
        <v/>
      </c>
      <c r="Y166" s="168" t="str">
        <f>IFERROR(VLOOKUP(Y165,'P1-1'!$B:$AP,41,FALSE),"")</f>
        <v/>
      </c>
      <c r="Z166" s="168" t="str">
        <f>IFERROR(VLOOKUP(Z165,'P1-1'!$B:$AP,41,FALSE),"")</f>
        <v/>
      </c>
      <c r="AA166" s="168" t="str">
        <f>IFERROR(VLOOKUP(AA165,'P1-1'!$B:$AP,41,FALSE),"")</f>
        <v/>
      </c>
      <c r="AB166" s="168" t="str">
        <f>IFERROR(VLOOKUP(AB165,'P1-1'!$B:$AP,41,FALSE),"")</f>
        <v/>
      </c>
      <c r="AC166" s="168" t="str">
        <f>IFERROR(VLOOKUP(AC165,'P1-1'!$B:$AP,41,FALSE),"")</f>
        <v/>
      </c>
      <c r="AD166" s="168" t="str">
        <f>IFERROR(VLOOKUP(AD165,'P1-1'!$B:$AP,41,FALSE),"")</f>
        <v/>
      </c>
      <c r="AE166" s="168" t="str">
        <f>IFERROR(VLOOKUP(AE165,'P1-1'!$B:$AP,41,FALSE),"")</f>
        <v/>
      </c>
      <c r="AF166" s="168" t="str">
        <f>IFERROR(VLOOKUP(AF165,'P1-1'!$B:$AP,41,FALSE),"")</f>
        <v/>
      </c>
      <c r="AG166" s="168" t="str">
        <f>IFERROR(VLOOKUP(AG165,'P1-1'!$B:$AP,41,FALSE),"")</f>
        <v/>
      </c>
      <c r="AH166" s="168" t="str">
        <f>IFERROR(VLOOKUP(AH165,'P1-1'!$B:$AP,41,FALSE),"")</f>
        <v/>
      </c>
      <c r="AI166" s="168" t="str">
        <f>IFERROR(VLOOKUP(AI165,'P1-1'!$B:$AP,41,FALSE),"")</f>
        <v/>
      </c>
      <c r="AJ166" s="168" t="str">
        <f>IFERROR(VLOOKUP(AJ165,'P1-1'!$B:$AP,41,FALSE),"")</f>
        <v/>
      </c>
      <c r="AK166" s="168" t="str">
        <f>IFERROR(VLOOKUP(AK165,'P1-1'!$B:$AP,41,FALSE),"")</f>
        <v/>
      </c>
      <c r="AL166" s="168" t="str">
        <f>IFERROR(VLOOKUP(AL165,'P1-1'!$B:$AP,41,FALSE),"")</f>
        <v/>
      </c>
      <c r="AM166" s="168" t="str">
        <f>IFERROR(VLOOKUP(AM165,'P1-1'!$B:$AP,41,FALSE),"")</f>
        <v/>
      </c>
      <c r="AN166" s="483"/>
      <c r="AO166" s="486"/>
      <c r="AP166" s="490"/>
      <c r="AQ166" s="491"/>
      <c r="AR166" s="486"/>
      <c r="AS166" s="486"/>
      <c r="AT166" s="494"/>
      <c r="AU166" s="327" t="str">
        <f t="shared" ref="AU166" si="183">IFERROR(IF($D165="□",($AO165/$AK$7),($AO165/$AK$9)),"")</f>
        <v/>
      </c>
      <c r="AV166" s="327" t="str">
        <f t="shared" ref="AV166" si="184">IFERROR(IF($D165="□",($AN165/$AO$7),($AN165/$AO$9)),"")</f>
        <v/>
      </c>
    </row>
    <row r="167" spans="1:48" s="139" customFormat="1" ht="12" customHeight="1" x14ac:dyDescent="0.15">
      <c r="A167" s="497"/>
      <c r="B167" s="500"/>
      <c r="C167" s="503"/>
      <c r="D167" s="506"/>
      <c r="E167" s="364"/>
      <c r="F167" s="511"/>
      <c r="G167" s="512"/>
      <c r="H167" s="169" t="s">
        <v>224</v>
      </c>
      <c r="I167" s="168" t="str">
        <f>IFERROR(VLOOKUP(I165,'P1-1'!$B:$AP,31,FALSE),"")</f>
        <v/>
      </c>
      <c r="J167" s="168" t="str">
        <f>IFERROR(VLOOKUP(J165,'P1-1'!$B:$AP,31,FALSE),"")</f>
        <v/>
      </c>
      <c r="K167" s="168" t="str">
        <f>IFERROR(VLOOKUP(K165,'P1-1'!$B:$AP,31,FALSE),"")</f>
        <v/>
      </c>
      <c r="L167" s="168" t="str">
        <f>IFERROR(VLOOKUP(L165,'P1-1'!$B:$AP,31,FALSE),"")</f>
        <v/>
      </c>
      <c r="M167" s="168" t="str">
        <f>IFERROR(VLOOKUP(M165,'P1-1'!$B:$AP,31,FALSE),"")</f>
        <v/>
      </c>
      <c r="N167" s="168" t="str">
        <f>IFERROR(VLOOKUP(N165,'P1-1'!$B:$AP,31,FALSE),"")</f>
        <v/>
      </c>
      <c r="O167" s="168" t="str">
        <f>IFERROR(VLOOKUP(O165,'P1-1'!$B:$AP,31,FALSE),"")</f>
        <v/>
      </c>
      <c r="P167" s="168" t="str">
        <f>IFERROR(VLOOKUP(P165,'P1-1'!$B:$AP,31,FALSE),"")</f>
        <v/>
      </c>
      <c r="Q167" s="168" t="str">
        <f>IFERROR(VLOOKUP(Q165,'P1-1'!$B:$AP,31,FALSE),"")</f>
        <v/>
      </c>
      <c r="R167" s="168" t="str">
        <f>IFERROR(VLOOKUP(R165,'P1-1'!$B:$AP,31,FALSE),"")</f>
        <v/>
      </c>
      <c r="S167" s="168" t="str">
        <f>IFERROR(VLOOKUP(S165,'P1-1'!$B:$AP,31,FALSE),"")</f>
        <v/>
      </c>
      <c r="T167" s="168" t="str">
        <f>IFERROR(VLOOKUP(T165,'P1-1'!$B:$AP,31,FALSE),"")</f>
        <v/>
      </c>
      <c r="U167" s="168" t="str">
        <f>IFERROR(VLOOKUP(U165,'P1-1'!$B:$AP,31,FALSE),"")</f>
        <v/>
      </c>
      <c r="V167" s="168" t="str">
        <f>IFERROR(VLOOKUP(V165,'P1-1'!$B:$AP,31,FALSE),"")</f>
        <v/>
      </c>
      <c r="W167" s="168" t="str">
        <f>IFERROR(VLOOKUP(W165,'P1-1'!$B:$AP,31,FALSE),"")</f>
        <v/>
      </c>
      <c r="X167" s="168" t="str">
        <f>IFERROR(VLOOKUP(X165,'P1-1'!$B:$AP,31,FALSE),"")</f>
        <v/>
      </c>
      <c r="Y167" s="168" t="str">
        <f>IFERROR(VLOOKUP(Y165,'P1-1'!$B:$AP,31,FALSE),"")</f>
        <v/>
      </c>
      <c r="Z167" s="168" t="str">
        <f>IFERROR(VLOOKUP(Z165,'P1-1'!$B:$AP,31,FALSE),"")</f>
        <v/>
      </c>
      <c r="AA167" s="168" t="str">
        <f>IFERROR(VLOOKUP(AA165,'P1-1'!$B:$AP,31,FALSE),"")</f>
        <v/>
      </c>
      <c r="AB167" s="168" t="str">
        <f>IFERROR(VLOOKUP(AB165,'P1-1'!$B:$AP,31,FALSE),"")</f>
        <v/>
      </c>
      <c r="AC167" s="168" t="str">
        <f>IFERROR(VLOOKUP(AC165,'P1-1'!$B:$AP,31,FALSE),"")</f>
        <v/>
      </c>
      <c r="AD167" s="168" t="str">
        <f>IFERROR(VLOOKUP(AD165,'P1-1'!$B:$AP,31,FALSE),"")</f>
        <v/>
      </c>
      <c r="AE167" s="168" t="str">
        <f>IFERROR(VLOOKUP(AE165,'P1-1'!$B:$AP,31,FALSE),"")</f>
        <v/>
      </c>
      <c r="AF167" s="168" t="str">
        <f>IFERROR(VLOOKUP(AF165,'P1-1'!$B:$AP,31,FALSE),"")</f>
        <v/>
      </c>
      <c r="AG167" s="168" t="str">
        <f>IFERROR(VLOOKUP(AG165,'P1-1'!$B:$AP,31,FALSE),"")</f>
        <v/>
      </c>
      <c r="AH167" s="168" t="str">
        <f>IFERROR(VLOOKUP(AH165,'P1-1'!$B:$AP,31,FALSE),"")</f>
        <v/>
      </c>
      <c r="AI167" s="168" t="str">
        <f>IFERROR(VLOOKUP(AI165,'P1-1'!$B:$AP,31,FALSE),"")</f>
        <v/>
      </c>
      <c r="AJ167" s="168" t="str">
        <f>IFERROR(VLOOKUP(AJ165,'P1-1'!$B:$AP,31,FALSE),"")</f>
        <v/>
      </c>
      <c r="AK167" s="168" t="str">
        <f>IFERROR(VLOOKUP(AK165,'P1-1'!$B:$AP,31,FALSE),"")</f>
        <v/>
      </c>
      <c r="AL167" s="168" t="str">
        <f>IFERROR(VLOOKUP(AL165,'P1-1'!$B:$AP,31,FALSE),"")</f>
        <v/>
      </c>
      <c r="AM167" s="168" t="str">
        <f>IFERROR(VLOOKUP(AM165,'P1-1'!$B:$AP,31,FALSE),"")</f>
        <v/>
      </c>
      <c r="AN167" s="484"/>
      <c r="AO167" s="487"/>
      <c r="AP167" s="492"/>
      <c r="AQ167" s="493"/>
      <c r="AR167" s="487"/>
      <c r="AS167" s="487"/>
      <c r="AT167" s="494"/>
      <c r="AU167" s="328"/>
      <c r="AV167" s="328"/>
    </row>
    <row r="168" spans="1:48" s="139" customFormat="1" ht="12" customHeight="1" x14ac:dyDescent="0.15">
      <c r="A168" s="495">
        <v>49</v>
      </c>
      <c r="B168" s="498"/>
      <c r="C168" s="513"/>
      <c r="D168" s="504" t="s">
        <v>95</v>
      </c>
      <c r="E168" s="363"/>
      <c r="F168" s="507"/>
      <c r="G168" s="508"/>
      <c r="H168" s="166" t="s">
        <v>221</v>
      </c>
      <c r="I168" s="325"/>
      <c r="J168" s="325"/>
      <c r="K168" s="325"/>
      <c r="L168" s="325"/>
      <c r="M168" s="325"/>
      <c r="N168" s="325"/>
      <c r="O168" s="325"/>
      <c r="P168" s="325"/>
      <c r="Q168" s="325"/>
      <c r="R168" s="325"/>
      <c r="S168" s="325"/>
      <c r="T168" s="325"/>
      <c r="U168" s="325"/>
      <c r="V168" s="325"/>
      <c r="W168" s="325"/>
      <c r="X168" s="325"/>
      <c r="Y168" s="325"/>
      <c r="Z168" s="325"/>
      <c r="AA168" s="325"/>
      <c r="AB168" s="325"/>
      <c r="AC168" s="325"/>
      <c r="AD168" s="325"/>
      <c r="AE168" s="325"/>
      <c r="AF168" s="325"/>
      <c r="AG168" s="325"/>
      <c r="AH168" s="325"/>
      <c r="AI168" s="325"/>
      <c r="AJ168" s="325"/>
      <c r="AK168" s="325"/>
      <c r="AL168" s="325"/>
      <c r="AM168" s="325"/>
      <c r="AN168" s="482">
        <f t="shared" ref="AN168" si="185">IF(LEFT($AN$2,6)="共同生活援助",SUM(I169:AM169),SUM(I169:AM170))</f>
        <v>0</v>
      </c>
      <c r="AO168" s="485">
        <f>IF($AN$4="４週",AN168/4,AN168/(DAY(EOMONTH($I$22,0))/7))</f>
        <v>0</v>
      </c>
      <c r="AP168" s="488"/>
      <c r="AQ168" s="489"/>
      <c r="AR168" s="485" t="str">
        <f t="shared" ref="AR168" si="186">IF($AN$4="４週",AU169,AV169)</f>
        <v/>
      </c>
      <c r="AS168" s="485"/>
      <c r="AT168" s="494"/>
      <c r="AU168" s="326" t="s">
        <v>508</v>
      </c>
      <c r="AV168" s="326" t="s">
        <v>222</v>
      </c>
    </row>
    <row r="169" spans="1:48" s="139" customFormat="1" ht="12" customHeight="1" x14ac:dyDescent="0.15">
      <c r="A169" s="496"/>
      <c r="B169" s="499"/>
      <c r="C169" s="514"/>
      <c r="D169" s="505"/>
      <c r="E169" s="364"/>
      <c r="F169" s="509"/>
      <c r="G169" s="510"/>
      <c r="H169" s="167" t="s">
        <v>223</v>
      </c>
      <c r="I169" s="168" t="str">
        <f>IFERROR(VLOOKUP(I168,'P1-1'!$B:$AP,41,FALSE),"")</f>
        <v/>
      </c>
      <c r="J169" s="168" t="str">
        <f>IFERROR(VLOOKUP(J168,'P1-1'!$B:$AP,41,FALSE),"")</f>
        <v/>
      </c>
      <c r="K169" s="168" t="str">
        <f>IFERROR(VLOOKUP(K168,'P1-1'!$B:$AP,41,FALSE),"")</f>
        <v/>
      </c>
      <c r="L169" s="168" t="str">
        <f>IFERROR(VLOOKUP(L168,'P1-1'!$B:$AP,41,FALSE),"")</f>
        <v/>
      </c>
      <c r="M169" s="168" t="str">
        <f>IFERROR(VLOOKUP(M168,'P1-1'!$B:$AP,41,FALSE),"")</f>
        <v/>
      </c>
      <c r="N169" s="168" t="str">
        <f>IFERROR(VLOOKUP(N168,'P1-1'!$B:$AP,41,FALSE),"")</f>
        <v/>
      </c>
      <c r="O169" s="168" t="str">
        <f>IFERROR(VLOOKUP(O168,'P1-1'!$B:$AP,41,FALSE),"")</f>
        <v/>
      </c>
      <c r="P169" s="168" t="str">
        <f>IFERROR(VLOOKUP(P168,'P1-1'!$B:$AP,41,FALSE),"")</f>
        <v/>
      </c>
      <c r="Q169" s="168" t="str">
        <f>IFERROR(VLOOKUP(Q168,'P1-1'!$B:$AP,41,FALSE),"")</f>
        <v/>
      </c>
      <c r="R169" s="168" t="str">
        <f>IFERROR(VLOOKUP(R168,'P1-1'!$B:$AP,41,FALSE),"")</f>
        <v/>
      </c>
      <c r="S169" s="168" t="str">
        <f>IFERROR(VLOOKUP(S168,'P1-1'!$B:$AP,41,FALSE),"")</f>
        <v/>
      </c>
      <c r="T169" s="168" t="str">
        <f>IFERROR(VLOOKUP(T168,'P1-1'!$B:$AP,41,FALSE),"")</f>
        <v/>
      </c>
      <c r="U169" s="168" t="str">
        <f>IFERROR(VLOOKUP(U168,'P1-1'!$B:$AP,41,FALSE),"")</f>
        <v/>
      </c>
      <c r="V169" s="168" t="str">
        <f>IFERROR(VLOOKUP(V168,'P1-1'!$B:$AP,41,FALSE),"")</f>
        <v/>
      </c>
      <c r="W169" s="168" t="str">
        <f>IFERROR(VLOOKUP(W168,'P1-1'!$B:$AP,41,FALSE),"")</f>
        <v/>
      </c>
      <c r="X169" s="168" t="str">
        <f>IFERROR(VLOOKUP(X168,'P1-1'!$B:$AP,41,FALSE),"")</f>
        <v/>
      </c>
      <c r="Y169" s="168" t="str">
        <f>IFERROR(VLOOKUP(Y168,'P1-1'!$B:$AP,41,FALSE),"")</f>
        <v/>
      </c>
      <c r="Z169" s="168" t="str">
        <f>IFERROR(VLOOKUP(Z168,'P1-1'!$B:$AP,41,FALSE),"")</f>
        <v/>
      </c>
      <c r="AA169" s="168" t="str">
        <f>IFERROR(VLOOKUP(AA168,'P1-1'!$B:$AP,41,FALSE),"")</f>
        <v/>
      </c>
      <c r="AB169" s="168" t="str">
        <f>IFERROR(VLOOKUP(AB168,'P1-1'!$B:$AP,41,FALSE),"")</f>
        <v/>
      </c>
      <c r="AC169" s="168" t="str">
        <f>IFERROR(VLOOKUP(AC168,'P1-1'!$B:$AP,41,FALSE),"")</f>
        <v/>
      </c>
      <c r="AD169" s="168" t="str">
        <f>IFERROR(VLOOKUP(AD168,'P1-1'!$B:$AP,41,FALSE),"")</f>
        <v/>
      </c>
      <c r="AE169" s="168" t="str">
        <f>IFERROR(VLOOKUP(AE168,'P1-1'!$B:$AP,41,FALSE),"")</f>
        <v/>
      </c>
      <c r="AF169" s="168" t="str">
        <f>IFERROR(VLOOKUP(AF168,'P1-1'!$B:$AP,41,FALSE),"")</f>
        <v/>
      </c>
      <c r="AG169" s="168" t="str">
        <f>IFERROR(VLOOKUP(AG168,'P1-1'!$B:$AP,41,FALSE),"")</f>
        <v/>
      </c>
      <c r="AH169" s="168" t="str">
        <f>IFERROR(VLOOKUP(AH168,'P1-1'!$B:$AP,41,FALSE),"")</f>
        <v/>
      </c>
      <c r="AI169" s="168" t="str">
        <f>IFERROR(VLOOKUP(AI168,'P1-1'!$B:$AP,41,FALSE),"")</f>
        <v/>
      </c>
      <c r="AJ169" s="168" t="str">
        <f>IFERROR(VLOOKUP(AJ168,'P1-1'!$B:$AP,41,FALSE),"")</f>
        <v/>
      </c>
      <c r="AK169" s="168" t="str">
        <f>IFERROR(VLOOKUP(AK168,'P1-1'!$B:$AP,41,FALSE),"")</f>
        <v/>
      </c>
      <c r="AL169" s="168" t="str">
        <f>IFERROR(VLOOKUP(AL168,'P1-1'!$B:$AP,41,FALSE),"")</f>
        <v/>
      </c>
      <c r="AM169" s="168" t="str">
        <f>IFERROR(VLOOKUP(AM168,'P1-1'!$B:$AP,41,FALSE),"")</f>
        <v/>
      </c>
      <c r="AN169" s="483"/>
      <c r="AO169" s="486"/>
      <c r="AP169" s="490"/>
      <c r="AQ169" s="491"/>
      <c r="AR169" s="486"/>
      <c r="AS169" s="486"/>
      <c r="AT169" s="494"/>
      <c r="AU169" s="327" t="str">
        <f t="shared" ref="AU169" si="187">IFERROR(IF($D168="□",($AO168/$AK$7),($AO168/$AK$9)),"")</f>
        <v/>
      </c>
      <c r="AV169" s="327" t="str">
        <f t="shared" ref="AV169" si="188">IFERROR(IF($D168="□",($AN168/$AO$7),($AN168/$AO$9)),"")</f>
        <v/>
      </c>
    </row>
    <row r="170" spans="1:48" s="139" customFormat="1" ht="12" customHeight="1" x14ac:dyDescent="0.15">
      <c r="A170" s="497"/>
      <c r="B170" s="500"/>
      <c r="C170" s="515"/>
      <c r="D170" s="506"/>
      <c r="E170" s="364"/>
      <c r="F170" s="511"/>
      <c r="G170" s="512"/>
      <c r="H170" s="169" t="s">
        <v>224</v>
      </c>
      <c r="I170" s="168" t="str">
        <f>IFERROR(VLOOKUP(I168,'P1-1'!$B:$AP,31,FALSE),"")</f>
        <v/>
      </c>
      <c r="J170" s="168" t="str">
        <f>IFERROR(VLOOKUP(J168,'P1-1'!$B:$AP,31,FALSE),"")</f>
        <v/>
      </c>
      <c r="K170" s="168" t="str">
        <f>IFERROR(VLOOKUP(K168,'P1-1'!$B:$AP,31,FALSE),"")</f>
        <v/>
      </c>
      <c r="L170" s="168" t="str">
        <f>IFERROR(VLOOKUP(L168,'P1-1'!$B:$AP,31,FALSE),"")</f>
        <v/>
      </c>
      <c r="M170" s="168" t="str">
        <f>IFERROR(VLOOKUP(M168,'P1-1'!$B:$AP,31,FALSE),"")</f>
        <v/>
      </c>
      <c r="N170" s="168" t="str">
        <f>IFERROR(VLOOKUP(N168,'P1-1'!$B:$AP,31,FALSE),"")</f>
        <v/>
      </c>
      <c r="O170" s="168" t="str">
        <f>IFERROR(VLOOKUP(O168,'P1-1'!$B:$AP,31,FALSE),"")</f>
        <v/>
      </c>
      <c r="P170" s="168" t="str">
        <f>IFERROR(VLOOKUP(P168,'P1-1'!$B:$AP,31,FALSE),"")</f>
        <v/>
      </c>
      <c r="Q170" s="168" t="str">
        <f>IFERROR(VLOOKUP(Q168,'P1-1'!$B:$AP,31,FALSE),"")</f>
        <v/>
      </c>
      <c r="R170" s="168" t="str">
        <f>IFERROR(VLOOKUP(R168,'P1-1'!$B:$AP,31,FALSE),"")</f>
        <v/>
      </c>
      <c r="S170" s="168" t="str">
        <f>IFERROR(VLOOKUP(S168,'P1-1'!$B:$AP,31,FALSE),"")</f>
        <v/>
      </c>
      <c r="T170" s="168" t="str">
        <f>IFERROR(VLOOKUP(T168,'P1-1'!$B:$AP,31,FALSE),"")</f>
        <v/>
      </c>
      <c r="U170" s="168" t="str">
        <f>IFERROR(VLOOKUP(U168,'P1-1'!$B:$AP,31,FALSE),"")</f>
        <v/>
      </c>
      <c r="V170" s="168" t="str">
        <f>IFERROR(VLOOKUP(V168,'P1-1'!$B:$AP,31,FALSE),"")</f>
        <v/>
      </c>
      <c r="W170" s="168" t="str">
        <f>IFERROR(VLOOKUP(W168,'P1-1'!$B:$AP,31,FALSE),"")</f>
        <v/>
      </c>
      <c r="X170" s="168" t="str">
        <f>IFERROR(VLOOKUP(X168,'P1-1'!$B:$AP,31,FALSE),"")</f>
        <v/>
      </c>
      <c r="Y170" s="168" t="str">
        <f>IFERROR(VLOOKUP(Y168,'P1-1'!$B:$AP,31,FALSE),"")</f>
        <v/>
      </c>
      <c r="Z170" s="168" t="str">
        <f>IFERROR(VLOOKUP(Z168,'P1-1'!$B:$AP,31,FALSE),"")</f>
        <v/>
      </c>
      <c r="AA170" s="168" t="str">
        <f>IFERROR(VLOOKUP(AA168,'P1-1'!$B:$AP,31,FALSE),"")</f>
        <v/>
      </c>
      <c r="AB170" s="168" t="str">
        <f>IFERROR(VLOOKUP(AB168,'P1-1'!$B:$AP,31,FALSE),"")</f>
        <v/>
      </c>
      <c r="AC170" s="168" t="str">
        <f>IFERROR(VLOOKUP(AC168,'P1-1'!$B:$AP,31,FALSE),"")</f>
        <v/>
      </c>
      <c r="AD170" s="168" t="str">
        <f>IFERROR(VLOOKUP(AD168,'P1-1'!$B:$AP,31,FALSE),"")</f>
        <v/>
      </c>
      <c r="AE170" s="168" t="str">
        <f>IFERROR(VLOOKUP(AE168,'P1-1'!$B:$AP,31,FALSE),"")</f>
        <v/>
      </c>
      <c r="AF170" s="168" t="str">
        <f>IFERROR(VLOOKUP(AF168,'P1-1'!$B:$AP,31,FALSE),"")</f>
        <v/>
      </c>
      <c r="AG170" s="168" t="str">
        <f>IFERROR(VLOOKUP(AG168,'P1-1'!$B:$AP,31,FALSE),"")</f>
        <v/>
      </c>
      <c r="AH170" s="168" t="str">
        <f>IFERROR(VLOOKUP(AH168,'P1-1'!$B:$AP,31,FALSE),"")</f>
        <v/>
      </c>
      <c r="AI170" s="168" t="str">
        <f>IFERROR(VLOOKUP(AI168,'P1-1'!$B:$AP,31,FALSE),"")</f>
        <v/>
      </c>
      <c r="AJ170" s="168" t="str">
        <f>IFERROR(VLOOKUP(AJ168,'P1-1'!$B:$AP,31,FALSE),"")</f>
        <v/>
      </c>
      <c r="AK170" s="168" t="str">
        <f>IFERROR(VLOOKUP(AK168,'P1-1'!$B:$AP,31,FALSE),"")</f>
        <v/>
      </c>
      <c r="AL170" s="168" t="str">
        <f>IFERROR(VLOOKUP(AL168,'P1-1'!$B:$AP,31,FALSE),"")</f>
        <v/>
      </c>
      <c r="AM170" s="168" t="str">
        <f>IFERROR(VLOOKUP(AM168,'P1-1'!$B:$AP,31,FALSE),"")</f>
        <v/>
      </c>
      <c r="AN170" s="484"/>
      <c r="AO170" s="487"/>
      <c r="AP170" s="492"/>
      <c r="AQ170" s="493"/>
      <c r="AR170" s="487"/>
      <c r="AS170" s="487"/>
      <c r="AT170" s="494"/>
      <c r="AU170" s="328"/>
      <c r="AV170" s="328"/>
    </row>
    <row r="171" spans="1:48" s="139" customFormat="1" ht="12" customHeight="1" x14ac:dyDescent="0.15">
      <c r="A171" s="495">
        <v>50</v>
      </c>
      <c r="B171" s="498"/>
      <c r="C171" s="513"/>
      <c r="D171" s="504" t="s">
        <v>95</v>
      </c>
      <c r="E171" s="363"/>
      <c r="F171" s="507"/>
      <c r="G171" s="508"/>
      <c r="H171" s="166" t="s">
        <v>221</v>
      </c>
      <c r="I171" s="325"/>
      <c r="J171" s="325"/>
      <c r="K171" s="325"/>
      <c r="L171" s="325"/>
      <c r="M171" s="325"/>
      <c r="N171" s="325"/>
      <c r="O171" s="325"/>
      <c r="P171" s="325"/>
      <c r="Q171" s="325"/>
      <c r="R171" s="325"/>
      <c r="S171" s="325"/>
      <c r="T171" s="325"/>
      <c r="U171" s="325"/>
      <c r="V171" s="325"/>
      <c r="W171" s="325"/>
      <c r="X171" s="325"/>
      <c r="Y171" s="325"/>
      <c r="Z171" s="325"/>
      <c r="AA171" s="325"/>
      <c r="AB171" s="325"/>
      <c r="AC171" s="325"/>
      <c r="AD171" s="325"/>
      <c r="AE171" s="325"/>
      <c r="AF171" s="325"/>
      <c r="AG171" s="325"/>
      <c r="AH171" s="325"/>
      <c r="AI171" s="325"/>
      <c r="AJ171" s="325"/>
      <c r="AK171" s="325"/>
      <c r="AL171" s="325"/>
      <c r="AM171" s="325"/>
      <c r="AN171" s="482">
        <f t="shared" ref="AN171" si="189">IF(LEFT($AN$2,6)="共同生活援助",SUM(I172:AM172),SUM(I172:AM173))</f>
        <v>0</v>
      </c>
      <c r="AO171" s="485">
        <f>IF($AN$4="４週",AN171/4,AN171/(DAY(EOMONTH($I$22,0))/7))</f>
        <v>0</v>
      </c>
      <c r="AP171" s="488"/>
      <c r="AQ171" s="489"/>
      <c r="AR171" s="485" t="str">
        <f t="shared" ref="AR171" si="190">IF($AN$4="４週",AU172,AV172)</f>
        <v/>
      </c>
      <c r="AS171" s="485"/>
      <c r="AT171" s="494"/>
      <c r="AU171" s="326" t="s">
        <v>508</v>
      </c>
      <c r="AV171" s="326" t="s">
        <v>222</v>
      </c>
    </row>
    <row r="172" spans="1:48" s="139" customFormat="1" ht="12" customHeight="1" x14ac:dyDescent="0.15">
      <c r="A172" s="496"/>
      <c r="B172" s="499"/>
      <c r="C172" s="514"/>
      <c r="D172" s="505"/>
      <c r="E172" s="364"/>
      <c r="F172" s="509"/>
      <c r="G172" s="510"/>
      <c r="H172" s="167" t="s">
        <v>223</v>
      </c>
      <c r="I172" s="168" t="str">
        <f>IFERROR(VLOOKUP(I171,'P1-1'!$B:$AP,41,FALSE),"")</f>
        <v/>
      </c>
      <c r="J172" s="168" t="str">
        <f>IFERROR(VLOOKUP(J171,'P1-1'!$B:$AP,41,FALSE),"")</f>
        <v/>
      </c>
      <c r="K172" s="168" t="str">
        <f>IFERROR(VLOOKUP(K171,'P1-1'!$B:$AP,41,FALSE),"")</f>
        <v/>
      </c>
      <c r="L172" s="168" t="str">
        <f>IFERROR(VLOOKUP(L171,'P1-1'!$B:$AP,41,FALSE),"")</f>
        <v/>
      </c>
      <c r="M172" s="168" t="str">
        <f>IFERROR(VLOOKUP(M171,'P1-1'!$B:$AP,41,FALSE),"")</f>
        <v/>
      </c>
      <c r="N172" s="168" t="str">
        <f>IFERROR(VLOOKUP(N171,'P1-1'!$B:$AP,41,FALSE),"")</f>
        <v/>
      </c>
      <c r="O172" s="168" t="str">
        <f>IFERROR(VLOOKUP(O171,'P1-1'!$B:$AP,41,FALSE),"")</f>
        <v/>
      </c>
      <c r="P172" s="168" t="str">
        <f>IFERROR(VLOOKUP(P171,'P1-1'!$B:$AP,41,FALSE),"")</f>
        <v/>
      </c>
      <c r="Q172" s="168" t="str">
        <f>IFERROR(VLOOKUP(Q171,'P1-1'!$B:$AP,41,FALSE),"")</f>
        <v/>
      </c>
      <c r="R172" s="168" t="str">
        <f>IFERROR(VLOOKUP(R171,'P1-1'!$B:$AP,41,FALSE),"")</f>
        <v/>
      </c>
      <c r="S172" s="168" t="str">
        <f>IFERROR(VLOOKUP(S171,'P1-1'!$B:$AP,41,FALSE),"")</f>
        <v/>
      </c>
      <c r="T172" s="168" t="str">
        <f>IFERROR(VLOOKUP(T171,'P1-1'!$B:$AP,41,FALSE),"")</f>
        <v/>
      </c>
      <c r="U172" s="168" t="str">
        <f>IFERROR(VLOOKUP(U171,'P1-1'!$B:$AP,41,FALSE),"")</f>
        <v/>
      </c>
      <c r="V172" s="168" t="str">
        <f>IFERROR(VLOOKUP(V171,'P1-1'!$B:$AP,41,FALSE),"")</f>
        <v/>
      </c>
      <c r="W172" s="168" t="str">
        <f>IFERROR(VLOOKUP(W171,'P1-1'!$B:$AP,41,FALSE),"")</f>
        <v/>
      </c>
      <c r="X172" s="168" t="str">
        <f>IFERROR(VLOOKUP(X171,'P1-1'!$B:$AP,41,FALSE),"")</f>
        <v/>
      </c>
      <c r="Y172" s="168" t="str">
        <f>IFERROR(VLOOKUP(Y171,'P1-1'!$B:$AP,41,FALSE),"")</f>
        <v/>
      </c>
      <c r="Z172" s="168" t="str">
        <f>IFERROR(VLOOKUP(Z171,'P1-1'!$B:$AP,41,FALSE),"")</f>
        <v/>
      </c>
      <c r="AA172" s="168" t="str">
        <f>IFERROR(VLOOKUP(AA171,'P1-1'!$B:$AP,41,FALSE),"")</f>
        <v/>
      </c>
      <c r="AB172" s="168" t="str">
        <f>IFERROR(VLOOKUP(AB171,'P1-1'!$B:$AP,41,FALSE),"")</f>
        <v/>
      </c>
      <c r="AC172" s="168" t="str">
        <f>IFERROR(VLOOKUP(AC171,'P1-1'!$B:$AP,41,FALSE),"")</f>
        <v/>
      </c>
      <c r="AD172" s="168" t="str">
        <f>IFERROR(VLOOKUP(AD171,'P1-1'!$B:$AP,41,FALSE),"")</f>
        <v/>
      </c>
      <c r="AE172" s="168" t="str">
        <f>IFERROR(VLOOKUP(AE171,'P1-1'!$B:$AP,41,FALSE),"")</f>
        <v/>
      </c>
      <c r="AF172" s="168" t="str">
        <f>IFERROR(VLOOKUP(AF171,'P1-1'!$B:$AP,41,FALSE),"")</f>
        <v/>
      </c>
      <c r="AG172" s="168" t="str">
        <f>IFERROR(VLOOKUP(AG171,'P1-1'!$B:$AP,41,FALSE),"")</f>
        <v/>
      </c>
      <c r="AH172" s="168" t="str">
        <f>IFERROR(VLOOKUP(AH171,'P1-1'!$B:$AP,41,FALSE),"")</f>
        <v/>
      </c>
      <c r="AI172" s="168" t="str">
        <f>IFERROR(VLOOKUP(AI171,'P1-1'!$B:$AP,41,FALSE),"")</f>
        <v/>
      </c>
      <c r="AJ172" s="168" t="str">
        <f>IFERROR(VLOOKUP(AJ171,'P1-1'!$B:$AP,41,FALSE),"")</f>
        <v/>
      </c>
      <c r="AK172" s="168" t="str">
        <f>IFERROR(VLOOKUP(AK171,'P1-1'!$B:$AP,41,FALSE),"")</f>
        <v/>
      </c>
      <c r="AL172" s="168" t="str">
        <f>IFERROR(VLOOKUP(AL171,'P1-1'!$B:$AP,41,FALSE),"")</f>
        <v/>
      </c>
      <c r="AM172" s="168" t="str">
        <f>IFERROR(VLOOKUP(AM171,'P1-1'!$B:$AP,41,FALSE),"")</f>
        <v/>
      </c>
      <c r="AN172" s="483"/>
      <c r="AO172" s="486"/>
      <c r="AP172" s="490"/>
      <c r="AQ172" s="491"/>
      <c r="AR172" s="486"/>
      <c r="AS172" s="486"/>
      <c r="AT172" s="494"/>
      <c r="AU172" s="327" t="str">
        <f t="shared" ref="AU172" si="191">IFERROR(IF($D171="□",($AO171/$AK$7),($AO171/$AK$9)),"")</f>
        <v/>
      </c>
      <c r="AV172" s="327" t="str">
        <f t="shared" ref="AV172" si="192">IFERROR(IF($D171="□",($AN171/$AO$7),($AN171/$AO$9)),"")</f>
        <v/>
      </c>
    </row>
    <row r="173" spans="1:48" s="139" customFormat="1" ht="12" customHeight="1" x14ac:dyDescent="0.15">
      <c r="A173" s="497"/>
      <c r="B173" s="500"/>
      <c r="C173" s="515"/>
      <c r="D173" s="506"/>
      <c r="E173" s="364"/>
      <c r="F173" s="511"/>
      <c r="G173" s="512"/>
      <c r="H173" s="169" t="s">
        <v>224</v>
      </c>
      <c r="I173" s="168" t="str">
        <f>IFERROR(VLOOKUP(I171,'P1-1'!$B:$AP,31,FALSE),"")</f>
        <v/>
      </c>
      <c r="J173" s="168" t="str">
        <f>IFERROR(VLOOKUP(J171,'P1-1'!$B:$AP,31,FALSE),"")</f>
        <v/>
      </c>
      <c r="K173" s="168" t="str">
        <f>IFERROR(VLOOKUP(K171,'P1-1'!$B:$AP,31,FALSE),"")</f>
        <v/>
      </c>
      <c r="L173" s="168" t="str">
        <f>IFERROR(VLOOKUP(L171,'P1-1'!$B:$AP,31,FALSE),"")</f>
        <v/>
      </c>
      <c r="M173" s="168" t="str">
        <f>IFERROR(VLOOKUP(M171,'P1-1'!$B:$AP,31,FALSE),"")</f>
        <v/>
      </c>
      <c r="N173" s="168" t="str">
        <f>IFERROR(VLOOKUP(N171,'P1-1'!$B:$AP,31,FALSE),"")</f>
        <v/>
      </c>
      <c r="O173" s="168" t="str">
        <f>IFERROR(VLOOKUP(O171,'P1-1'!$B:$AP,31,FALSE),"")</f>
        <v/>
      </c>
      <c r="P173" s="168" t="str">
        <f>IFERROR(VLOOKUP(P171,'P1-1'!$B:$AP,31,FALSE),"")</f>
        <v/>
      </c>
      <c r="Q173" s="168" t="str">
        <f>IFERROR(VLOOKUP(Q171,'P1-1'!$B:$AP,31,FALSE),"")</f>
        <v/>
      </c>
      <c r="R173" s="168" t="str">
        <f>IFERROR(VLOOKUP(R171,'P1-1'!$B:$AP,31,FALSE),"")</f>
        <v/>
      </c>
      <c r="S173" s="168" t="str">
        <f>IFERROR(VLOOKUP(S171,'P1-1'!$B:$AP,31,FALSE),"")</f>
        <v/>
      </c>
      <c r="T173" s="168" t="str">
        <f>IFERROR(VLOOKUP(T171,'P1-1'!$B:$AP,31,FALSE),"")</f>
        <v/>
      </c>
      <c r="U173" s="168" t="str">
        <f>IFERROR(VLOOKUP(U171,'P1-1'!$B:$AP,31,FALSE),"")</f>
        <v/>
      </c>
      <c r="V173" s="168" t="str">
        <f>IFERROR(VLOOKUP(V171,'P1-1'!$B:$AP,31,FALSE),"")</f>
        <v/>
      </c>
      <c r="W173" s="168" t="str">
        <f>IFERROR(VLOOKUP(W171,'P1-1'!$B:$AP,31,FALSE),"")</f>
        <v/>
      </c>
      <c r="X173" s="168" t="str">
        <f>IFERROR(VLOOKUP(X171,'P1-1'!$B:$AP,31,FALSE),"")</f>
        <v/>
      </c>
      <c r="Y173" s="168" t="str">
        <f>IFERROR(VLOOKUP(Y171,'P1-1'!$B:$AP,31,FALSE),"")</f>
        <v/>
      </c>
      <c r="Z173" s="168" t="str">
        <f>IFERROR(VLOOKUP(Z171,'P1-1'!$B:$AP,31,FALSE),"")</f>
        <v/>
      </c>
      <c r="AA173" s="168" t="str">
        <f>IFERROR(VLOOKUP(AA171,'P1-1'!$B:$AP,31,FALSE),"")</f>
        <v/>
      </c>
      <c r="AB173" s="168" t="str">
        <f>IFERROR(VLOOKUP(AB171,'P1-1'!$B:$AP,31,FALSE),"")</f>
        <v/>
      </c>
      <c r="AC173" s="168" t="str">
        <f>IFERROR(VLOOKUP(AC171,'P1-1'!$B:$AP,31,FALSE),"")</f>
        <v/>
      </c>
      <c r="AD173" s="168" t="str">
        <f>IFERROR(VLOOKUP(AD171,'P1-1'!$B:$AP,31,FALSE),"")</f>
        <v/>
      </c>
      <c r="AE173" s="168" t="str">
        <f>IFERROR(VLOOKUP(AE171,'P1-1'!$B:$AP,31,FALSE),"")</f>
        <v/>
      </c>
      <c r="AF173" s="168" t="str">
        <f>IFERROR(VLOOKUP(AF171,'P1-1'!$B:$AP,31,FALSE),"")</f>
        <v/>
      </c>
      <c r="AG173" s="168" t="str">
        <f>IFERROR(VLOOKUP(AG171,'P1-1'!$B:$AP,31,FALSE),"")</f>
        <v/>
      </c>
      <c r="AH173" s="168" t="str">
        <f>IFERROR(VLOOKUP(AH171,'P1-1'!$B:$AP,31,FALSE),"")</f>
        <v/>
      </c>
      <c r="AI173" s="168" t="str">
        <f>IFERROR(VLOOKUP(AI171,'P1-1'!$B:$AP,31,FALSE),"")</f>
        <v/>
      </c>
      <c r="AJ173" s="168" t="str">
        <f>IFERROR(VLOOKUP(AJ171,'P1-1'!$B:$AP,31,FALSE),"")</f>
        <v/>
      </c>
      <c r="AK173" s="168" t="str">
        <f>IFERROR(VLOOKUP(AK171,'P1-1'!$B:$AP,31,FALSE),"")</f>
        <v/>
      </c>
      <c r="AL173" s="168" t="str">
        <f>IFERROR(VLOOKUP(AL171,'P1-1'!$B:$AP,31,FALSE),"")</f>
        <v/>
      </c>
      <c r="AM173" s="168" t="str">
        <f>IFERROR(VLOOKUP(AM171,'P1-1'!$B:$AP,31,FALSE),"")</f>
        <v/>
      </c>
      <c r="AN173" s="484"/>
      <c r="AO173" s="487"/>
      <c r="AP173" s="492"/>
      <c r="AQ173" s="493"/>
      <c r="AR173" s="487"/>
      <c r="AS173" s="487"/>
      <c r="AT173" s="494"/>
      <c r="AU173" s="328"/>
      <c r="AV173" s="328"/>
    </row>
    <row r="174" spans="1:48" s="139" customFormat="1" ht="12" customHeight="1" x14ac:dyDescent="0.15">
      <c r="A174" s="495">
        <v>51</v>
      </c>
      <c r="B174" s="498"/>
      <c r="C174" s="513"/>
      <c r="D174" s="504" t="s">
        <v>95</v>
      </c>
      <c r="E174" s="363"/>
      <c r="F174" s="507"/>
      <c r="G174" s="508"/>
      <c r="H174" s="166" t="s">
        <v>221</v>
      </c>
      <c r="I174" s="325"/>
      <c r="J174" s="325"/>
      <c r="K174" s="325"/>
      <c r="L174" s="325"/>
      <c r="M174" s="325"/>
      <c r="N174" s="325"/>
      <c r="O174" s="325"/>
      <c r="P174" s="325"/>
      <c r="Q174" s="325"/>
      <c r="R174" s="325"/>
      <c r="S174" s="325"/>
      <c r="T174" s="325"/>
      <c r="U174" s="325"/>
      <c r="V174" s="325"/>
      <c r="W174" s="325"/>
      <c r="X174" s="325"/>
      <c r="Y174" s="325"/>
      <c r="Z174" s="325"/>
      <c r="AA174" s="325"/>
      <c r="AB174" s="325"/>
      <c r="AC174" s="325"/>
      <c r="AD174" s="325"/>
      <c r="AE174" s="325"/>
      <c r="AF174" s="325"/>
      <c r="AG174" s="325"/>
      <c r="AH174" s="325"/>
      <c r="AI174" s="325"/>
      <c r="AJ174" s="325"/>
      <c r="AK174" s="325"/>
      <c r="AL174" s="325"/>
      <c r="AM174" s="325"/>
      <c r="AN174" s="482">
        <f t="shared" ref="AN174" si="193">IF(LEFT($AN$2,6)="共同生活援助",SUM(I175:AM175),SUM(I175:AM176))</f>
        <v>0</v>
      </c>
      <c r="AO174" s="485">
        <f>IF($AN$4="４週",AN174/4,AN174/(DAY(EOMONTH($I$22,0))/7))</f>
        <v>0</v>
      </c>
      <c r="AP174" s="488"/>
      <c r="AQ174" s="489"/>
      <c r="AR174" s="485" t="str">
        <f t="shared" ref="AR174" si="194">IF($AN$4="４週",AU175,AV175)</f>
        <v/>
      </c>
      <c r="AS174" s="485"/>
      <c r="AT174" s="494"/>
      <c r="AU174" s="326" t="s">
        <v>508</v>
      </c>
      <c r="AV174" s="326" t="s">
        <v>222</v>
      </c>
    </row>
    <row r="175" spans="1:48" s="139" customFormat="1" ht="12" customHeight="1" x14ac:dyDescent="0.15">
      <c r="A175" s="496"/>
      <c r="B175" s="499"/>
      <c r="C175" s="514"/>
      <c r="D175" s="505"/>
      <c r="E175" s="364"/>
      <c r="F175" s="509"/>
      <c r="G175" s="510"/>
      <c r="H175" s="167" t="s">
        <v>223</v>
      </c>
      <c r="I175" s="168" t="str">
        <f>IFERROR(VLOOKUP(I174,'P1-1'!$B:$AP,41,FALSE),"")</f>
        <v/>
      </c>
      <c r="J175" s="168" t="str">
        <f>IFERROR(VLOOKUP(J174,'P1-1'!$B:$AP,41,FALSE),"")</f>
        <v/>
      </c>
      <c r="K175" s="168" t="str">
        <f>IFERROR(VLOOKUP(K174,'P1-1'!$B:$AP,41,FALSE),"")</f>
        <v/>
      </c>
      <c r="L175" s="168" t="str">
        <f>IFERROR(VLOOKUP(L174,'P1-1'!$B:$AP,41,FALSE),"")</f>
        <v/>
      </c>
      <c r="M175" s="168" t="str">
        <f>IFERROR(VLOOKUP(M174,'P1-1'!$B:$AP,41,FALSE),"")</f>
        <v/>
      </c>
      <c r="N175" s="168" t="str">
        <f>IFERROR(VLOOKUP(N174,'P1-1'!$B:$AP,41,FALSE),"")</f>
        <v/>
      </c>
      <c r="O175" s="168" t="str">
        <f>IFERROR(VLOOKUP(O174,'P1-1'!$B:$AP,41,FALSE),"")</f>
        <v/>
      </c>
      <c r="P175" s="168" t="str">
        <f>IFERROR(VLOOKUP(P174,'P1-1'!$B:$AP,41,FALSE),"")</f>
        <v/>
      </c>
      <c r="Q175" s="168" t="str">
        <f>IFERROR(VLOOKUP(Q174,'P1-1'!$B:$AP,41,FALSE),"")</f>
        <v/>
      </c>
      <c r="R175" s="168" t="str">
        <f>IFERROR(VLOOKUP(R174,'P1-1'!$B:$AP,41,FALSE),"")</f>
        <v/>
      </c>
      <c r="S175" s="168" t="str">
        <f>IFERROR(VLOOKUP(S174,'P1-1'!$B:$AP,41,FALSE),"")</f>
        <v/>
      </c>
      <c r="T175" s="168" t="str">
        <f>IFERROR(VLOOKUP(T174,'P1-1'!$B:$AP,41,FALSE),"")</f>
        <v/>
      </c>
      <c r="U175" s="168" t="str">
        <f>IFERROR(VLOOKUP(U174,'P1-1'!$B:$AP,41,FALSE),"")</f>
        <v/>
      </c>
      <c r="V175" s="168" t="str">
        <f>IFERROR(VLOOKUP(V174,'P1-1'!$B:$AP,41,FALSE),"")</f>
        <v/>
      </c>
      <c r="W175" s="168" t="str">
        <f>IFERROR(VLOOKUP(W174,'P1-1'!$B:$AP,41,FALSE),"")</f>
        <v/>
      </c>
      <c r="X175" s="168" t="str">
        <f>IFERROR(VLOOKUP(X174,'P1-1'!$B:$AP,41,FALSE),"")</f>
        <v/>
      </c>
      <c r="Y175" s="168" t="str">
        <f>IFERROR(VLOOKUP(Y174,'P1-1'!$B:$AP,41,FALSE),"")</f>
        <v/>
      </c>
      <c r="Z175" s="168" t="str">
        <f>IFERROR(VLOOKUP(Z174,'P1-1'!$B:$AP,41,FALSE),"")</f>
        <v/>
      </c>
      <c r="AA175" s="168" t="str">
        <f>IFERROR(VLOOKUP(AA174,'P1-1'!$B:$AP,41,FALSE),"")</f>
        <v/>
      </c>
      <c r="AB175" s="168" t="str">
        <f>IFERROR(VLOOKUP(AB174,'P1-1'!$B:$AP,41,FALSE),"")</f>
        <v/>
      </c>
      <c r="AC175" s="168" t="str">
        <f>IFERROR(VLOOKUP(AC174,'P1-1'!$B:$AP,41,FALSE),"")</f>
        <v/>
      </c>
      <c r="AD175" s="168" t="str">
        <f>IFERROR(VLOOKUP(AD174,'P1-1'!$B:$AP,41,FALSE),"")</f>
        <v/>
      </c>
      <c r="AE175" s="168" t="str">
        <f>IFERROR(VLOOKUP(AE174,'P1-1'!$B:$AP,41,FALSE),"")</f>
        <v/>
      </c>
      <c r="AF175" s="168" t="str">
        <f>IFERROR(VLOOKUP(AF174,'P1-1'!$B:$AP,41,FALSE),"")</f>
        <v/>
      </c>
      <c r="AG175" s="168" t="str">
        <f>IFERROR(VLOOKUP(AG174,'P1-1'!$B:$AP,41,FALSE),"")</f>
        <v/>
      </c>
      <c r="AH175" s="168" t="str">
        <f>IFERROR(VLOOKUP(AH174,'P1-1'!$B:$AP,41,FALSE),"")</f>
        <v/>
      </c>
      <c r="AI175" s="168" t="str">
        <f>IFERROR(VLOOKUP(AI174,'P1-1'!$B:$AP,41,FALSE),"")</f>
        <v/>
      </c>
      <c r="AJ175" s="168" t="str">
        <f>IFERROR(VLOOKUP(AJ174,'P1-1'!$B:$AP,41,FALSE),"")</f>
        <v/>
      </c>
      <c r="AK175" s="168" t="str">
        <f>IFERROR(VLOOKUP(AK174,'P1-1'!$B:$AP,41,FALSE),"")</f>
        <v/>
      </c>
      <c r="AL175" s="168" t="str">
        <f>IFERROR(VLOOKUP(AL174,'P1-1'!$B:$AP,41,FALSE),"")</f>
        <v/>
      </c>
      <c r="AM175" s="168" t="str">
        <f>IFERROR(VLOOKUP(AM174,'P1-1'!$B:$AP,41,FALSE),"")</f>
        <v/>
      </c>
      <c r="AN175" s="483"/>
      <c r="AO175" s="486"/>
      <c r="AP175" s="490"/>
      <c r="AQ175" s="491"/>
      <c r="AR175" s="486"/>
      <c r="AS175" s="486"/>
      <c r="AT175" s="494"/>
      <c r="AU175" s="327" t="str">
        <f t="shared" ref="AU175" si="195">IFERROR(IF($D174="□",($AO174/$AK$7),($AO174/$AK$9)),"")</f>
        <v/>
      </c>
      <c r="AV175" s="327" t="str">
        <f t="shared" ref="AV175" si="196">IFERROR(IF($D174="□",($AN174/$AO$7),($AN174/$AO$9)),"")</f>
        <v/>
      </c>
    </row>
    <row r="176" spans="1:48" s="139" customFormat="1" ht="12" customHeight="1" x14ac:dyDescent="0.15">
      <c r="A176" s="497"/>
      <c r="B176" s="500"/>
      <c r="C176" s="515"/>
      <c r="D176" s="506"/>
      <c r="E176" s="364"/>
      <c r="F176" s="511"/>
      <c r="G176" s="512"/>
      <c r="H176" s="169" t="s">
        <v>224</v>
      </c>
      <c r="I176" s="168" t="str">
        <f>IFERROR(VLOOKUP(I174,'P1-1'!$B:$AP,31,FALSE),"")</f>
        <v/>
      </c>
      <c r="J176" s="168" t="str">
        <f>IFERROR(VLOOKUP(J174,'P1-1'!$B:$AP,31,FALSE),"")</f>
        <v/>
      </c>
      <c r="K176" s="168" t="str">
        <f>IFERROR(VLOOKUP(K174,'P1-1'!$B:$AP,31,FALSE),"")</f>
        <v/>
      </c>
      <c r="L176" s="168" t="str">
        <f>IFERROR(VLOOKUP(L174,'P1-1'!$B:$AP,31,FALSE),"")</f>
        <v/>
      </c>
      <c r="M176" s="168" t="str">
        <f>IFERROR(VLOOKUP(M174,'P1-1'!$B:$AP,31,FALSE),"")</f>
        <v/>
      </c>
      <c r="N176" s="168" t="str">
        <f>IFERROR(VLOOKUP(N174,'P1-1'!$B:$AP,31,FALSE),"")</f>
        <v/>
      </c>
      <c r="O176" s="168" t="str">
        <f>IFERROR(VLOOKUP(O174,'P1-1'!$B:$AP,31,FALSE),"")</f>
        <v/>
      </c>
      <c r="P176" s="168" t="str">
        <f>IFERROR(VLOOKUP(P174,'P1-1'!$B:$AP,31,FALSE),"")</f>
        <v/>
      </c>
      <c r="Q176" s="168" t="str">
        <f>IFERROR(VLOOKUP(Q174,'P1-1'!$B:$AP,31,FALSE),"")</f>
        <v/>
      </c>
      <c r="R176" s="168" t="str">
        <f>IFERROR(VLOOKUP(R174,'P1-1'!$B:$AP,31,FALSE),"")</f>
        <v/>
      </c>
      <c r="S176" s="168" t="str">
        <f>IFERROR(VLOOKUP(S174,'P1-1'!$B:$AP,31,FALSE),"")</f>
        <v/>
      </c>
      <c r="T176" s="168" t="str">
        <f>IFERROR(VLOOKUP(T174,'P1-1'!$B:$AP,31,FALSE),"")</f>
        <v/>
      </c>
      <c r="U176" s="168" t="str">
        <f>IFERROR(VLOOKUP(U174,'P1-1'!$B:$AP,31,FALSE),"")</f>
        <v/>
      </c>
      <c r="V176" s="168" t="str">
        <f>IFERROR(VLOOKUP(V174,'P1-1'!$B:$AP,31,FALSE),"")</f>
        <v/>
      </c>
      <c r="W176" s="168" t="str">
        <f>IFERROR(VLOOKUP(W174,'P1-1'!$B:$AP,31,FALSE),"")</f>
        <v/>
      </c>
      <c r="X176" s="168" t="str">
        <f>IFERROR(VLOOKUP(X174,'P1-1'!$B:$AP,31,FALSE),"")</f>
        <v/>
      </c>
      <c r="Y176" s="168" t="str">
        <f>IFERROR(VLOOKUP(Y174,'P1-1'!$B:$AP,31,FALSE),"")</f>
        <v/>
      </c>
      <c r="Z176" s="168" t="str">
        <f>IFERROR(VLOOKUP(Z174,'P1-1'!$B:$AP,31,FALSE),"")</f>
        <v/>
      </c>
      <c r="AA176" s="168" t="str">
        <f>IFERROR(VLOOKUP(AA174,'P1-1'!$B:$AP,31,FALSE),"")</f>
        <v/>
      </c>
      <c r="AB176" s="168" t="str">
        <f>IFERROR(VLOOKUP(AB174,'P1-1'!$B:$AP,31,FALSE),"")</f>
        <v/>
      </c>
      <c r="AC176" s="168" t="str">
        <f>IFERROR(VLOOKUP(AC174,'P1-1'!$B:$AP,31,FALSE),"")</f>
        <v/>
      </c>
      <c r="AD176" s="168" t="str">
        <f>IFERROR(VLOOKUP(AD174,'P1-1'!$B:$AP,31,FALSE),"")</f>
        <v/>
      </c>
      <c r="AE176" s="168" t="str">
        <f>IFERROR(VLOOKUP(AE174,'P1-1'!$B:$AP,31,FALSE),"")</f>
        <v/>
      </c>
      <c r="AF176" s="168" t="str">
        <f>IFERROR(VLOOKUP(AF174,'P1-1'!$B:$AP,31,FALSE),"")</f>
        <v/>
      </c>
      <c r="AG176" s="168" t="str">
        <f>IFERROR(VLOOKUP(AG174,'P1-1'!$B:$AP,31,FALSE),"")</f>
        <v/>
      </c>
      <c r="AH176" s="168" t="str">
        <f>IFERROR(VLOOKUP(AH174,'P1-1'!$B:$AP,31,FALSE),"")</f>
        <v/>
      </c>
      <c r="AI176" s="168" t="str">
        <f>IFERROR(VLOOKUP(AI174,'P1-1'!$B:$AP,31,FALSE),"")</f>
        <v/>
      </c>
      <c r="AJ176" s="168" t="str">
        <f>IFERROR(VLOOKUP(AJ174,'P1-1'!$B:$AP,31,FALSE),"")</f>
        <v/>
      </c>
      <c r="AK176" s="168" t="str">
        <f>IFERROR(VLOOKUP(AK174,'P1-1'!$B:$AP,31,FALSE),"")</f>
        <v/>
      </c>
      <c r="AL176" s="168" t="str">
        <f>IFERROR(VLOOKUP(AL174,'P1-1'!$B:$AP,31,FALSE),"")</f>
        <v/>
      </c>
      <c r="AM176" s="168" t="str">
        <f>IFERROR(VLOOKUP(AM174,'P1-1'!$B:$AP,31,FALSE),"")</f>
        <v/>
      </c>
      <c r="AN176" s="484"/>
      <c r="AO176" s="487"/>
      <c r="AP176" s="492"/>
      <c r="AQ176" s="493"/>
      <c r="AR176" s="487"/>
      <c r="AS176" s="487"/>
      <c r="AT176" s="494"/>
      <c r="AU176" s="328"/>
      <c r="AV176" s="328"/>
    </row>
    <row r="177" spans="1:48" s="137" customFormat="1" ht="12" customHeight="1" x14ac:dyDescent="0.15">
      <c r="A177" s="495">
        <v>52</v>
      </c>
      <c r="B177" s="498"/>
      <c r="C177" s="513"/>
      <c r="D177" s="504" t="s">
        <v>95</v>
      </c>
      <c r="E177" s="363"/>
      <c r="F177" s="507"/>
      <c r="G177" s="508"/>
      <c r="H177" s="166" t="s">
        <v>221</v>
      </c>
      <c r="I177" s="325"/>
      <c r="J177" s="325"/>
      <c r="K177" s="325"/>
      <c r="L177" s="325"/>
      <c r="M177" s="325"/>
      <c r="N177" s="325"/>
      <c r="O177" s="325"/>
      <c r="P177" s="325"/>
      <c r="Q177" s="325"/>
      <c r="R177" s="325"/>
      <c r="S177" s="325"/>
      <c r="T177" s="325"/>
      <c r="U177" s="325"/>
      <c r="V177" s="325"/>
      <c r="W177" s="325"/>
      <c r="X177" s="325"/>
      <c r="Y177" s="325"/>
      <c r="Z177" s="325"/>
      <c r="AA177" s="325"/>
      <c r="AB177" s="325"/>
      <c r="AC177" s="325"/>
      <c r="AD177" s="325"/>
      <c r="AE177" s="325"/>
      <c r="AF177" s="325"/>
      <c r="AG177" s="325"/>
      <c r="AH177" s="325"/>
      <c r="AI177" s="325"/>
      <c r="AJ177" s="325"/>
      <c r="AK177" s="325"/>
      <c r="AL177" s="325"/>
      <c r="AM177" s="325"/>
      <c r="AN177" s="482">
        <f t="shared" ref="AN177" si="197">IF(LEFT($AN$2,6)="共同生活援助",SUM(I178:AM178),SUM(I178:AM179))</f>
        <v>0</v>
      </c>
      <c r="AO177" s="485">
        <f>IF($AN$4="４週",AN177/4,AN177/(DAY(EOMONTH($I$22,0))/7))</f>
        <v>0</v>
      </c>
      <c r="AP177" s="488"/>
      <c r="AQ177" s="489"/>
      <c r="AR177" s="485" t="str">
        <f t="shared" ref="AR177" si="198">IF($AN$4="４週",AU178,AV178)</f>
        <v/>
      </c>
      <c r="AS177" s="485"/>
      <c r="AT177" s="494"/>
      <c r="AU177" s="326" t="s">
        <v>508</v>
      </c>
      <c r="AV177" s="326" t="s">
        <v>222</v>
      </c>
    </row>
    <row r="178" spans="1:48" s="137" customFormat="1" ht="12" customHeight="1" x14ac:dyDescent="0.15">
      <c r="A178" s="496"/>
      <c r="B178" s="499"/>
      <c r="C178" s="514"/>
      <c r="D178" s="505"/>
      <c r="E178" s="364"/>
      <c r="F178" s="509"/>
      <c r="G178" s="510"/>
      <c r="H178" s="167" t="s">
        <v>223</v>
      </c>
      <c r="I178" s="168" t="str">
        <f>IFERROR(VLOOKUP(I177,'P1-1'!$B:$AP,41,FALSE),"")</f>
        <v/>
      </c>
      <c r="J178" s="168" t="str">
        <f>IFERROR(VLOOKUP(J177,'P1-1'!$B:$AP,41,FALSE),"")</f>
        <v/>
      </c>
      <c r="K178" s="168" t="str">
        <f>IFERROR(VLOOKUP(K177,'P1-1'!$B:$AP,41,FALSE),"")</f>
        <v/>
      </c>
      <c r="L178" s="168" t="str">
        <f>IFERROR(VLOOKUP(L177,'P1-1'!$B:$AP,41,FALSE),"")</f>
        <v/>
      </c>
      <c r="M178" s="168" t="str">
        <f>IFERROR(VLOOKUP(M177,'P1-1'!$B:$AP,41,FALSE),"")</f>
        <v/>
      </c>
      <c r="N178" s="168" t="str">
        <f>IFERROR(VLOOKUP(N177,'P1-1'!$B:$AP,41,FALSE),"")</f>
        <v/>
      </c>
      <c r="O178" s="168" t="str">
        <f>IFERROR(VLOOKUP(O177,'P1-1'!$B:$AP,41,FALSE),"")</f>
        <v/>
      </c>
      <c r="P178" s="168" t="str">
        <f>IFERROR(VLOOKUP(P177,'P1-1'!$B:$AP,41,FALSE),"")</f>
        <v/>
      </c>
      <c r="Q178" s="168" t="str">
        <f>IFERROR(VLOOKUP(Q177,'P1-1'!$B:$AP,41,FALSE),"")</f>
        <v/>
      </c>
      <c r="R178" s="168" t="str">
        <f>IFERROR(VLOOKUP(R177,'P1-1'!$B:$AP,41,FALSE),"")</f>
        <v/>
      </c>
      <c r="S178" s="168" t="str">
        <f>IFERROR(VLOOKUP(S177,'P1-1'!$B:$AP,41,FALSE),"")</f>
        <v/>
      </c>
      <c r="T178" s="168" t="str">
        <f>IFERROR(VLOOKUP(T177,'P1-1'!$B:$AP,41,FALSE),"")</f>
        <v/>
      </c>
      <c r="U178" s="168" t="str">
        <f>IFERROR(VLOOKUP(U177,'P1-1'!$B:$AP,41,FALSE),"")</f>
        <v/>
      </c>
      <c r="V178" s="168" t="str">
        <f>IFERROR(VLOOKUP(V177,'P1-1'!$B:$AP,41,FALSE),"")</f>
        <v/>
      </c>
      <c r="W178" s="168" t="str">
        <f>IFERROR(VLOOKUP(W177,'P1-1'!$B:$AP,41,FALSE),"")</f>
        <v/>
      </c>
      <c r="X178" s="168" t="str">
        <f>IFERROR(VLOOKUP(X177,'P1-1'!$B:$AP,41,FALSE),"")</f>
        <v/>
      </c>
      <c r="Y178" s="168" t="str">
        <f>IFERROR(VLOOKUP(Y177,'P1-1'!$B:$AP,41,FALSE),"")</f>
        <v/>
      </c>
      <c r="Z178" s="168" t="str">
        <f>IFERROR(VLOOKUP(Z177,'P1-1'!$B:$AP,41,FALSE),"")</f>
        <v/>
      </c>
      <c r="AA178" s="168" t="str">
        <f>IFERROR(VLOOKUP(AA177,'P1-1'!$B:$AP,41,FALSE),"")</f>
        <v/>
      </c>
      <c r="AB178" s="168" t="str">
        <f>IFERROR(VLOOKUP(AB177,'P1-1'!$B:$AP,41,FALSE),"")</f>
        <v/>
      </c>
      <c r="AC178" s="168" t="str">
        <f>IFERROR(VLOOKUP(AC177,'P1-1'!$B:$AP,41,FALSE),"")</f>
        <v/>
      </c>
      <c r="AD178" s="168" t="str">
        <f>IFERROR(VLOOKUP(AD177,'P1-1'!$B:$AP,41,FALSE),"")</f>
        <v/>
      </c>
      <c r="AE178" s="168" t="str">
        <f>IFERROR(VLOOKUP(AE177,'P1-1'!$B:$AP,41,FALSE),"")</f>
        <v/>
      </c>
      <c r="AF178" s="168" t="str">
        <f>IFERROR(VLOOKUP(AF177,'P1-1'!$B:$AP,41,FALSE),"")</f>
        <v/>
      </c>
      <c r="AG178" s="168" t="str">
        <f>IFERROR(VLOOKUP(AG177,'P1-1'!$B:$AP,41,FALSE),"")</f>
        <v/>
      </c>
      <c r="AH178" s="168" t="str">
        <f>IFERROR(VLOOKUP(AH177,'P1-1'!$B:$AP,41,FALSE),"")</f>
        <v/>
      </c>
      <c r="AI178" s="168" t="str">
        <f>IFERROR(VLOOKUP(AI177,'P1-1'!$B:$AP,41,FALSE),"")</f>
        <v/>
      </c>
      <c r="AJ178" s="168" t="str">
        <f>IFERROR(VLOOKUP(AJ177,'P1-1'!$B:$AP,41,FALSE),"")</f>
        <v/>
      </c>
      <c r="AK178" s="168" t="str">
        <f>IFERROR(VLOOKUP(AK177,'P1-1'!$B:$AP,41,FALSE),"")</f>
        <v/>
      </c>
      <c r="AL178" s="168" t="str">
        <f>IFERROR(VLOOKUP(AL177,'P1-1'!$B:$AP,41,FALSE),"")</f>
        <v/>
      </c>
      <c r="AM178" s="168" t="str">
        <f>IFERROR(VLOOKUP(AM177,'P1-1'!$B:$AP,41,FALSE),"")</f>
        <v/>
      </c>
      <c r="AN178" s="483"/>
      <c r="AO178" s="486"/>
      <c r="AP178" s="490"/>
      <c r="AQ178" s="491"/>
      <c r="AR178" s="486"/>
      <c r="AS178" s="486"/>
      <c r="AT178" s="494"/>
      <c r="AU178" s="327" t="str">
        <f>IFERROR(IF($D177="□",($AO177/$AK$7),($AO177/$AK$9)),"")</f>
        <v/>
      </c>
      <c r="AV178" s="327" t="str">
        <f>IFERROR(IF($D177="□",($AN177/$AO$7),($AN177/$AO$9)),"")</f>
        <v/>
      </c>
    </row>
    <row r="179" spans="1:48" s="137" customFormat="1" ht="12" customHeight="1" x14ac:dyDescent="0.15">
      <c r="A179" s="497"/>
      <c r="B179" s="500"/>
      <c r="C179" s="515"/>
      <c r="D179" s="506"/>
      <c r="E179" s="364"/>
      <c r="F179" s="511"/>
      <c r="G179" s="512"/>
      <c r="H179" s="169" t="s">
        <v>224</v>
      </c>
      <c r="I179" s="168" t="str">
        <f>IFERROR(VLOOKUP(I177,'P1-1'!$B:$AP,31,FALSE),"")</f>
        <v/>
      </c>
      <c r="J179" s="168" t="str">
        <f>IFERROR(VLOOKUP(J177,'P1-1'!$B:$AP,31,FALSE),"")</f>
        <v/>
      </c>
      <c r="K179" s="168" t="str">
        <f>IFERROR(VLOOKUP(K177,'P1-1'!$B:$AP,31,FALSE),"")</f>
        <v/>
      </c>
      <c r="L179" s="168" t="str">
        <f>IFERROR(VLOOKUP(L177,'P1-1'!$B:$AP,31,FALSE),"")</f>
        <v/>
      </c>
      <c r="M179" s="168" t="str">
        <f>IFERROR(VLOOKUP(M177,'P1-1'!$B:$AP,31,FALSE),"")</f>
        <v/>
      </c>
      <c r="N179" s="168" t="str">
        <f>IFERROR(VLOOKUP(N177,'P1-1'!$B:$AP,31,FALSE),"")</f>
        <v/>
      </c>
      <c r="O179" s="168" t="str">
        <f>IFERROR(VLOOKUP(O177,'P1-1'!$B:$AP,31,FALSE),"")</f>
        <v/>
      </c>
      <c r="P179" s="168" t="str">
        <f>IFERROR(VLOOKUP(P177,'P1-1'!$B:$AP,31,FALSE),"")</f>
        <v/>
      </c>
      <c r="Q179" s="168" t="str">
        <f>IFERROR(VLOOKUP(Q177,'P1-1'!$B:$AP,31,FALSE),"")</f>
        <v/>
      </c>
      <c r="R179" s="168" t="str">
        <f>IFERROR(VLOOKUP(R177,'P1-1'!$B:$AP,31,FALSE),"")</f>
        <v/>
      </c>
      <c r="S179" s="168" t="str">
        <f>IFERROR(VLOOKUP(S177,'P1-1'!$B:$AP,31,FALSE),"")</f>
        <v/>
      </c>
      <c r="T179" s="168" t="str">
        <f>IFERROR(VLOOKUP(T177,'P1-1'!$B:$AP,31,FALSE),"")</f>
        <v/>
      </c>
      <c r="U179" s="168" t="str">
        <f>IFERROR(VLOOKUP(U177,'P1-1'!$B:$AP,31,FALSE),"")</f>
        <v/>
      </c>
      <c r="V179" s="168" t="str">
        <f>IFERROR(VLOOKUP(V177,'P1-1'!$B:$AP,31,FALSE),"")</f>
        <v/>
      </c>
      <c r="W179" s="168" t="str">
        <f>IFERROR(VLOOKUP(W177,'P1-1'!$B:$AP,31,FALSE),"")</f>
        <v/>
      </c>
      <c r="X179" s="168" t="str">
        <f>IFERROR(VLOOKUP(X177,'P1-1'!$B:$AP,31,FALSE),"")</f>
        <v/>
      </c>
      <c r="Y179" s="168" t="str">
        <f>IFERROR(VLOOKUP(Y177,'P1-1'!$B:$AP,31,FALSE),"")</f>
        <v/>
      </c>
      <c r="Z179" s="168" t="str">
        <f>IFERROR(VLOOKUP(Z177,'P1-1'!$B:$AP,31,FALSE),"")</f>
        <v/>
      </c>
      <c r="AA179" s="168" t="str">
        <f>IFERROR(VLOOKUP(AA177,'P1-1'!$B:$AP,31,FALSE),"")</f>
        <v/>
      </c>
      <c r="AB179" s="168" t="str">
        <f>IFERROR(VLOOKUP(AB177,'P1-1'!$B:$AP,31,FALSE),"")</f>
        <v/>
      </c>
      <c r="AC179" s="168" t="str">
        <f>IFERROR(VLOOKUP(AC177,'P1-1'!$B:$AP,31,FALSE),"")</f>
        <v/>
      </c>
      <c r="AD179" s="168" t="str">
        <f>IFERROR(VLOOKUP(AD177,'P1-1'!$B:$AP,31,FALSE),"")</f>
        <v/>
      </c>
      <c r="AE179" s="168" t="str">
        <f>IFERROR(VLOOKUP(AE177,'P1-1'!$B:$AP,31,FALSE),"")</f>
        <v/>
      </c>
      <c r="AF179" s="168" t="str">
        <f>IFERROR(VLOOKUP(AF177,'P1-1'!$B:$AP,31,FALSE),"")</f>
        <v/>
      </c>
      <c r="AG179" s="168" t="str">
        <f>IFERROR(VLOOKUP(AG177,'P1-1'!$B:$AP,31,FALSE),"")</f>
        <v/>
      </c>
      <c r="AH179" s="168" t="str">
        <f>IFERROR(VLOOKUP(AH177,'P1-1'!$B:$AP,31,FALSE),"")</f>
        <v/>
      </c>
      <c r="AI179" s="168" t="str">
        <f>IFERROR(VLOOKUP(AI177,'P1-1'!$B:$AP,31,FALSE),"")</f>
        <v/>
      </c>
      <c r="AJ179" s="168" t="str">
        <f>IFERROR(VLOOKUP(AJ177,'P1-1'!$B:$AP,31,FALSE),"")</f>
        <v/>
      </c>
      <c r="AK179" s="168" t="str">
        <f>IFERROR(VLOOKUP(AK177,'P1-1'!$B:$AP,31,FALSE),"")</f>
        <v/>
      </c>
      <c r="AL179" s="168" t="str">
        <f>IFERROR(VLOOKUP(AL177,'P1-1'!$B:$AP,31,FALSE),"")</f>
        <v/>
      </c>
      <c r="AM179" s="168" t="str">
        <f>IFERROR(VLOOKUP(AM177,'P1-1'!$B:$AP,31,FALSE),"")</f>
        <v/>
      </c>
      <c r="AN179" s="484"/>
      <c r="AO179" s="487"/>
      <c r="AP179" s="492"/>
      <c r="AQ179" s="493"/>
      <c r="AR179" s="487"/>
      <c r="AS179" s="487"/>
      <c r="AT179" s="494"/>
      <c r="AU179" s="328"/>
      <c r="AV179" s="328"/>
    </row>
    <row r="180" spans="1:48" s="139" customFormat="1" ht="12" customHeight="1" x14ac:dyDescent="0.15">
      <c r="A180" s="495">
        <v>53</v>
      </c>
      <c r="B180" s="498"/>
      <c r="C180" s="513"/>
      <c r="D180" s="504" t="s">
        <v>95</v>
      </c>
      <c r="E180" s="363"/>
      <c r="F180" s="507"/>
      <c r="G180" s="508"/>
      <c r="H180" s="166" t="s">
        <v>221</v>
      </c>
      <c r="I180" s="325"/>
      <c r="J180" s="325"/>
      <c r="K180" s="325"/>
      <c r="L180" s="325"/>
      <c r="M180" s="325"/>
      <c r="N180" s="325"/>
      <c r="O180" s="325"/>
      <c r="P180" s="325"/>
      <c r="Q180" s="325"/>
      <c r="R180" s="325"/>
      <c r="S180" s="325"/>
      <c r="T180" s="325"/>
      <c r="U180" s="325"/>
      <c r="V180" s="325"/>
      <c r="W180" s="325"/>
      <c r="X180" s="325"/>
      <c r="Y180" s="325"/>
      <c r="Z180" s="325"/>
      <c r="AA180" s="325"/>
      <c r="AB180" s="325"/>
      <c r="AC180" s="325"/>
      <c r="AD180" s="325"/>
      <c r="AE180" s="325"/>
      <c r="AF180" s="325"/>
      <c r="AG180" s="325"/>
      <c r="AH180" s="325"/>
      <c r="AI180" s="325"/>
      <c r="AJ180" s="325"/>
      <c r="AK180" s="325"/>
      <c r="AL180" s="325"/>
      <c r="AM180" s="325"/>
      <c r="AN180" s="482">
        <f t="shared" ref="AN180" si="199">IF(LEFT($AN$2,6)="共同生活援助",SUM(I181:AM181),SUM(I181:AM182))</f>
        <v>0</v>
      </c>
      <c r="AO180" s="485">
        <f>IF($AN$4="４週",AN180/4,AN180/(DAY(EOMONTH($I$22,0))/7))</f>
        <v>0</v>
      </c>
      <c r="AP180" s="488"/>
      <c r="AQ180" s="489"/>
      <c r="AR180" s="485" t="str">
        <f t="shared" ref="AR180" si="200">IF($AN$4="４週",AU181,AV181)</f>
        <v/>
      </c>
      <c r="AS180" s="485"/>
      <c r="AT180" s="494"/>
      <c r="AU180" s="326" t="s">
        <v>508</v>
      </c>
      <c r="AV180" s="326" t="s">
        <v>222</v>
      </c>
    </row>
    <row r="181" spans="1:48" s="139" customFormat="1" ht="12" customHeight="1" x14ac:dyDescent="0.15">
      <c r="A181" s="496"/>
      <c r="B181" s="499"/>
      <c r="C181" s="514"/>
      <c r="D181" s="505"/>
      <c r="E181" s="364"/>
      <c r="F181" s="509"/>
      <c r="G181" s="510"/>
      <c r="H181" s="167" t="s">
        <v>223</v>
      </c>
      <c r="I181" s="168" t="str">
        <f>IFERROR(VLOOKUP(I180,'P1-1'!$B:$AP,41,FALSE),"")</f>
        <v/>
      </c>
      <c r="J181" s="168" t="str">
        <f>IFERROR(VLOOKUP(J180,'P1-1'!$B:$AP,41,FALSE),"")</f>
        <v/>
      </c>
      <c r="K181" s="168" t="str">
        <f>IFERROR(VLOOKUP(K180,'P1-1'!$B:$AP,41,FALSE),"")</f>
        <v/>
      </c>
      <c r="L181" s="168" t="str">
        <f>IFERROR(VLOOKUP(L180,'P1-1'!$B:$AP,41,FALSE),"")</f>
        <v/>
      </c>
      <c r="M181" s="168" t="str">
        <f>IFERROR(VLOOKUP(M180,'P1-1'!$B:$AP,41,FALSE),"")</f>
        <v/>
      </c>
      <c r="N181" s="168" t="str">
        <f>IFERROR(VLOOKUP(N180,'P1-1'!$B:$AP,41,FALSE),"")</f>
        <v/>
      </c>
      <c r="O181" s="168" t="str">
        <f>IFERROR(VLOOKUP(O180,'P1-1'!$B:$AP,41,FALSE),"")</f>
        <v/>
      </c>
      <c r="P181" s="168" t="str">
        <f>IFERROR(VLOOKUP(P180,'P1-1'!$B:$AP,41,FALSE),"")</f>
        <v/>
      </c>
      <c r="Q181" s="168" t="str">
        <f>IFERROR(VLOOKUP(Q180,'P1-1'!$B:$AP,41,FALSE),"")</f>
        <v/>
      </c>
      <c r="R181" s="168" t="str">
        <f>IFERROR(VLOOKUP(R180,'P1-1'!$B:$AP,41,FALSE),"")</f>
        <v/>
      </c>
      <c r="S181" s="168" t="str">
        <f>IFERROR(VLOOKUP(S180,'P1-1'!$B:$AP,41,FALSE),"")</f>
        <v/>
      </c>
      <c r="T181" s="168" t="str">
        <f>IFERROR(VLOOKUP(T180,'P1-1'!$B:$AP,41,FALSE),"")</f>
        <v/>
      </c>
      <c r="U181" s="168" t="str">
        <f>IFERROR(VLOOKUP(U180,'P1-1'!$B:$AP,41,FALSE),"")</f>
        <v/>
      </c>
      <c r="V181" s="168" t="str">
        <f>IFERROR(VLOOKUP(V180,'P1-1'!$B:$AP,41,FALSE),"")</f>
        <v/>
      </c>
      <c r="W181" s="168" t="str">
        <f>IFERROR(VLOOKUP(W180,'P1-1'!$B:$AP,41,FALSE),"")</f>
        <v/>
      </c>
      <c r="X181" s="168" t="str">
        <f>IFERROR(VLOOKUP(X180,'P1-1'!$B:$AP,41,FALSE),"")</f>
        <v/>
      </c>
      <c r="Y181" s="168" t="str">
        <f>IFERROR(VLOOKUP(Y180,'P1-1'!$B:$AP,41,FALSE),"")</f>
        <v/>
      </c>
      <c r="Z181" s="168" t="str">
        <f>IFERROR(VLOOKUP(Z180,'P1-1'!$B:$AP,41,FALSE),"")</f>
        <v/>
      </c>
      <c r="AA181" s="168" t="str">
        <f>IFERROR(VLOOKUP(AA180,'P1-1'!$B:$AP,41,FALSE),"")</f>
        <v/>
      </c>
      <c r="AB181" s="168" t="str">
        <f>IFERROR(VLOOKUP(AB180,'P1-1'!$B:$AP,41,FALSE),"")</f>
        <v/>
      </c>
      <c r="AC181" s="168" t="str">
        <f>IFERROR(VLOOKUP(AC180,'P1-1'!$B:$AP,41,FALSE),"")</f>
        <v/>
      </c>
      <c r="AD181" s="168" t="str">
        <f>IFERROR(VLOOKUP(AD180,'P1-1'!$B:$AP,41,FALSE),"")</f>
        <v/>
      </c>
      <c r="AE181" s="168" t="str">
        <f>IFERROR(VLOOKUP(AE180,'P1-1'!$B:$AP,41,FALSE),"")</f>
        <v/>
      </c>
      <c r="AF181" s="168" t="str">
        <f>IFERROR(VLOOKUP(AF180,'P1-1'!$B:$AP,41,FALSE),"")</f>
        <v/>
      </c>
      <c r="AG181" s="168" t="str">
        <f>IFERROR(VLOOKUP(AG180,'P1-1'!$B:$AP,41,FALSE),"")</f>
        <v/>
      </c>
      <c r="AH181" s="168" t="str">
        <f>IFERROR(VLOOKUP(AH180,'P1-1'!$B:$AP,41,FALSE),"")</f>
        <v/>
      </c>
      <c r="AI181" s="168" t="str">
        <f>IFERROR(VLOOKUP(AI180,'P1-1'!$B:$AP,41,FALSE),"")</f>
        <v/>
      </c>
      <c r="AJ181" s="168" t="str">
        <f>IFERROR(VLOOKUP(AJ180,'P1-1'!$B:$AP,41,FALSE),"")</f>
        <v/>
      </c>
      <c r="AK181" s="168" t="str">
        <f>IFERROR(VLOOKUP(AK180,'P1-1'!$B:$AP,41,FALSE),"")</f>
        <v/>
      </c>
      <c r="AL181" s="168" t="str">
        <f>IFERROR(VLOOKUP(AL180,'P1-1'!$B:$AP,41,FALSE),"")</f>
        <v/>
      </c>
      <c r="AM181" s="168" t="str">
        <f>IFERROR(VLOOKUP(AM180,'P1-1'!$B:$AP,41,FALSE),"")</f>
        <v/>
      </c>
      <c r="AN181" s="483"/>
      <c r="AO181" s="486"/>
      <c r="AP181" s="490"/>
      <c r="AQ181" s="491"/>
      <c r="AR181" s="486"/>
      <c r="AS181" s="486"/>
      <c r="AT181" s="494"/>
      <c r="AU181" s="327" t="str">
        <f t="shared" ref="AU181" si="201">IFERROR(IF($D180="□",($AO180/$AK$7),($AO180/$AK$9)),"")</f>
        <v/>
      </c>
      <c r="AV181" s="327" t="str">
        <f t="shared" ref="AV181" si="202">IFERROR(IF($D180="□",($AN180/$AO$7),($AN180/$AO$9)),"")</f>
        <v/>
      </c>
    </row>
    <row r="182" spans="1:48" s="139" customFormat="1" ht="12" customHeight="1" x14ac:dyDescent="0.15">
      <c r="A182" s="497"/>
      <c r="B182" s="500"/>
      <c r="C182" s="515"/>
      <c r="D182" s="506"/>
      <c r="E182" s="364"/>
      <c r="F182" s="511"/>
      <c r="G182" s="512"/>
      <c r="H182" s="169" t="s">
        <v>224</v>
      </c>
      <c r="I182" s="168" t="str">
        <f>IFERROR(VLOOKUP(I180,'P1-1'!$B:$AP,31,FALSE),"")</f>
        <v/>
      </c>
      <c r="J182" s="168" t="str">
        <f>IFERROR(VLOOKUP(J180,'P1-1'!$B:$AP,31,FALSE),"")</f>
        <v/>
      </c>
      <c r="K182" s="168" t="str">
        <f>IFERROR(VLOOKUP(K180,'P1-1'!$B:$AP,31,FALSE),"")</f>
        <v/>
      </c>
      <c r="L182" s="168" t="str">
        <f>IFERROR(VLOOKUP(L180,'P1-1'!$B:$AP,31,FALSE),"")</f>
        <v/>
      </c>
      <c r="M182" s="168" t="str">
        <f>IFERROR(VLOOKUP(M180,'P1-1'!$B:$AP,31,FALSE),"")</f>
        <v/>
      </c>
      <c r="N182" s="168" t="str">
        <f>IFERROR(VLOOKUP(N180,'P1-1'!$B:$AP,31,FALSE),"")</f>
        <v/>
      </c>
      <c r="O182" s="168" t="str">
        <f>IFERROR(VLOOKUP(O180,'P1-1'!$B:$AP,31,FALSE),"")</f>
        <v/>
      </c>
      <c r="P182" s="168" t="str">
        <f>IFERROR(VLOOKUP(P180,'P1-1'!$B:$AP,31,FALSE),"")</f>
        <v/>
      </c>
      <c r="Q182" s="168" t="str">
        <f>IFERROR(VLOOKUP(Q180,'P1-1'!$B:$AP,31,FALSE),"")</f>
        <v/>
      </c>
      <c r="R182" s="168" t="str">
        <f>IFERROR(VLOOKUP(R180,'P1-1'!$B:$AP,31,FALSE),"")</f>
        <v/>
      </c>
      <c r="S182" s="168" t="str">
        <f>IFERROR(VLOOKUP(S180,'P1-1'!$B:$AP,31,FALSE),"")</f>
        <v/>
      </c>
      <c r="T182" s="168" t="str">
        <f>IFERROR(VLOOKUP(T180,'P1-1'!$B:$AP,31,FALSE),"")</f>
        <v/>
      </c>
      <c r="U182" s="168" t="str">
        <f>IFERROR(VLOOKUP(U180,'P1-1'!$B:$AP,31,FALSE),"")</f>
        <v/>
      </c>
      <c r="V182" s="168" t="str">
        <f>IFERROR(VLOOKUP(V180,'P1-1'!$B:$AP,31,FALSE),"")</f>
        <v/>
      </c>
      <c r="W182" s="168" t="str">
        <f>IFERROR(VLOOKUP(W180,'P1-1'!$B:$AP,31,FALSE),"")</f>
        <v/>
      </c>
      <c r="X182" s="168" t="str">
        <f>IFERROR(VLOOKUP(X180,'P1-1'!$B:$AP,31,FALSE),"")</f>
        <v/>
      </c>
      <c r="Y182" s="168" t="str">
        <f>IFERROR(VLOOKUP(Y180,'P1-1'!$B:$AP,31,FALSE),"")</f>
        <v/>
      </c>
      <c r="Z182" s="168" t="str">
        <f>IFERROR(VLOOKUP(Z180,'P1-1'!$B:$AP,31,FALSE),"")</f>
        <v/>
      </c>
      <c r="AA182" s="168" t="str">
        <f>IFERROR(VLOOKUP(AA180,'P1-1'!$B:$AP,31,FALSE),"")</f>
        <v/>
      </c>
      <c r="AB182" s="168" t="str">
        <f>IFERROR(VLOOKUP(AB180,'P1-1'!$B:$AP,31,FALSE),"")</f>
        <v/>
      </c>
      <c r="AC182" s="168" t="str">
        <f>IFERROR(VLOOKUP(AC180,'P1-1'!$B:$AP,31,FALSE),"")</f>
        <v/>
      </c>
      <c r="AD182" s="168" t="str">
        <f>IFERROR(VLOOKUP(AD180,'P1-1'!$B:$AP,31,FALSE),"")</f>
        <v/>
      </c>
      <c r="AE182" s="168" t="str">
        <f>IFERROR(VLOOKUP(AE180,'P1-1'!$B:$AP,31,FALSE),"")</f>
        <v/>
      </c>
      <c r="AF182" s="168" t="str">
        <f>IFERROR(VLOOKUP(AF180,'P1-1'!$B:$AP,31,FALSE),"")</f>
        <v/>
      </c>
      <c r="AG182" s="168" t="str">
        <f>IFERROR(VLOOKUP(AG180,'P1-1'!$B:$AP,31,FALSE),"")</f>
        <v/>
      </c>
      <c r="AH182" s="168" t="str">
        <f>IFERROR(VLOOKUP(AH180,'P1-1'!$B:$AP,31,FALSE),"")</f>
        <v/>
      </c>
      <c r="AI182" s="168" t="str">
        <f>IFERROR(VLOOKUP(AI180,'P1-1'!$B:$AP,31,FALSE),"")</f>
        <v/>
      </c>
      <c r="AJ182" s="168" t="str">
        <f>IFERROR(VLOOKUP(AJ180,'P1-1'!$B:$AP,31,FALSE),"")</f>
        <v/>
      </c>
      <c r="AK182" s="168" t="str">
        <f>IFERROR(VLOOKUP(AK180,'P1-1'!$B:$AP,31,FALSE),"")</f>
        <v/>
      </c>
      <c r="AL182" s="168" t="str">
        <f>IFERROR(VLOOKUP(AL180,'P1-1'!$B:$AP,31,FALSE),"")</f>
        <v/>
      </c>
      <c r="AM182" s="168" t="str">
        <f>IFERROR(VLOOKUP(AM180,'P1-1'!$B:$AP,31,FALSE),"")</f>
        <v/>
      </c>
      <c r="AN182" s="484"/>
      <c r="AO182" s="487"/>
      <c r="AP182" s="492"/>
      <c r="AQ182" s="493"/>
      <c r="AR182" s="487"/>
      <c r="AS182" s="487"/>
      <c r="AT182" s="494"/>
      <c r="AU182" s="328"/>
      <c r="AV182" s="328"/>
    </row>
    <row r="183" spans="1:48" s="139" customFormat="1" ht="12" customHeight="1" x14ac:dyDescent="0.15">
      <c r="A183" s="495">
        <v>54</v>
      </c>
      <c r="B183" s="498"/>
      <c r="C183" s="513"/>
      <c r="D183" s="504" t="s">
        <v>95</v>
      </c>
      <c r="E183" s="363"/>
      <c r="F183" s="507"/>
      <c r="G183" s="508"/>
      <c r="H183" s="166" t="s">
        <v>221</v>
      </c>
      <c r="I183" s="325"/>
      <c r="J183" s="325"/>
      <c r="K183" s="325"/>
      <c r="L183" s="325"/>
      <c r="M183" s="325"/>
      <c r="N183" s="325"/>
      <c r="O183" s="325"/>
      <c r="P183" s="325"/>
      <c r="Q183" s="325"/>
      <c r="R183" s="325"/>
      <c r="S183" s="325"/>
      <c r="T183" s="325"/>
      <c r="U183" s="325"/>
      <c r="V183" s="325"/>
      <c r="W183" s="325"/>
      <c r="X183" s="325"/>
      <c r="Y183" s="325"/>
      <c r="Z183" s="325"/>
      <c r="AA183" s="325"/>
      <c r="AB183" s="325"/>
      <c r="AC183" s="325"/>
      <c r="AD183" s="325"/>
      <c r="AE183" s="325"/>
      <c r="AF183" s="325"/>
      <c r="AG183" s="325"/>
      <c r="AH183" s="325"/>
      <c r="AI183" s="325"/>
      <c r="AJ183" s="325"/>
      <c r="AK183" s="325"/>
      <c r="AL183" s="325"/>
      <c r="AM183" s="325"/>
      <c r="AN183" s="482">
        <f t="shared" ref="AN183" si="203">IF(LEFT($AN$2,6)="共同生活援助",SUM(I184:AM184),SUM(I184:AM185))</f>
        <v>0</v>
      </c>
      <c r="AO183" s="485">
        <f>IF($AN$4="４週",AN183/4,AN183/(DAY(EOMONTH($I$22,0))/7))</f>
        <v>0</v>
      </c>
      <c r="AP183" s="488"/>
      <c r="AQ183" s="489"/>
      <c r="AR183" s="485" t="str">
        <f t="shared" ref="AR183" si="204">IF($AN$4="４週",AU184,AV184)</f>
        <v/>
      </c>
      <c r="AS183" s="485"/>
      <c r="AT183" s="494"/>
      <c r="AU183" s="326" t="s">
        <v>508</v>
      </c>
      <c r="AV183" s="326" t="s">
        <v>222</v>
      </c>
    </row>
    <row r="184" spans="1:48" s="139" customFormat="1" ht="12" customHeight="1" x14ac:dyDescent="0.15">
      <c r="A184" s="496"/>
      <c r="B184" s="499"/>
      <c r="C184" s="514"/>
      <c r="D184" s="505"/>
      <c r="E184" s="364"/>
      <c r="F184" s="509"/>
      <c r="G184" s="510"/>
      <c r="H184" s="167" t="s">
        <v>223</v>
      </c>
      <c r="I184" s="168" t="str">
        <f>IFERROR(VLOOKUP(I183,'P1-1'!$B:$AP,41,FALSE),"")</f>
        <v/>
      </c>
      <c r="J184" s="168" t="str">
        <f>IFERROR(VLOOKUP(J183,'P1-1'!$B:$AP,41,FALSE),"")</f>
        <v/>
      </c>
      <c r="K184" s="168" t="str">
        <f>IFERROR(VLOOKUP(K183,'P1-1'!$B:$AP,41,FALSE),"")</f>
        <v/>
      </c>
      <c r="L184" s="168" t="str">
        <f>IFERROR(VLOOKUP(L183,'P1-1'!$B:$AP,41,FALSE),"")</f>
        <v/>
      </c>
      <c r="M184" s="168" t="str">
        <f>IFERROR(VLOOKUP(M183,'P1-1'!$B:$AP,41,FALSE),"")</f>
        <v/>
      </c>
      <c r="N184" s="168" t="str">
        <f>IFERROR(VLOOKUP(N183,'P1-1'!$B:$AP,41,FALSE),"")</f>
        <v/>
      </c>
      <c r="O184" s="168" t="str">
        <f>IFERROR(VLOOKUP(O183,'P1-1'!$B:$AP,41,FALSE),"")</f>
        <v/>
      </c>
      <c r="P184" s="168" t="str">
        <f>IFERROR(VLOOKUP(P183,'P1-1'!$B:$AP,41,FALSE),"")</f>
        <v/>
      </c>
      <c r="Q184" s="168" t="str">
        <f>IFERROR(VLOOKUP(Q183,'P1-1'!$B:$AP,41,FALSE),"")</f>
        <v/>
      </c>
      <c r="R184" s="168" t="str">
        <f>IFERROR(VLOOKUP(R183,'P1-1'!$B:$AP,41,FALSE),"")</f>
        <v/>
      </c>
      <c r="S184" s="168" t="str">
        <f>IFERROR(VLOOKUP(S183,'P1-1'!$B:$AP,41,FALSE),"")</f>
        <v/>
      </c>
      <c r="T184" s="168" t="str">
        <f>IFERROR(VLOOKUP(T183,'P1-1'!$B:$AP,41,FALSE),"")</f>
        <v/>
      </c>
      <c r="U184" s="168" t="str">
        <f>IFERROR(VLOOKUP(U183,'P1-1'!$B:$AP,41,FALSE),"")</f>
        <v/>
      </c>
      <c r="V184" s="168" t="str">
        <f>IFERROR(VLOOKUP(V183,'P1-1'!$B:$AP,41,FALSE),"")</f>
        <v/>
      </c>
      <c r="W184" s="168" t="str">
        <f>IFERROR(VLOOKUP(W183,'P1-1'!$B:$AP,41,FALSE),"")</f>
        <v/>
      </c>
      <c r="X184" s="168" t="str">
        <f>IFERROR(VLOOKUP(X183,'P1-1'!$B:$AP,41,FALSE),"")</f>
        <v/>
      </c>
      <c r="Y184" s="168" t="str">
        <f>IFERROR(VLOOKUP(Y183,'P1-1'!$B:$AP,41,FALSE),"")</f>
        <v/>
      </c>
      <c r="Z184" s="168" t="str">
        <f>IFERROR(VLOOKUP(Z183,'P1-1'!$B:$AP,41,FALSE),"")</f>
        <v/>
      </c>
      <c r="AA184" s="168" t="str">
        <f>IFERROR(VLOOKUP(AA183,'P1-1'!$B:$AP,41,FALSE),"")</f>
        <v/>
      </c>
      <c r="AB184" s="168" t="str">
        <f>IFERROR(VLOOKUP(AB183,'P1-1'!$B:$AP,41,FALSE),"")</f>
        <v/>
      </c>
      <c r="AC184" s="168" t="str">
        <f>IFERROR(VLOOKUP(AC183,'P1-1'!$B:$AP,41,FALSE),"")</f>
        <v/>
      </c>
      <c r="AD184" s="168" t="str">
        <f>IFERROR(VLOOKUP(AD183,'P1-1'!$B:$AP,41,FALSE),"")</f>
        <v/>
      </c>
      <c r="AE184" s="168" t="str">
        <f>IFERROR(VLOOKUP(AE183,'P1-1'!$B:$AP,41,FALSE),"")</f>
        <v/>
      </c>
      <c r="AF184" s="168" t="str">
        <f>IFERROR(VLOOKUP(AF183,'P1-1'!$B:$AP,41,FALSE),"")</f>
        <v/>
      </c>
      <c r="AG184" s="168" t="str">
        <f>IFERROR(VLOOKUP(AG183,'P1-1'!$B:$AP,41,FALSE),"")</f>
        <v/>
      </c>
      <c r="AH184" s="168" t="str">
        <f>IFERROR(VLOOKUP(AH183,'P1-1'!$B:$AP,41,FALSE),"")</f>
        <v/>
      </c>
      <c r="AI184" s="168" t="str">
        <f>IFERROR(VLOOKUP(AI183,'P1-1'!$B:$AP,41,FALSE),"")</f>
        <v/>
      </c>
      <c r="AJ184" s="168" t="str">
        <f>IFERROR(VLOOKUP(AJ183,'P1-1'!$B:$AP,41,FALSE),"")</f>
        <v/>
      </c>
      <c r="AK184" s="168" t="str">
        <f>IFERROR(VLOOKUP(AK183,'P1-1'!$B:$AP,41,FALSE),"")</f>
        <v/>
      </c>
      <c r="AL184" s="168" t="str">
        <f>IFERROR(VLOOKUP(AL183,'P1-1'!$B:$AP,41,FALSE),"")</f>
        <v/>
      </c>
      <c r="AM184" s="168" t="str">
        <f>IFERROR(VLOOKUP(AM183,'P1-1'!$B:$AP,41,FALSE),"")</f>
        <v/>
      </c>
      <c r="AN184" s="483"/>
      <c r="AO184" s="486"/>
      <c r="AP184" s="490"/>
      <c r="AQ184" s="491"/>
      <c r="AR184" s="486"/>
      <c r="AS184" s="486"/>
      <c r="AT184" s="494"/>
      <c r="AU184" s="327" t="str">
        <f t="shared" ref="AU184" si="205">IFERROR(IF($D183="□",($AO183/$AK$7),($AO183/$AK$9)),"")</f>
        <v/>
      </c>
      <c r="AV184" s="327" t="str">
        <f t="shared" ref="AV184" si="206">IFERROR(IF($D183="□",($AN183/$AO$7),($AN183/$AO$9)),"")</f>
        <v/>
      </c>
    </row>
    <row r="185" spans="1:48" s="139" customFormat="1" ht="12" customHeight="1" x14ac:dyDescent="0.15">
      <c r="A185" s="497"/>
      <c r="B185" s="500"/>
      <c r="C185" s="515"/>
      <c r="D185" s="506"/>
      <c r="E185" s="364"/>
      <c r="F185" s="511"/>
      <c r="G185" s="512"/>
      <c r="H185" s="169" t="s">
        <v>224</v>
      </c>
      <c r="I185" s="168" t="str">
        <f>IFERROR(VLOOKUP(I183,'P1-1'!$B:$AP,31,FALSE),"")</f>
        <v/>
      </c>
      <c r="J185" s="168" t="str">
        <f>IFERROR(VLOOKUP(J183,'P1-1'!$B:$AP,31,FALSE),"")</f>
        <v/>
      </c>
      <c r="K185" s="168" t="str">
        <f>IFERROR(VLOOKUP(K183,'P1-1'!$B:$AP,31,FALSE),"")</f>
        <v/>
      </c>
      <c r="L185" s="168" t="str">
        <f>IFERROR(VLOOKUP(L183,'P1-1'!$B:$AP,31,FALSE),"")</f>
        <v/>
      </c>
      <c r="M185" s="168" t="str">
        <f>IFERROR(VLOOKUP(M183,'P1-1'!$B:$AP,31,FALSE),"")</f>
        <v/>
      </c>
      <c r="N185" s="168" t="str">
        <f>IFERROR(VLOOKUP(N183,'P1-1'!$B:$AP,31,FALSE),"")</f>
        <v/>
      </c>
      <c r="O185" s="168" t="str">
        <f>IFERROR(VLOOKUP(O183,'P1-1'!$B:$AP,31,FALSE),"")</f>
        <v/>
      </c>
      <c r="P185" s="168" t="str">
        <f>IFERROR(VLOOKUP(P183,'P1-1'!$B:$AP,31,FALSE),"")</f>
        <v/>
      </c>
      <c r="Q185" s="168" t="str">
        <f>IFERROR(VLOOKUP(Q183,'P1-1'!$B:$AP,31,FALSE),"")</f>
        <v/>
      </c>
      <c r="R185" s="168" t="str">
        <f>IFERROR(VLOOKUP(R183,'P1-1'!$B:$AP,31,FALSE),"")</f>
        <v/>
      </c>
      <c r="S185" s="168" t="str">
        <f>IFERROR(VLOOKUP(S183,'P1-1'!$B:$AP,31,FALSE),"")</f>
        <v/>
      </c>
      <c r="T185" s="168" t="str">
        <f>IFERROR(VLOOKUP(T183,'P1-1'!$B:$AP,31,FALSE),"")</f>
        <v/>
      </c>
      <c r="U185" s="168" t="str">
        <f>IFERROR(VLOOKUP(U183,'P1-1'!$B:$AP,31,FALSE),"")</f>
        <v/>
      </c>
      <c r="V185" s="168" t="str">
        <f>IFERROR(VLOOKUP(V183,'P1-1'!$B:$AP,31,FALSE),"")</f>
        <v/>
      </c>
      <c r="W185" s="168" t="str">
        <f>IFERROR(VLOOKUP(W183,'P1-1'!$B:$AP,31,FALSE),"")</f>
        <v/>
      </c>
      <c r="X185" s="168" t="str">
        <f>IFERROR(VLOOKUP(X183,'P1-1'!$B:$AP,31,FALSE),"")</f>
        <v/>
      </c>
      <c r="Y185" s="168" t="str">
        <f>IFERROR(VLOOKUP(Y183,'P1-1'!$B:$AP,31,FALSE),"")</f>
        <v/>
      </c>
      <c r="Z185" s="168" t="str">
        <f>IFERROR(VLOOKUP(Z183,'P1-1'!$B:$AP,31,FALSE),"")</f>
        <v/>
      </c>
      <c r="AA185" s="168" t="str">
        <f>IFERROR(VLOOKUP(AA183,'P1-1'!$B:$AP,31,FALSE),"")</f>
        <v/>
      </c>
      <c r="AB185" s="168" t="str">
        <f>IFERROR(VLOOKUP(AB183,'P1-1'!$B:$AP,31,FALSE),"")</f>
        <v/>
      </c>
      <c r="AC185" s="168" t="str">
        <f>IFERROR(VLOOKUP(AC183,'P1-1'!$B:$AP,31,FALSE),"")</f>
        <v/>
      </c>
      <c r="AD185" s="168" t="str">
        <f>IFERROR(VLOOKUP(AD183,'P1-1'!$B:$AP,31,FALSE),"")</f>
        <v/>
      </c>
      <c r="AE185" s="168" t="str">
        <f>IFERROR(VLOOKUP(AE183,'P1-1'!$B:$AP,31,FALSE),"")</f>
        <v/>
      </c>
      <c r="AF185" s="168" t="str">
        <f>IFERROR(VLOOKUP(AF183,'P1-1'!$B:$AP,31,FALSE),"")</f>
        <v/>
      </c>
      <c r="AG185" s="168" t="str">
        <f>IFERROR(VLOOKUP(AG183,'P1-1'!$B:$AP,31,FALSE),"")</f>
        <v/>
      </c>
      <c r="AH185" s="168" t="str">
        <f>IFERROR(VLOOKUP(AH183,'P1-1'!$B:$AP,31,FALSE),"")</f>
        <v/>
      </c>
      <c r="AI185" s="168" t="str">
        <f>IFERROR(VLOOKUP(AI183,'P1-1'!$B:$AP,31,FALSE),"")</f>
        <v/>
      </c>
      <c r="AJ185" s="168" t="str">
        <f>IFERROR(VLOOKUP(AJ183,'P1-1'!$B:$AP,31,FALSE),"")</f>
        <v/>
      </c>
      <c r="AK185" s="168" t="str">
        <f>IFERROR(VLOOKUP(AK183,'P1-1'!$B:$AP,31,FALSE),"")</f>
        <v/>
      </c>
      <c r="AL185" s="168" t="str">
        <f>IFERROR(VLOOKUP(AL183,'P1-1'!$B:$AP,31,FALSE),"")</f>
        <v/>
      </c>
      <c r="AM185" s="168" t="str">
        <f>IFERROR(VLOOKUP(AM183,'P1-1'!$B:$AP,31,FALSE),"")</f>
        <v/>
      </c>
      <c r="AN185" s="484"/>
      <c r="AO185" s="487"/>
      <c r="AP185" s="492"/>
      <c r="AQ185" s="493"/>
      <c r="AR185" s="487"/>
      <c r="AS185" s="487"/>
      <c r="AT185" s="494"/>
      <c r="AU185" s="328"/>
      <c r="AV185" s="328"/>
    </row>
    <row r="186" spans="1:48" s="139" customFormat="1" ht="12" customHeight="1" x14ac:dyDescent="0.15">
      <c r="A186" s="495">
        <v>55</v>
      </c>
      <c r="B186" s="498"/>
      <c r="C186" s="513"/>
      <c r="D186" s="504" t="s">
        <v>95</v>
      </c>
      <c r="E186" s="363"/>
      <c r="F186" s="507"/>
      <c r="G186" s="508"/>
      <c r="H186" s="166" t="s">
        <v>221</v>
      </c>
      <c r="I186" s="325"/>
      <c r="J186" s="325"/>
      <c r="K186" s="325"/>
      <c r="L186" s="325"/>
      <c r="M186" s="325"/>
      <c r="N186" s="325"/>
      <c r="O186" s="325"/>
      <c r="P186" s="325"/>
      <c r="Q186" s="325"/>
      <c r="R186" s="325"/>
      <c r="S186" s="325"/>
      <c r="T186" s="325"/>
      <c r="U186" s="325"/>
      <c r="V186" s="325"/>
      <c r="W186" s="325"/>
      <c r="X186" s="325"/>
      <c r="Y186" s="325"/>
      <c r="Z186" s="325"/>
      <c r="AA186" s="325"/>
      <c r="AB186" s="325"/>
      <c r="AC186" s="325"/>
      <c r="AD186" s="325"/>
      <c r="AE186" s="325"/>
      <c r="AF186" s="325"/>
      <c r="AG186" s="325"/>
      <c r="AH186" s="325"/>
      <c r="AI186" s="325"/>
      <c r="AJ186" s="325"/>
      <c r="AK186" s="325"/>
      <c r="AL186" s="325"/>
      <c r="AM186" s="325"/>
      <c r="AN186" s="482">
        <f t="shared" ref="AN186" si="207">IF(LEFT($AN$2,6)="共同生活援助",SUM(I187:AM187),SUM(I187:AM188))</f>
        <v>0</v>
      </c>
      <c r="AO186" s="485">
        <f>IF($AN$4="４週",AN186/4,AN186/(DAY(EOMONTH($I$22,0))/7))</f>
        <v>0</v>
      </c>
      <c r="AP186" s="488"/>
      <c r="AQ186" s="489"/>
      <c r="AR186" s="485" t="str">
        <f t="shared" ref="AR186" si="208">IF($AN$4="４週",AU187,AV187)</f>
        <v/>
      </c>
      <c r="AS186" s="485"/>
      <c r="AT186" s="494"/>
      <c r="AU186" s="326" t="s">
        <v>508</v>
      </c>
      <c r="AV186" s="326" t="s">
        <v>222</v>
      </c>
    </row>
    <row r="187" spans="1:48" s="139" customFormat="1" ht="12" customHeight="1" x14ac:dyDescent="0.15">
      <c r="A187" s="496"/>
      <c r="B187" s="499"/>
      <c r="C187" s="514"/>
      <c r="D187" s="505"/>
      <c r="E187" s="364"/>
      <c r="F187" s="509"/>
      <c r="G187" s="510"/>
      <c r="H187" s="167" t="s">
        <v>223</v>
      </c>
      <c r="I187" s="168" t="str">
        <f>IFERROR(VLOOKUP(I186,'P1-1'!$B:$AP,41,FALSE),"")</f>
        <v/>
      </c>
      <c r="J187" s="170" t="str">
        <f>IFERROR(VLOOKUP(J186,'P1-1'!$B:$AP,41,FALSE),"")</f>
        <v/>
      </c>
      <c r="K187" s="168" t="str">
        <f>IFERROR(VLOOKUP(K186,'P1-1'!$B:$AP,41,FALSE),"")</f>
        <v/>
      </c>
      <c r="L187" s="168" t="str">
        <f>IFERROR(VLOOKUP(L186,'P1-1'!$B:$AP,41,FALSE),"")</f>
        <v/>
      </c>
      <c r="M187" s="168" t="str">
        <f>IFERROR(VLOOKUP(M186,'P1-1'!$B:$AP,41,FALSE),"")</f>
        <v/>
      </c>
      <c r="N187" s="168" t="str">
        <f>IFERROR(VLOOKUP(N186,'P1-1'!$B:$AP,41,FALSE),"")</f>
        <v/>
      </c>
      <c r="O187" s="168" t="str">
        <f>IFERROR(VLOOKUP(O186,'P1-1'!$B:$AP,41,FALSE),"")</f>
        <v/>
      </c>
      <c r="P187" s="168" t="str">
        <f>IFERROR(VLOOKUP(P186,'P1-1'!$B:$AP,41,FALSE),"")</f>
        <v/>
      </c>
      <c r="Q187" s="168" t="str">
        <f>IFERROR(VLOOKUP(Q186,'P1-1'!$B:$AP,41,FALSE),"")</f>
        <v/>
      </c>
      <c r="R187" s="168" t="str">
        <f>IFERROR(VLOOKUP(R186,'P1-1'!$B:$AP,41,FALSE),"")</f>
        <v/>
      </c>
      <c r="S187" s="168" t="str">
        <f>IFERROR(VLOOKUP(S186,'P1-1'!$B:$AP,41,FALSE),"")</f>
        <v/>
      </c>
      <c r="T187" s="168" t="str">
        <f>IFERROR(VLOOKUP(T186,'P1-1'!$B:$AP,41,FALSE),"")</f>
        <v/>
      </c>
      <c r="U187" s="168" t="str">
        <f>IFERROR(VLOOKUP(U186,'P1-1'!$B:$AP,41,FALSE),"")</f>
        <v/>
      </c>
      <c r="V187" s="168" t="str">
        <f>IFERROR(VLOOKUP(V186,'P1-1'!$B:$AP,41,FALSE),"")</f>
        <v/>
      </c>
      <c r="W187" s="168" t="str">
        <f>IFERROR(VLOOKUP(W186,'P1-1'!$B:$AP,41,FALSE),"")</f>
        <v/>
      </c>
      <c r="X187" s="168" t="str">
        <f>IFERROR(VLOOKUP(X186,'P1-1'!$B:$AP,41,FALSE),"")</f>
        <v/>
      </c>
      <c r="Y187" s="168" t="str">
        <f>IFERROR(VLOOKUP(Y186,'P1-1'!$B:$AP,41,FALSE),"")</f>
        <v/>
      </c>
      <c r="Z187" s="168" t="str">
        <f>IFERROR(VLOOKUP(Z186,'P1-1'!$B:$AP,41,FALSE),"")</f>
        <v/>
      </c>
      <c r="AA187" s="168" t="str">
        <f>IFERROR(VLOOKUP(AA186,'P1-1'!$B:$AP,41,FALSE),"")</f>
        <v/>
      </c>
      <c r="AB187" s="168" t="str">
        <f>IFERROR(VLOOKUP(AB186,'P1-1'!$B:$AP,41,FALSE),"")</f>
        <v/>
      </c>
      <c r="AC187" s="168" t="str">
        <f>IFERROR(VLOOKUP(AC186,'P1-1'!$B:$AP,41,FALSE),"")</f>
        <v/>
      </c>
      <c r="AD187" s="168" t="str">
        <f>IFERROR(VLOOKUP(AD186,'P1-1'!$B:$AP,41,FALSE),"")</f>
        <v/>
      </c>
      <c r="AE187" s="168" t="str">
        <f>IFERROR(VLOOKUP(AE186,'P1-1'!$B:$AP,41,FALSE),"")</f>
        <v/>
      </c>
      <c r="AF187" s="168" t="str">
        <f>IFERROR(VLOOKUP(AF186,'P1-1'!$B:$AP,41,FALSE),"")</f>
        <v/>
      </c>
      <c r="AG187" s="168" t="str">
        <f>IFERROR(VLOOKUP(AG186,'P1-1'!$B:$AP,41,FALSE),"")</f>
        <v/>
      </c>
      <c r="AH187" s="168" t="str">
        <f>IFERROR(VLOOKUP(AH186,'P1-1'!$B:$AP,41,FALSE),"")</f>
        <v/>
      </c>
      <c r="AI187" s="168" t="str">
        <f>IFERROR(VLOOKUP(AI186,'P1-1'!$B:$AP,41,FALSE),"")</f>
        <v/>
      </c>
      <c r="AJ187" s="168" t="str">
        <f>IFERROR(VLOOKUP(AJ186,'P1-1'!$B:$AP,41,FALSE),"")</f>
        <v/>
      </c>
      <c r="AK187" s="168" t="str">
        <f>IFERROR(VLOOKUP(AK186,'P1-1'!$B:$AP,41,FALSE),"")</f>
        <v/>
      </c>
      <c r="AL187" s="168" t="str">
        <f>IFERROR(VLOOKUP(AL186,'P1-1'!$B:$AP,41,FALSE),"")</f>
        <v/>
      </c>
      <c r="AM187" s="168" t="str">
        <f>IFERROR(VLOOKUP(AM186,'P1-1'!$B:$AP,41,FALSE),"")</f>
        <v/>
      </c>
      <c r="AN187" s="483"/>
      <c r="AO187" s="486"/>
      <c r="AP187" s="490"/>
      <c r="AQ187" s="491"/>
      <c r="AR187" s="486"/>
      <c r="AS187" s="486"/>
      <c r="AT187" s="494"/>
      <c r="AU187" s="327" t="str">
        <f t="shared" ref="AU187" si="209">IFERROR(IF($D186="□",($AO186/$AK$7),($AO186/$AK$9)),"")</f>
        <v/>
      </c>
      <c r="AV187" s="327" t="str">
        <f t="shared" ref="AV187" si="210">IFERROR(IF($D186="□",($AN186/$AO$7),($AN186/$AO$9)),"")</f>
        <v/>
      </c>
    </row>
    <row r="188" spans="1:48" s="139" customFormat="1" ht="12" customHeight="1" x14ac:dyDescent="0.15">
      <c r="A188" s="497"/>
      <c r="B188" s="500"/>
      <c r="C188" s="515"/>
      <c r="D188" s="506"/>
      <c r="E188" s="364"/>
      <c r="F188" s="511"/>
      <c r="G188" s="512"/>
      <c r="H188" s="169" t="s">
        <v>224</v>
      </c>
      <c r="I188" s="168" t="str">
        <f>IFERROR(VLOOKUP(I186,'P1-1'!$B:$AP,31,FALSE),"")</f>
        <v/>
      </c>
      <c r="J188" s="168" t="str">
        <f>IFERROR(VLOOKUP(J186,'P1-1'!$B:$AP,31,FALSE),"")</f>
        <v/>
      </c>
      <c r="K188" s="168" t="str">
        <f>IFERROR(VLOOKUP(K186,'P1-1'!$B:$AP,31,FALSE),"")</f>
        <v/>
      </c>
      <c r="L188" s="168" t="str">
        <f>IFERROR(VLOOKUP(L186,'P1-1'!$B:$AP,31,FALSE),"")</f>
        <v/>
      </c>
      <c r="M188" s="168" t="str">
        <f>IFERROR(VLOOKUP(M186,'P1-1'!$B:$AP,31,FALSE),"")</f>
        <v/>
      </c>
      <c r="N188" s="168" t="str">
        <f>IFERROR(VLOOKUP(N186,'P1-1'!$B:$AP,31,FALSE),"")</f>
        <v/>
      </c>
      <c r="O188" s="168" t="str">
        <f>IFERROR(VLOOKUP(O186,'P1-1'!$B:$AP,31,FALSE),"")</f>
        <v/>
      </c>
      <c r="P188" s="168" t="str">
        <f>IFERROR(VLOOKUP(P186,'P1-1'!$B:$AP,31,FALSE),"")</f>
        <v/>
      </c>
      <c r="Q188" s="168" t="str">
        <f>IFERROR(VLOOKUP(Q186,'P1-1'!$B:$AP,31,FALSE),"")</f>
        <v/>
      </c>
      <c r="R188" s="168" t="str">
        <f>IFERROR(VLOOKUP(R186,'P1-1'!$B:$AP,31,FALSE),"")</f>
        <v/>
      </c>
      <c r="S188" s="168" t="str">
        <f>IFERROR(VLOOKUP(S186,'P1-1'!$B:$AP,31,FALSE),"")</f>
        <v/>
      </c>
      <c r="T188" s="168" t="str">
        <f>IFERROR(VLOOKUP(T186,'P1-1'!$B:$AP,31,FALSE),"")</f>
        <v/>
      </c>
      <c r="U188" s="168" t="str">
        <f>IFERROR(VLOOKUP(U186,'P1-1'!$B:$AP,31,FALSE),"")</f>
        <v/>
      </c>
      <c r="V188" s="168" t="str">
        <f>IFERROR(VLOOKUP(V186,'P1-1'!$B:$AP,31,FALSE),"")</f>
        <v/>
      </c>
      <c r="W188" s="168" t="str">
        <f>IFERROR(VLOOKUP(W186,'P1-1'!$B:$AP,31,FALSE),"")</f>
        <v/>
      </c>
      <c r="X188" s="168" t="str">
        <f>IFERROR(VLOOKUP(X186,'P1-1'!$B:$AP,31,FALSE),"")</f>
        <v/>
      </c>
      <c r="Y188" s="168" t="str">
        <f>IFERROR(VLOOKUP(Y186,'P1-1'!$B:$AP,31,FALSE),"")</f>
        <v/>
      </c>
      <c r="Z188" s="168" t="str">
        <f>IFERROR(VLOOKUP(Z186,'P1-1'!$B:$AP,31,FALSE),"")</f>
        <v/>
      </c>
      <c r="AA188" s="168" t="str">
        <f>IFERROR(VLOOKUP(AA186,'P1-1'!$B:$AP,31,FALSE),"")</f>
        <v/>
      </c>
      <c r="AB188" s="168" t="str">
        <f>IFERROR(VLOOKUP(AB186,'P1-1'!$B:$AP,31,FALSE),"")</f>
        <v/>
      </c>
      <c r="AC188" s="168" t="str">
        <f>IFERROR(VLOOKUP(AC186,'P1-1'!$B:$AP,31,FALSE),"")</f>
        <v/>
      </c>
      <c r="AD188" s="168" t="str">
        <f>IFERROR(VLOOKUP(AD186,'P1-1'!$B:$AP,31,FALSE),"")</f>
        <v/>
      </c>
      <c r="AE188" s="168" t="str">
        <f>IFERROR(VLOOKUP(AE186,'P1-1'!$B:$AP,31,FALSE),"")</f>
        <v/>
      </c>
      <c r="AF188" s="168" t="str">
        <f>IFERROR(VLOOKUP(AF186,'P1-1'!$B:$AP,31,FALSE),"")</f>
        <v/>
      </c>
      <c r="AG188" s="168" t="str">
        <f>IFERROR(VLOOKUP(AG186,'P1-1'!$B:$AP,31,FALSE),"")</f>
        <v/>
      </c>
      <c r="AH188" s="168" t="str">
        <f>IFERROR(VLOOKUP(AH186,'P1-1'!$B:$AP,31,FALSE),"")</f>
        <v/>
      </c>
      <c r="AI188" s="168" t="str">
        <f>IFERROR(VLOOKUP(AI186,'P1-1'!$B:$AP,31,FALSE),"")</f>
        <v/>
      </c>
      <c r="AJ188" s="168" t="str">
        <f>IFERROR(VLOOKUP(AJ186,'P1-1'!$B:$AP,31,FALSE),"")</f>
        <v/>
      </c>
      <c r="AK188" s="168" t="str">
        <f>IFERROR(VLOOKUP(AK186,'P1-1'!$B:$AP,31,FALSE),"")</f>
        <v/>
      </c>
      <c r="AL188" s="168" t="str">
        <f>IFERROR(VLOOKUP(AL186,'P1-1'!$B:$AP,31,FALSE),"")</f>
        <v/>
      </c>
      <c r="AM188" s="168" t="str">
        <f>IFERROR(VLOOKUP(AM186,'P1-1'!$B:$AP,31,FALSE),"")</f>
        <v/>
      </c>
      <c r="AN188" s="484"/>
      <c r="AO188" s="487"/>
      <c r="AP188" s="492"/>
      <c r="AQ188" s="493"/>
      <c r="AR188" s="487"/>
      <c r="AS188" s="487"/>
      <c r="AT188" s="494"/>
      <c r="AU188" s="328"/>
      <c r="AV188" s="328"/>
    </row>
    <row r="189" spans="1:48" s="139" customFormat="1" ht="12" customHeight="1" x14ac:dyDescent="0.15">
      <c r="A189" s="495">
        <v>56</v>
      </c>
      <c r="B189" s="498"/>
      <c r="C189" s="513"/>
      <c r="D189" s="504" t="s">
        <v>95</v>
      </c>
      <c r="E189" s="363"/>
      <c r="F189" s="507"/>
      <c r="G189" s="508"/>
      <c r="H189" s="166" t="s">
        <v>221</v>
      </c>
      <c r="I189" s="325"/>
      <c r="J189" s="325"/>
      <c r="K189" s="325"/>
      <c r="L189" s="325"/>
      <c r="M189" s="325"/>
      <c r="N189" s="325"/>
      <c r="O189" s="325"/>
      <c r="P189" s="325"/>
      <c r="Q189" s="325"/>
      <c r="R189" s="325"/>
      <c r="S189" s="325"/>
      <c r="T189" s="325"/>
      <c r="U189" s="325"/>
      <c r="V189" s="325"/>
      <c r="W189" s="325"/>
      <c r="X189" s="325"/>
      <c r="Y189" s="325"/>
      <c r="Z189" s="325"/>
      <c r="AA189" s="325"/>
      <c r="AB189" s="325"/>
      <c r="AC189" s="325"/>
      <c r="AD189" s="325"/>
      <c r="AE189" s="325"/>
      <c r="AF189" s="325"/>
      <c r="AG189" s="325"/>
      <c r="AH189" s="325"/>
      <c r="AI189" s="325"/>
      <c r="AJ189" s="325"/>
      <c r="AK189" s="325"/>
      <c r="AL189" s="325"/>
      <c r="AM189" s="325"/>
      <c r="AN189" s="482">
        <f t="shared" ref="AN189" si="211">IF(LEFT($AN$2,6)="共同生活援助",SUM(I190:AM190),SUM(I190:AM191))</f>
        <v>0</v>
      </c>
      <c r="AO189" s="485">
        <f>IF($AN$4="４週",AN189/4,AN189/(DAY(EOMONTH($I$22,0))/7))</f>
        <v>0</v>
      </c>
      <c r="AP189" s="488"/>
      <c r="AQ189" s="489"/>
      <c r="AR189" s="485" t="str">
        <f t="shared" ref="AR189" si="212">IF($AN$4="４週",AU190,AV190)</f>
        <v/>
      </c>
      <c r="AS189" s="485"/>
      <c r="AT189" s="494"/>
      <c r="AU189" s="326" t="s">
        <v>508</v>
      </c>
      <c r="AV189" s="326" t="s">
        <v>222</v>
      </c>
    </row>
    <row r="190" spans="1:48" s="139" customFormat="1" ht="12" customHeight="1" x14ac:dyDescent="0.15">
      <c r="A190" s="496"/>
      <c r="B190" s="499"/>
      <c r="C190" s="514"/>
      <c r="D190" s="505"/>
      <c r="E190" s="364"/>
      <c r="F190" s="509"/>
      <c r="G190" s="510"/>
      <c r="H190" s="167" t="s">
        <v>223</v>
      </c>
      <c r="I190" s="168" t="str">
        <f>IFERROR(VLOOKUP(I189,'P1-1'!$B:$AP,41,FALSE),"")</f>
        <v/>
      </c>
      <c r="J190" s="168" t="str">
        <f>IFERROR(VLOOKUP(J189,'P1-1'!$B:$AP,41,FALSE),"")</f>
        <v/>
      </c>
      <c r="K190" s="168" t="str">
        <f>IFERROR(VLOOKUP(K189,'P1-1'!$B:$AP,41,FALSE),"")</f>
        <v/>
      </c>
      <c r="L190" s="168" t="str">
        <f>IFERROR(VLOOKUP(L189,'P1-1'!$B:$AP,41,FALSE),"")</f>
        <v/>
      </c>
      <c r="M190" s="168" t="str">
        <f>IFERROR(VLOOKUP(M189,'P1-1'!$B:$AP,41,FALSE),"")</f>
        <v/>
      </c>
      <c r="N190" s="168" t="str">
        <f>IFERROR(VLOOKUP(N189,'P1-1'!$B:$AP,41,FALSE),"")</f>
        <v/>
      </c>
      <c r="O190" s="168" t="str">
        <f>IFERROR(VLOOKUP(O189,'P1-1'!$B:$AP,41,FALSE),"")</f>
        <v/>
      </c>
      <c r="P190" s="168" t="str">
        <f>IFERROR(VLOOKUP(P189,'P1-1'!$B:$AP,41,FALSE),"")</f>
        <v/>
      </c>
      <c r="Q190" s="168" t="str">
        <f>IFERROR(VLOOKUP(Q189,'P1-1'!$B:$AP,41,FALSE),"")</f>
        <v/>
      </c>
      <c r="R190" s="168" t="str">
        <f>IFERROR(VLOOKUP(R189,'P1-1'!$B:$AP,41,FALSE),"")</f>
        <v/>
      </c>
      <c r="S190" s="168" t="str">
        <f>IFERROR(VLOOKUP(S189,'P1-1'!$B:$AP,41,FALSE),"")</f>
        <v/>
      </c>
      <c r="T190" s="168" t="str">
        <f>IFERROR(VLOOKUP(T189,'P1-1'!$B:$AP,41,FALSE),"")</f>
        <v/>
      </c>
      <c r="U190" s="168" t="str">
        <f>IFERROR(VLOOKUP(U189,'P1-1'!$B:$AP,41,FALSE),"")</f>
        <v/>
      </c>
      <c r="V190" s="168" t="str">
        <f>IFERROR(VLOOKUP(V189,'P1-1'!$B:$AP,41,FALSE),"")</f>
        <v/>
      </c>
      <c r="W190" s="168" t="str">
        <f>IFERROR(VLOOKUP(W189,'P1-1'!$B:$AP,41,FALSE),"")</f>
        <v/>
      </c>
      <c r="X190" s="168" t="str">
        <f>IFERROR(VLOOKUP(X189,'P1-1'!$B:$AP,41,FALSE),"")</f>
        <v/>
      </c>
      <c r="Y190" s="168" t="str">
        <f>IFERROR(VLOOKUP(Y189,'P1-1'!$B:$AP,41,FALSE),"")</f>
        <v/>
      </c>
      <c r="Z190" s="168" t="str">
        <f>IFERROR(VLOOKUP(Z189,'P1-1'!$B:$AP,41,FALSE),"")</f>
        <v/>
      </c>
      <c r="AA190" s="168" t="str">
        <f>IFERROR(VLOOKUP(AA189,'P1-1'!$B:$AP,41,FALSE),"")</f>
        <v/>
      </c>
      <c r="AB190" s="168" t="str">
        <f>IFERROR(VLOOKUP(AB189,'P1-1'!$B:$AP,41,FALSE),"")</f>
        <v/>
      </c>
      <c r="AC190" s="168" t="str">
        <f>IFERROR(VLOOKUP(AC189,'P1-1'!$B:$AP,41,FALSE),"")</f>
        <v/>
      </c>
      <c r="AD190" s="168" t="str">
        <f>IFERROR(VLOOKUP(AD189,'P1-1'!$B:$AP,41,FALSE),"")</f>
        <v/>
      </c>
      <c r="AE190" s="168" t="str">
        <f>IFERROR(VLOOKUP(AE189,'P1-1'!$B:$AP,41,FALSE),"")</f>
        <v/>
      </c>
      <c r="AF190" s="168" t="str">
        <f>IFERROR(VLOOKUP(AF189,'P1-1'!$B:$AP,41,FALSE),"")</f>
        <v/>
      </c>
      <c r="AG190" s="168" t="str">
        <f>IFERROR(VLOOKUP(AG189,'P1-1'!$B:$AP,41,FALSE),"")</f>
        <v/>
      </c>
      <c r="AH190" s="168" t="str">
        <f>IFERROR(VLOOKUP(AH189,'P1-1'!$B:$AP,41,FALSE),"")</f>
        <v/>
      </c>
      <c r="AI190" s="168" t="str">
        <f>IFERROR(VLOOKUP(AI189,'P1-1'!$B:$AP,41,FALSE),"")</f>
        <v/>
      </c>
      <c r="AJ190" s="168" t="str">
        <f>IFERROR(VLOOKUP(AJ189,'P1-1'!$B:$AP,41,FALSE),"")</f>
        <v/>
      </c>
      <c r="AK190" s="168" t="str">
        <f>IFERROR(VLOOKUP(AK189,'P1-1'!$B:$AP,41,FALSE),"")</f>
        <v/>
      </c>
      <c r="AL190" s="168" t="str">
        <f>IFERROR(VLOOKUP(AL189,'P1-1'!$B:$AP,41,FALSE),"")</f>
        <v/>
      </c>
      <c r="AM190" s="168" t="str">
        <f>IFERROR(VLOOKUP(AM189,'P1-1'!$B:$AP,41,FALSE),"")</f>
        <v/>
      </c>
      <c r="AN190" s="483"/>
      <c r="AO190" s="486"/>
      <c r="AP190" s="490"/>
      <c r="AQ190" s="491"/>
      <c r="AR190" s="486"/>
      <c r="AS190" s="486"/>
      <c r="AT190" s="494"/>
      <c r="AU190" s="327" t="str">
        <f t="shared" ref="AU190" si="213">IFERROR(IF($D189="□",($AO189/$AK$7),($AO189/$AK$9)),"")</f>
        <v/>
      </c>
      <c r="AV190" s="327" t="str">
        <f t="shared" ref="AV190" si="214">IFERROR(IF($D189="□",($AN189/$AO$7),($AN189/$AO$9)),"")</f>
        <v/>
      </c>
    </row>
    <row r="191" spans="1:48" s="139" customFormat="1" ht="12" customHeight="1" x14ac:dyDescent="0.15">
      <c r="A191" s="497"/>
      <c r="B191" s="500"/>
      <c r="C191" s="515"/>
      <c r="D191" s="506"/>
      <c r="E191" s="364"/>
      <c r="F191" s="511"/>
      <c r="G191" s="512"/>
      <c r="H191" s="169" t="s">
        <v>224</v>
      </c>
      <c r="I191" s="168" t="str">
        <f>IFERROR(VLOOKUP(I189,'P1-1'!$B:$AP,31,FALSE),"")</f>
        <v/>
      </c>
      <c r="J191" s="168" t="str">
        <f>IFERROR(VLOOKUP(J189,'P1-1'!$B:$AP,31,FALSE),"")</f>
        <v/>
      </c>
      <c r="K191" s="168" t="str">
        <f>IFERROR(VLOOKUP(K189,'P1-1'!$B:$AP,31,FALSE),"")</f>
        <v/>
      </c>
      <c r="L191" s="168" t="str">
        <f>IFERROR(VLOOKUP(L189,'P1-1'!$B:$AP,31,FALSE),"")</f>
        <v/>
      </c>
      <c r="M191" s="168" t="str">
        <f>IFERROR(VLOOKUP(M189,'P1-1'!$B:$AP,31,FALSE),"")</f>
        <v/>
      </c>
      <c r="N191" s="168" t="str">
        <f>IFERROR(VLOOKUP(N189,'P1-1'!$B:$AP,31,FALSE),"")</f>
        <v/>
      </c>
      <c r="O191" s="168" t="str">
        <f>IFERROR(VLOOKUP(O189,'P1-1'!$B:$AP,31,FALSE),"")</f>
        <v/>
      </c>
      <c r="P191" s="168" t="str">
        <f>IFERROR(VLOOKUP(P189,'P1-1'!$B:$AP,31,FALSE),"")</f>
        <v/>
      </c>
      <c r="Q191" s="168" t="str">
        <f>IFERROR(VLOOKUP(Q189,'P1-1'!$B:$AP,31,FALSE),"")</f>
        <v/>
      </c>
      <c r="R191" s="168" t="str">
        <f>IFERROR(VLOOKUP(R189,'P1-1'!$B:$AP,31,FALSE),"")</f>
        <v/>
      </c>
      <c r="S191" s="168" t="str">
        <f>IFERROR(VLOOKUP(S189,'P1-1'!$B:$AP,31,FALSE),"")</f>
        <v/>
      </c>
      <c r="T191" s="168" t="str">
        <f>IFERROR(VLOOKUP(T189,'P1-1'!$B:$AP,31,FALSE),"")</f>
        <v/>
      </c>
      <c r="U191" s="168" t="str">
        <f>IFERROR(VLOOKUP(U189,'P1-1'!$B:$AP,31,FALSE),"")</f>
        <v/>
      </c>
      <c r="V191" s="168" t="str">
        <f>IFERROR(VLOOKUP(V189,'P1-1'!$B:$AP,31,FALSE),"")</f>
        <v/>
      </c>
      <c r="W191" s="168" t="str">
        <f>IFERROR(VLOOKUP(W189,'P1-1'!$B:$AP,31,FALSE),"")</f>
        <v/>
      </c>
      <c r="X191" s="168" t="str">
        <f>IFERROR(VLOOKUP(X189,'P1-1'!$B:$AP,31,FALSE),"")</f>
        <v/>
      </c>
      <c r="Y191" s="168" t="str">
        <f>IFERROR(VLOOKUP(Y189,'P1-1'!$B:$AP,31,FALSE),"")</f>
        <v/>
      </c>
      <c r="Z191" s="168" t="str">
        <f>IFERROR(VLOOKUP(Z189,'P1-1'!$B:$AP,31,FALSE),"")</f>
        <v/>
      </c>
      <c r="AA191" s="168" t="str">
        <f>IFERROR(VLOOKUP(AA189,'P1-1'!$B:$AP,31,FALSE),"")</f>
        <v/>
      </c>
      <c r="AB191" s="168" t="str">
        <f>IFERROR(VLOOKUP(AB189,'P1-1'!$B:$AP,31,FALSE),"")</f>
        <v/>
      </c>
      <c r="AC191" s="168" t="str">
        <f>IFERROR(VLOOKUP(AC189,'P1-1'!$B:$AP,31,FALSE),"")</f>
        <v/>
      </c>
      <c r="AD191" s="168" t="str">
        <f>IFERROR(VLOOKUP(AD189,'P1-1'!$B:$AP,31,FALSE),"")</f>
        <v/>
      </c>
      <c r="AE191" s="168" t="str">
        <f>IFERROR(VLOOKUP(AE189,'P1-1'!$B:$AP,31,FALSE),"")</f>
        <v/>
      </c>
      <c r="AF191" s="168" t="str">
        <f>IFERROR(VLOOKUP(AF189,'P1-1'!$B:$AP,31,FALSE),"")</f>
        <v/>
      </c>
      <c r="AG191" s="168" t="str">
        <f>IFERROR(VLOOKUP(AG189,'P1-1'!$B:$AP,31,FALSE),"")</f>
        <v/>
      </c>
      <c r="AH191" s="168" t="str">
        <f>IFERROR(VLOOKUP(AH189,'P1-1'!$B:$AP,31,FALSE),"")</f>
        <v/>
      </c>
      <c r="AI191" s="168" t="str">
        <f>IFERROR(VLOOKUP(AI189,'P1-1'!$B:$AP,31,FALSE),"")</f>
        <v/>
      </c>
      <c r="AJ191" s="168" t="str">
        <f>IFERROR(VLOOKUP(AJ189,'P1-1'!$B:$AP,31,FALSE),"")</f>
        <v/>
      </c>
      <c r="AK191" s="168" t="str">
        <f>IFERROR(VLOOKUP(AK189,'P1-1'!$B:$AP,31,FALSE),"")</f>
        <v/>
      </c>
      <c r="AL191" s="168" t="str">
        <f>IFERROR(VLOOKUP(AL189,'P1-1'!$B:$AP,31,FALSE),"")</f>
        <v/>
      </c>
      <c r="AM191" s="168" t="str">
        <f>IFERROR(VLOOKUP(AM189,'P1-1'!$B:$AP,31,FALSE),"")</f>
        <v/>
      </c>
      <c r="AN191" s="484"/>
      <c r="AO191" s="487"/>
      <c r="AP191" s="492"/>
      <c r="AQ191" s="493"/>
      <c r="AR191" s="487"/>
      <c r="AS191" s="487"/>
      <c r="AT191" s="494"/>
      <c r="AU191" s="328"/>
      <c r="AV191" s="328"/>
    </row>
    <row r="192" spans="1:48" s="139" customFormat="1" ht="12" customHeight="1" x14ac:dyDescent="0.15">
      <c r="A192" s="495">
        <v>57</v>
      </c>
      <c r="B192" s="498"/>
      <c r="C192" s="513"/>
      <c r="D192" s="504" t="s">
        <v>95</v>
      </c>
      <c r="E192" s="363"/>
      <c r="F192" s="507"/>
      <c r="G192" s="508"/>
      <c r="H192" s="166" t="s">
        <v>221</v>
      </c>
      <c r="I192" s="325"/>
      <c r="J192" s="325"/>
      <c r="K192" s="325"/>
      <c r="L192" s="325"/>
      <c r="M192" s="325"/>
      <c r="N192" s="325"/>
      <c r="O192" s="325"/>
      <c r="P192" s="325"/>
      <c r="Q192" s="325"/>
      <c r="R192" s="325"/>
      <c r="S192" s="325"/>
      <c r="T192" s="325"/>
      <c r="U192" s="325"/>
      <c r="V192" s="325"/>
      <c r="W192" s="325"/>
      <c r="X192" s="325"/>
      <c r="Y192" s="325"/>
      <c r="Z192" s="325"/>
      <c r="AA192" s="325"/>
      <c r="AB192" s="325"/>
      <c r="AC192" s="325"/>
      <c r="AD192" s="325"/>
      <c r="AE192" s="325"/>
      <c r="AF192" s="325"/>
      <c r="AG192" s="325"/>
      <c r="AH192" s="325"/>
      <c r="AI192" s="325"/>
      <c r="AJ192" s="325"/>
      <c r="AK192" s="325"/>
      <c r="AL192" s="325"/>
      <c r="AM192" s="325"/>
      <c r="AN192" s="482">
        <f t="shared" ref="AN192" si="215">IF(LEFT($AN$2,6)="共同生活援助",SUM(I193:AM193),SUM(I193:AM194))</f>
        <v>0</v>
      </c>
      <c r="AO192" s="485">
        <f>IF($AN$4="４週",AN192/4,AN192/(DAY(EOMONTH($I$22,0))/7))</f>
        <v>0</v>
      </c>
      <c r="AP192" s="488"/>
      <c r="AQ192" s="489"/>
      <c r="AR192" s="485" t="str">
        <f t="shared" ref="AR192" si="216">IF($AN$4="４週",AU193,AV193)</f>
        <v/>
      </c>
      <c r="AS192" s="485"/>
      <c r="AT192" s="494"/>
      <c r="AU192" s="326" t="s">
        <v>508</v>
      </c>
      <c r="AV192" s="326" t="s">
        <v>222</v>
      </c>
    </row>
    <row r="193" spans="1:48" s="139" customFormat="1" ht="12" customHeight="1" x14ac:dyDescent="0.15">
      <c r="A193" s="496"/>
      <c r="B193" s="499"/>
      <c r="C193" s="514"/>
      <c r="D193" s="505"/>
      <c r="E193" s="364"/>
      <c r="F193" s="509"/>
      <c r="G193" s="510"/>
      <c r="H193" s="167" t="s">
        <v>223</v>
      </c>
      <c r="I193" s="168" t="str">
        <f>IFERROR(VLOOKUP(I192,'P1-1'!$B:$AP,41,FALSE),"")</f>
        <v/>
      </c>
      <c r="J193" s="168" t="str">
        <f>IFERROR(VLOOKUP(J192,'P1-1'!$B:$AP,41,FALSE),"")</f>
        <v/>
      </c>
      <c r="K193" s="168" t="str">
        <f>IFERROR(VLOOKUP(K192,'P1-1'!$B:$AP,41,FALSE),"")</f>
        <v/>
      </c>
      <c r="L193" s="168" t="str">
        <f>IFERROR(VLOOKUP(L192,'P1-1'!$B:$AP,41,FALSE),"")</f>
        <v/>
      </c>
      <c r="M193" s="168" t="str">
        <f>IFERROR(VLOOKUP(M192,'P1-1'!$B:$AP,41,FALSE),"")</f>
        <v/>
      </c>
      <c r="N193" s="168" t="str">
        <f>IFERROR(VLOOKUP(N192,'P1-1'!$B:$AP,41,FALSE),"")</f>
        <v/>
      </c>
      <c r="O193" s="168" t="str">
        <f>IFERROR(VLOOKUP(O192,'P1-1'!$B:$AP,41,FALSE),"")</f>
        <v/>
      </c>
      <c r="P193" s="168" t="str">
        <f>IFERROR(VLOOKUP(P192,'P1-1'!$B:$AP,41,FALSE),"")</f>
        <v/>
      </c>
      <c r="Q193" s="168" t="str">
        <f>IFERROR(VLOOKUP(Q192,'P1-1'!$B:$AP,41,FALSE),"")</f>
        <v/>
      </c>
      <c r="R193" s="168" t="str">
        <f>IFERROR(VLOOKUP(R192,'P1-1'!$B:$AP,41,FALSE),"")</f>
        <v/>
      </c>
      <c r="S193" s="168" t="str">
        <f>IFERROR(VLOOKUP(S192,'P1-1'!$B:$AP,41,FALSE),"")</f>
        <v/>
      </c>
      <c r="T193" s="168" t="str">
        <f>IFERROR(VLOOKUP(T192,'P1-1'!$B:$AP,41,FALSE),"")</f>
        <v/>
      </c>
      <c r="U193" s="168" t="str">
        <f>IFERROR(VLOOKUP(U192,'P1-1'!$B:$AP,41,FALSE),"")</f>
        <v/>
      </c>
      <c r="V193" s="168" t="str">
        <f>IFERROR(VLOOKUP(V192,'P1-1'!$B:$AP,41,FALSE),"")</f>
        <v/>
      </c>
      <c r="W193" s="168" t="str">
        <f>IFERROR(VLOOKUP(W192,'P1-1'!$B:$AP,41,FALSE),"")</f>
        <v/>
      </c>
      <c r="X193" s="168" t="str">
        <f>IFERROR(VLOOKUP(X192,'P1-1'!$B:$AP,41,FALSE),"")</f>
        <v/>
      </c>
      <c r="Y193" s="168" t="str">
        <f>IFERROR(VLOOKUP(Y192,'P1-1'!$B:$AP,41,FALSE),"")</f>
        <v/>
      </c>
      <c r="Z193" s="168" t="str">
        <f>IFERROR(VLOOKUP(Z192,'P1-1'!$B:$AP,41,FALSE),"")</f>
        <v/>
      </c>
      <c r="AA193" s="168" t="str">
        <f>IFERROR(VLOOKUP(AA192,'P1-1'!$B:$AP,41,FALSE),"")</f>
        <v/>
      </c>
      <c r="AB193" s="168" t="str">
        <f>IFERROR(VLOOKUP(AB192,'P1-1'!$B:$AP,41,FALSE),"")</f>
        <v/>
      </c>
      <c r="AC193" s="168" t="str">
        <f>IFERROR(VLOOKUP(AC192,'P1-1'!$B:$AP,41,FALSE),"")</f>
        <v/>
      </c>
      <c r="AD193" s="168" t="str">
        <f>IFERROR(VLOOKUP(AD192,'P1-1'!$B:$AP,41,FALSE),"")</f>
        <v/>
      </c>
      <c r="AE193" s="168" t="str">
        <f>IFERROR(VLOOKUP(AE192,'P1-1'!$B:$AP,41,FALSE),"")</f>
        <v/>
      </c>
      <c r="AF193" s="168" t="str">
        <f>IFERROR(VLOOKUP(AF192,'P1-1'!$B:$AP,41,FALSE),"")</f>
        <v/>
      </c>
      <c r="AG193" s="168" t="str">
        <f>IFERROR(VLOOKUP(AG192,'P1-1'!$B:$AP,41,FALSE),"")</f>
        <v/>
      </c>
      <c r="AH193" s="168" t="str">
        <f>IFERROR(VLOOKUP(AH192,'P1-1'!$B:$AP,41,FALSE),"")</f>
        <v/>
      </c>
      <c r="AI193" s="168" t="str">
        <f>IFERROR(VLOOKUP(AI192,'P1-1'!$B:$AP,41,FALSE),"")</f>
        <v/>
      </c>
      <c r="AJ193" s="168" t="str">
        <f>IFERROR(VLOOKUP(AJ192,'P1-1'!$B:$AP,41,FALSE),"")</f>
        <v/>
      </c>
      <c r="AK193" s="168" t="str">
        <f>IFERROR(VLOOKUP(AK192,'P1-1'!$B:$AP,41,FALSE),"")</f>
        <v/>
      </c>
      <c r="AL193" s="168" t="str">
        <f>IFERROR(VLOOKUP(AL192,'P1-1'!$B:$AP,41,FALSE),"")</f>
        <v/>
      </c>
      <c r="AM193" s="168" t="str">
        <f>IFERROR(VLOOKUP(AM192,'P1-1'!$B:$AP,41,FALSE),"")</f>
        <v/>
      </c>
      <c r="AN193" s="483"/>
      <c r="AO193" s="486"/>
      <c r="AP193" s="490"/>
      <c r="AQ193" s="491"/>
      <c r="AR193" s="486"/>
      <c r="AS193" s="486"/>
      <c r="AT193" s="494"/>
      <c r="AU193" s="327" t="str">
        <f t="shared" ref="AU193" si="217">IFERROR(IF($D192="□",($AO192/$AK$7),($AO192/$AK$9)),"")</f>
        <v/>
      </c>
      <c r="AV193" s="327" t="str">
        <f t="shared" ref="AV193" si="218">IFERROR(IF($D192="□",($AN192/$AO$7),($AN192/$AO$9)),"")</f>
        <v/>
      </c>
    </row>
    <row r="194" spans="1:48" s="139" customFormat="1" ht="12" customHeight="1" x14ac:dyDescent="0.15">
      <c r="A194" s="497"/>
      <c r="B194" s="500"/>
      <c r="C194" s="515"/>
      <c r="D194" s="506"/>
      <c r="E194" s="364"/>
      <c r="F194" s="511"/>
      <c r="G194" s="512"/>
      <c r="H194" s="169" t="s">
        <v>224</v>
      </c>
      <c r="I194" s="168" t="str">
        <f>IFERROR(VLOOKUP(I192,'P1-1'!$B:$AP,31,FALSE),"")</f>
        <v/>
      </c>
      <c r="J194" s="168" t="str">
        <f>IFERROR(VLOOKUP(J192,'P1-1'!$B:$AP,31,FALSE),"")</f>
        <v/>
      </c>
      <c r="K194" s="168" t="str">
        <f>IFERROR(VLOOKUP(K192,'P1-1'!$B:$AP,31,FALSE),"")</f>
        <v/>
      </c>
      <c r="L194" s="168" t="str">
        <f>IFERROR(VLOOKUP(L192,'P1-1'!$B:$AP,31,FALSE),"")</f>
        <v/>
      </c>
      <c r="M194" s="168" t="str">
        <f>IFERROR(VLOOKUP(M192,'P1-1'!$B:$AP,31,FALSE),"")</f>
        <v/>
      </c>
      <c r="N194" s="168" t="str">
        <f>IFERROR(VLOOKUP(N192,'P1-1'!$B:$AP,31,FALSE),"")</f>
        <v/>
      </c>
      <c r="O194" s="168" t="str">
        <f>IFERROR(VLOOKUP(O192,'P1-1'!$B:$AP,31,FALSE),"")</f>
        <v/>
      </c>
      <c r="P194" s="168" t="str">
        <f>IFERROR(VLOOKUP(P192,'P1-1'!$B:$AP,31,FALSE),"")</f>
        <v/>
      </c>
      <c r="Q194" s="168" t="str">
        <f>IFERROR(VLOOKUP(Q192,'P1-1'!$B:$AP,31,FALSE),"")</f>
        <v/>
      </c>
      <c r="R194" s="168" t="str">
        <f>IFERROR(VLOOKUP(R192,'P1-1'!$B:$AP,31,FALSE),"")</f>
        <v/>
      </c>
      <c r="S194" s="168" t="str">
        <f>IFERROR(VLOOKUP(S192,'P1-1'!$B:$AP,31,FALSE),"")</f>
        <v/>
      </c>
      <c r="T194" s="168" t="str">
        <f>IFERROR(VLOOKUP(T192,'P1-1'!$B:$AP,31,FALSE),"")</f>
        <v/>
      </c>
      <c r="U194" s="168" t="str">
        <f>IFERROR(VLOOKUP(U192,'P1-1'!$B:$AP,31,FALSE),"")</f>
        <v/>
      </c>
      <c r="V194" s="168" t="str">
        <f>IFERROR(VLOOKUP(V192,'P1-1'!$B:$AP,31,FALSE),"")</f>
        <v/>
      </c>
      <c r="W194" s="168" t="str">
        <f>IFERROR(VLOOKUP(W192,'P1-1'!$B:$AP,31,FALSE),"")</f>
        <v/>
      </c>
      <c r="X194" s="168" t="str">
        <f>IFERROR(VLOOKUP(X192,'P1-1'!$B:$AP,31,FALSE),"")</f>
        <v/>
      </c>
      <c r="Y194" s="168" t="str">
        <f>IFERROR(VLOOKUP(Y192,'P1-1'!$B:$AP,31,FALSE),"")</f>
        <v/>
      </c>
      <c r="Z194" s="168" t="str">
        <f>IFERROR(VLOOKUP(Z192,'P1-1'!$B:$AP,31,FALSE),"")</f>
        <v/>
      </c>
      <c r="AA194" s="168" t="str">
        <f>IFERROR(VLOOKUP(AA192,'P1-1'!$B:$AP,31,FALSE),"")</f>
        <v/>
      </c>
      <c r="AB194" s="168" t="str">
        <f>IFERROR(VLOOKUP(AB192,'P1-1'!$B:$AP,31,FALSE),"")</f>
        <v/>
      </c>
      <c r="AC194" s="168" t="str">
        <f>IFERROR(VLOOKUP(AC192,'P1-1'!$B:$AP,31,FALSE),"")</f>
        <v/>
      </c>
      <c r="AD194" s="168" t="str">
        <f>IFERROR(VLOOKUP(AD192,'P1-1'!$B:$AP,31,FALSE),"")</f>
        <v/>
      </c>
      <c r="AE194" s="168" t="str">
        <f>IFERROR(VLOOKUP(AE192,'P1-1'!$B:$AP,31,FALSE),"")</f>
        <v/>
      </c>
      <c r="AF194" s="168" t="str">
        <f>IFERROR(VLOOKUP(AF192,'P1-1'!$B:$AP,31,FALSE),"")</f>
        <v/>
      </c>
      <c r="AG194" s="168" t="str">
        <f>IFERROR(VLOOKUP(AG192,'P1-1'!$B:$AP,31,FALSE),"")</f>
        <v/>
      </c>
      <c r="AH194" s="168" t="str">
        <f>IFERROR(VLOOKUP(AH192,'P1-1'!$B:$AP,31,FALSE),"")</f>
        <v/>
      </c>
      <c r="AI194" s="168" t="str">
        <f>IFERROR(VLOOKUP(AI192,'P1-1'!$B:$AP,31,FALSE),"")</f>
        <v/>
      </c>
      <c r="AJ194" s="168" t="str">
        <f>IFERROR(VLOOKUP(AJ192,'P1-1'!$B:$AP,31,FALSE),"")</f>
        <v/>
      </c>
      <c r="AK194" s="168" t="str">
        <f>IFERROR(VLOOKUP(AK192,'P1-1'!$B:$AP,31,FALSE),"")</f>
        <v/>
      </c>
      <c r="AL194" s="168" t="str">
        <f>IFERROR(VLOOKUP(AL192,'P1-1'!$B:$AP,31,FALSE),"")</f>
        <v/>
      </c>
      <c r="AM194" s="168" t="str">
        <f>IFERROR(VLOOKUP(AM192,'P1-1'!$B:$AP,31,FALSE),"")</f>
        <v/>
      </c>
      <c r="AN194" s="484"/>
      <c r="AO194" s="487"/>
      <c r="AP194" s="492"/>
      <c r="AQ194" s="493"/>
      <c r="AR194" s="487"/>
      <c r="AS194" s="487"/>
      <c r="AT194" s="494"/>
      <c r="AU194" s="328"/>
      <c r="AV194" s="328"/>
    </row>
    <row r="195" spans="1:48" s="139" customFormat="1" ht="12" customHeight="1" x14ac:dyDescent="0.15">
      <c r="A195" s="495">
        <v>58</v>
      </c>
      <c r="B195" s="498"/>
      <c r="C195" s="513"/>
      <c r="D195" s="504" t="s">
        <v>95</v>
      </c>
      <c r="E195" s="363"/>
      <c r="F195" s="507"/>
      <c r="G195" s="508"/>
      <c r="H195" s="166" t="s">
        <v>221</v>
      </c>
      <c r="I195" s="325"/>
      <c r="J195" s="325"/>
      <c r="K195" s="325"/>
      <c r="L195" s="325"/>
      <c r="M195" s="325"/>
      <c r="N195" s="325"/>
      <c r="O195" s="325"/>
      <c r="P195" s="325"/>
      <c r="Q195" s="325"/>
      <c r="R195" s="325"/>
      <c r="S195" s="325"/>
      <c r="T195" s="325"/>
      <c r="U195" s="325"/>
      <c r="V195" s="325"/>
      <c r="W195" s="325"/>
      <c r="X195" s="325"/>
      <c r="Y195" s="325"/>
      <c r="Z195" s="325"/>
      <c r="AA195" s="325"/>
      <c r="AB195" s="325"/>
      <c r="AC195" s="325"/>
      <c r="AD195" s="325"/>
      <c r="AE195" s="325"/>
      <c r="AF195" s="325"/>
      <c r="AG195" s="325"/>
      <c r="AH195" s="325"/>
      <c r="AI195" s="325"/>
      <c r="AJ195" s="325"/>
      <c r="AK195" s="325"/>
      <c r="AL195" s="325"/>
      <c r="AM195" s="325"/>
      <c r="AN195" s="482">
        <f t="shared" ref="AN195" si="219">IF(LEFT($AN$2,6)="共同生活援助",SUM(I196:AM196),SUM(I196:AM197))</f>
        <v>0</v>
      </c>
      <c r="AO195" s="485">
        <f>IF($AN$4="４週",AN195/4,AN195/(DAY(EOMONTH($I$22,0))/7))</f>
        <v>0</v>
      </c>
      <c r="AP195" s="488"/>
      <c r="AQ195" s="489"/>
      <c r="AR195" s="485" t="str">
        <f t="shared" ref="AR195" si="220">IF($AN$4="４週",AU196,AV196)</f>
        <v/>
      </c>
      <c r="AS195" s="485"/>
      <c r="AT195" s="494"/>
      <c r="AU195" s="326" t="s">
        <v>508</v>
      </c>
      <c r="AV195" s="326" t="s">
        <v>222</v>
      </c>
    </row>
    <row r="196" spans="1:48" s="139" customFormat="1" ht="12" customHeight="1" x14ac:dyDescent="0.15">
      <c r="A196" s="496"/>
      <c r="B196" s="499"/>
      <c r="C196" s="514"/>
      <c r="D196" s="505"/>
      <c r="E196" s="364"/>
      <c r="F196" s="509"/>
      <c r="G196" s="510"/>
      <c r="H196" s="167" t="s">
        <v>223</v>
      </c>
      <c r="I196" s="168" t="str">
        <f>IFERROR(VLOOKUP(I195,'P1-1'!$B:$AP,41,FALSE),"")</f>
        <v/>
      </c>
      <c r="J196" s="168" t="str">
        <f>IFERROR(VLOOKUP(J195,'P1-1'!$B:$AP,41,FALSE),"")</f>
        <v/>
      </c>
      <c r="K196" s="168" t="str">
        <f>IFERROR(VLOOKUP(K195,'P1-1'!$B:$AP,41,FALSE),"")</f>
        <v/>
      </c>
      <c r="L196" s="168" t="str">
        <f>IFERROR(VLOOKUP(L195,'P1-1'!$B:$AP,41,FALSE),"")</f>
        <v/>
      </c>
      <c r="M196" s="168" t="str">
        <f>IFERROR(VLOOKUP(M195,'P1-1'!$B:$AP,41,FALSE),"")</f>
        <v/>
      </c>
      <c r="N196" s="168" t="str">
        <f>IFERROR(VLOOKUP(N195,'P1-1'!$B:$AP,41,FALSE),"")</f>
        <v/>
      </c>
      <c r="O196" s="168" t="str">
        <f>IFERROR(VLOOKUP(O195,'P1-1'!$B:$AP,41,FALSE),"")</f>
        <v/>
      </c>
      <c r="P196" s="168" t="str">
        <f>IFERROR(VLOOKUP(P195,'P1-1'!$B:$AP,41,FALSE),"")</f>
        <v/>
      </c>
      <c r="Q196" s="168" t="str">
        <f>IFERROR(VLOOKUP(Q195,'P1-1'!$B:$AP,41,FALSE),"")</f>
        <v/>
      </c>
      <c r="R196" s="168" t="str">
        <f>IFERROR(VLOOKUP(R195,'P1-1'!$B:$AP,41,FALSE),"")</f>
        <v/>
      </c>
      <c r="S196" s="168" t="str">
        <f>IFERROR(VLOOKUP(S195,'P1-1'!$B:$AP,41,FALSE),"")</f>
        <v/>
      </c>
      <c r="T196" s="168" t="str">
        <f>IFERROR(VLOOKUP(T195,'P1-1'!$B:$AP,41,FALSE),"")</f>
        <v/>
      </c>
      <c r="U196" s="168" t="str">
        <f>IFERROR(VLOOKUP(U195,'P1-1'!$B:$AP,41,FALSE),"")</f>
        <v/>
      </c>
      <c r="V196" s="168" t="str">
        <f>IFERROR(VLOOKUP(V195,'P1-1'!$B:$AP,41,FALSE),"")</f>
        <v/>
      </c>
      <c r="W196" s="168" t="str">
        <f>IFERROR(VLOOKUP(W195,'P1-1'!$B:$AP,41,FALSE),"")</f>
        <v/>
      </c>
      <c r="X196" s="168" t="str">
        <f>IFERROR(VLOOKUP(X195,'P1-1'!$B:$AP,41,FALSE),"")</f>
        <v/>
      </c>
      <c r="Y196" s="168" t="str">
        <f>IFERROR(VLOOKUP(Y195,'P1-1'!$B:$AP,41,FALSE),"")</f>
        <v/>
      </c>
      <c r="Z196" s="168" t="str">
        <f>IFERROR(VLOOKUP(Z195,'P1-1'!$B:$AP,41,FALSE),"")</f>
        <v/>
      </c>
      <c r="AA196" s="168" t="str">
        <f>IFERROR(VLOOKUP(AA195,'P1-1'!$B:$AP,41,FALSE),"")</f>
        <v/>
      </c>
      <c r="AB196" s="168" t="str">
        <f>IFERROR(VLOOKUP(AB195,'P1-1'!$B:$AP,41,FALSE),"")</f>
        <v/>
      </c>
      <c r="AC196" s="168" t="str">
        <f>IFERROR(VLOOKUP(AC195,'P1-1'!$B:$AP,41,FALSE),"")</f>
        <v/>
      </c>
      <c r="AD196" s="168" t="str">
        <f>IFERROR(VLOOKUP(AD195,'P1-1'!$B:$AP,41,FALSE),"")</f>
        <v/>
      </c>
      <c r="AE196" s="168" t="str">
        <f>IFERROR(VLOOKUP(AE195,'P1-1'!$B:$AP,41,FALSE),"")</f>
        <v/>
      </c>
      <c r="AF196" s="168" t="str">
        <f>IFERROR(VLOOKUP(AF195,'P1-1'!$B:$AP,41,FALSE),"")</f>
        <v/>
      </c>
      <c r="AG196" s="168" t="str">
        <f>IFERROR(VLOOKUP(AG195,'P1-1'!$B:$AP,41,FALSE),"")</f>
        <v/>
      </c>
      <c r="AH196" s="168" t="str">
        <f>IFERROR(VLOOKUP(AH195,'P1-1'!$B:$AP,41,FALSE),"")</f>
        <v/>
      </c>
      <c r="AI196" s="168" t="str">
        <f>IFERROR(VLOOKUP(AI195,'P1-1'!$B:$AP,41,FALSE),"")</f>
        <v/>
      </c>
      <c r="AJ196" s="168" t="str">
        <f>IFERROR(VLOOKUP(AJ195,'P1-1'!$B:$AP,41,FALSE),"")</f>
        <v/>
      </c>
      <c r="AK196" s="168" t="str">
        <f>IFERROR(VLOOKUP(AK195,'P1-1'!$B:$AP,41,FALSE),"")</f>
        <v/>
      </c>
      <c r="AL196" s="168" t="str">
        <f>IFERROR(VLOOKUP(AL195,'P1-1'!$B:$AP,41,FALSE),"")</f>
        <v/>
      </c>
      <c r="AM196" s="168" t="str">
        <f>IFERROR(VLOOKUP(AM195,'P1-1'!$B:$AP,41,FALSE),"")</f>
        <v/>
      </c>
      <c r="AN196" s="483"/>
      <c r="AO196" s="486"/>
      <c r="AP196" s="490"/>
      <c r="AQ196" s="491"/>
      <c r="AR196" s="486"/>
      <c r="AS196" s="486"/>
      <c r="AT196" s="494"/>
      <c r="AU196" s="327" t="str">
        <f t="shared" ref="AU196" si="221">IFERROR(IF($D195="□",($AO195/$AK$7),($AO195/$AK$9)),"")</f>
        <v/>
      </c>
      <c r="AV196" s="327" t="str">
        <f t="shared" ref="AV196" si="222">IFERROR(IF($D195="□",($AN195/$AO$7),($AN195/$AO$9)),"")</f>
        <v/>
      </c>
    </row>
    <row r="197" spans="1:48" s="139" customFormat="1" ht="12" customHeight="1" x14ac:dyDescent="0.15">
      <c r="A197" s="497"/>
      <c r="B197" s="500"/>
      <c r="C197" s="515"/>
      <c r="D197" s="506"/>
      <c r="E197" s="364"/>
      <c r="F197" s="511"/>
      <c r="G197" s="512"/>
      <c r="H197" s="169" t="s">
        <v>224</v>
      </c>
      <c r="I197" s="168" t="str">
        <f>IFERROR(VLOOKUP(I195,'P1-1'!$B:$AP,31,FALSE),"")</f>
        <v/>
      </c>
      <c r="J197" s="168" t="str">
        <f>IFERROR(VLOOKUP(J195,'P1-1'!$B:$AP,31,FALSE),"")</f>
        <v/>
      </c>
      <c r="K197" s="168" t="str">
        <f>IFERROR(VLOOKUP(K195,'P1-1'!$B:$AP,31,FALSE),"")</f>
        <v/>
      </c>
      <c r="L197" s="168" t="str">
        <f>IFERROR(VLOOKUP(L195,'P1-1'!$B:$AP,31,FALSE),"")</f>
        <v/>
      </c>
      <c r="M197" s="168" t="str">
        <f>IFERROR(VLOOKUP(M195,'P1-1'!$B:$AP,31,FALSE),"")</f>
        <v/>
      </c>
      <c r="N197" s="168" t="str">
        <f>IFERROR(VLOOKUP(N195,'P1-1'!$B:$AP,31,FALSE),"")</f>
        <v/>
      </c>
      <c r="O197" s="168" t="str">
        <f>IFERROR(VLOOKUP(O195,'P1-1'!$B:$AP,31,FALSE),"")</f>
        <v/>
      </c>
      <c r="P197" s="168" t="str">
        <f>IFERROR(VLOOKUP(P195,'P1-1'!$B:$AP,31,FALSE),"")</f>
        <v/>
      </c>
      <c r="Q197" s="168" t="str">
        <f>IFERROR(VLOOKUP(Q195,'P1-1'!$B:$AP,31,FALSE),"")</f>
        <v/>
      </c>
      <c r="R197" s="168" t="str">
        <f>IFERROR(VLOOKUP(R195,'P1-1'!$B:$AP,31,FALSE),"")</f>
        <v/>
      </c>
      <c r="S197" s="168" t="str">
        <f>IFERROR(VLOOKUP(S195,'P1-1'!$B:$AP,31,FALSE),"")</f>
        <v/>
      </c>
      <c r="T197" s="168" t="str">
        <f>IFERROR(VLOOKUP(T195,'P1-1'!$B:$AP,31,FALSE),"")</f>
        <v/>
      </c>
      <c r="U197" s="168" t="str">
        <f>IFERROR(VLOOKUP(U195,'P1-1'!$B:$AP,31,FALSE),"")</f>
        <v/>
      </c>
      <c r="V197" s="168" t="str">
        <f>IFERROR(VLOOKUP(V195,'P1-1'!$B:$AP,31,FALSE),"")</f>
        <v/>
      </c>
      <c r="W197" s="168" t="str">
        <f>IFERROR(VLOOKUP(W195,'P1-1'!$B:$AP,31,FALSE),"")</f>
        <v/>
      </c>
      <c r="X197" s="168" t="str">
        <f>IFERROR(VLOOKUP(X195,'P1-1'!$B:$AP,31,FALSE),"")</f>
        <v/>
      </c>
      <c r="Y197" s="168" t="str">
        <f>IFERROR(VLOOKUP(Y195,'P1-1'!$B:$AP,31,FALSE),"")</f>
        <v/>
      </c>
      <c r="Z197" s="168" t="str">
        <f>IFERROR(VLOOKUP(Z195,'P1-1'!$B:$AP,31,FALSE),"")</f>
        <v/>
      </c>
      <c r="AA197" s="168" t="str">
        <f>IFERROR(VLOOKUP(AA195,'P1-1'!$B:$AP,31,FALSE),"")</f>
        <v/>
      </c>
      <c r="AB197" s="168" t="str">
        <f>IFERROR(VLOOKUP(AB195,'P1-1'!$B:$AP,31,FALSE),"")</f>
        <v/>
      </c>
      <c r="AC197" s="168" t="str">
        <f>IFERROR(VLOOKUP(AC195,'P1-1'!$B:$AP,31,FALSE),"")</f>
        <v/>
      </c>
      <c r="AD197" s="168" t="str">
        <f>IFERROR(VLOOKUP(AD195,'P1-1'!$B:$AP,31,FALSE),"")</f>
        <v/>
      </c>
      <c r="AE197" s="168" t="str">
        <f>IFERROR(VLOOKUP(AE195,'P1-1'!$B:$AP,31,FALSE),"")</f>
        <v/>
      </c>
      <c r="AF197" s="168" t="str">
        <f>IFERROR(VLOOKUP(AF195,'P1-1'!$B:$AP,31,FALSE),"")</f>
        <v/>
      </c>
      <c r="AG197" s="168" t="str">
        <f>IFERROR(VLOOKUP(AG195,'P1-1'!$B:$AP,31,FALSE),"")</f>
        <v/>
      </c>
      <c r="AH197" s="168" t="str">
        <f>IFERROR(VLOOKUP(AH195,'P1-1'!$B:$AP,31,FALSE),"")</f>
        <v/>
      </c>
      <c r="AI197" s="168" t="str">
        <f>IFERROR(VLOOKUP(AI195,'P1-1'!$B:$AP,31,FALSE),"")</f>
        <v/>
      </c>
      <c r="AJ197" s="168" t="str">
        <f>IFERROR(VLOOKUP(AJ195,'P1-1'!$B:$AP,31,FALSE),"")</f>
        <v/>
      </c>
      <c r="AK197" s="168" t="str">
        <f>IFERROR(VLOOKUP(AK195,'P1-1'!$B:$AP,31,FALSE),"")</f>
        <v/>
      </c>
      <c r="AL197" s="168" t="str">
        <f>IFERROR(VLOOKUP(AL195,'P1-1'!$B:$AP,31,FALSE),"")</f>
        <v/>
      </c>
      <c r="AM197" s="168" t="str">
        <f>IFERROR(VLOOKUP(AM195,'P1-1'!$B:$AP,31,FALSE),"")</f>
        <v/>
      </c>
      <c r="AN197" s="484"/>
      <c r="AO197" s="487"/>
      <c r="AP197" s="492"/>
      <c r="AQ197" s="493"/>
      <c r="AR197" s="487"/>
      <c r="AS197" s="487"/>
      <c r="AT197" s="494"/>
      <c r="AU197" s="328"/>
      <c r="AV197" s="328"/>
    </row>
    <row r="198" spans="1:48" s="139" customFormat="1" ht="12" customHeight="1" x14ac:dyDescent="0.15">
      <c r="A198" s="495">
        <v>59</v>
      </c>
      <c r="B198" s="498"/>
      <c r="C198" s="513"/>
      <c r="D198" s="504" t="s">
        <v>95</v>
      </c>
      <c r="E198" s="363"/>
      <c r="F198" s="507"/>
      <c r="G198" s="508"/>
      <c r="H198" s="166" t="s">
        <v>221</v>
      </c>
      <c r="I198" s="325"/>
      <c r="J198" s="325"/>
      <c r="K198" s="325"/>
      <c r="L198" s="325"/>
      <c r="M198" s="325"/>
      <c r="N198" s="325"/>
      <c r="O198" s="325"/>
      <c r="P198" s="325"/>
      <c r="Q198" s="325"/>
      <c r="R198" s="325"/>
      <c r="S198" s="325"/>
      <c r="T198" s="325"/>
      <c r="U198" s="325"/>
      <c r="V198" s="325"/>
      <c r="W198" s="325"/>
      <c r="X198" s="325"/>
      <c r="Y198" s="325"/>
      <c r="Z198" s="325"/>
      <c r="AA198" s="325"/>
      <c r="AB198" s="325"/>
      <c r="AC198" s="325"/>
      <c r="AD198" s="325"/>
      <c r="AE198" s="325"/>
      <c r="AF198" s="325"/>
      <c r="AG198" s="325"/>
      <c r="AH198" s="325"/>
      <c r="AI198" s="325"/>
      <c r="AJ198" s="325"/>
      <c r="AK198" s="325"/>
      <c r="AL198" s="325"/>
      <c r="AM198" s="325"/>
      <c r="AN198" s="482">
        <f t="shared" ref="AN198" si="223">IF(LEFT($AN$2,6)="共同生活援助",SUM(I199:AM199),SUM(I199:AM200))</f>
        <v>0</v>
      </c>
      <c r="AO198" s="485">
        <f>IF($AN$4="４週",AN198/4,AN198/(DAY(EOMONTH($I$22,0))/7))</f>
        <v>0</v>
      </c>
      <c r="AP198" s="488"/>
      <c r="AQ198" s="489"/>
      <c r="AR198" s="485" t="str">
        <f t="shared" ref="AR198" si="224">IF($AN$4="４週",AU199,AV199)</f>
        <v/>
      </c>
      <c r="AS198" s="485"/>
      <c r="AT198" s="494"/>
      <c r="AU198" s="326" t="s">
        <v>508</v>
      </c>
      <c r="AV198" s="326" t="s">
        <v>222</v>
      </c>
    </row>
    <row r="199" spans="1:48" s="139" customFormat="1" ht="12" customHeight="1" x14ac:dyDescent="0.15">
      <c r="A199" s="496"/>
      <c r="B199" s="499"/>
      <c r="C199" s="514"/>
      <c r="D199" s="505"/>
      <c r="E199" s="364"/>
      <c r="F199" s="509"/>
      <c r="G199" s="510"/>
      <c r="H199" s="167" t="s">
        <v>223</v>
      </c>
      <c r="I199" s="168" t="str">
        <f>IFERROR(VLOOKUP(I198,'P1-1'!$B:$AP,41,FALSE),"")</f>
        <v/>
      </c>
      <c r="J199" s="168" t="str">
        <f>IFERROR(VLOOKUP(J198,'P1-1'!$B:$AP,41,FALSE),"")</f>
        <v/>
      </c>
      <c r="K199" s="168" t="str">
        <f>IFERROR(VLOOKUP(K198,'P1-1'!$B:$AP,41,FALSE),"")</f>
        <v/>
      </c>
      <c r="L199" s="168" t="str">
        <f>IFERROR(VLOOKUP(L198,'P1-1'!$B:$AP,41,FALSE),"")</f>
        <v/>
      </c>
      <c r="M199" s="168" t="str">
        <f>IFERROR(VLOOKUP(M198,'P1-1'!$B:$AP,41,FALSE),"")</f>
        <v/>
      </c>
      <c r="N199" s="168" t="str">
        <f>IFERROR(VLOOKUP(N198,'P1-1'!$B:$AP,41,FALSE),"")</f>
        <v/>
      </c>
      <c r="O199" s="168" t="str">
        <f>IFERROR(VLOOKUP(O198,'P1-1'!$B:$AP,41,FALSE),"")</f>
        <v/>
      </c>
      <c r="P199" s="168" t="str">
        <f>IFERROR(VLOOKUP(P198,'P1-1'!$B:$AP,41,FALSE),"")</f>
        <v/>
      </c>
      <c r="Q199" s="168" t="str">
        <f>IFERROR(VLOOKUP(Q198,'P1-1'!$B:$AP,41,FALSE),"")</f>
        <v/>
      </c>
      <c r="R199" s="168" t="str">
        <f>IFERROR(VLOOKUP(R198,'P1-1'!$B:$AP,41,FALSE),"")</f>
        <v/>
      </c>
      <c r="S199" s="168" t="str">
        <f>IFERROR(VLOOKUP(S198,'P1-1'!$B:$AP,41,FALSE),"")</f>
        <v/>
      </c>
      <c r="T199" s="168" t="str">
        <f>IFERROR(VLOOKUP(T198,'P1-1'!$B:$AP,41,FALSE),"")</f>
        <v/>
      </c>
      <c r="U199" s="168" t="str">
        <f>IFERROR(VLOOKUP(U198,'P1-1'!$B:$AP,41,FALSE),"")</f>
        <v/>
      </c>
      <c r="V199" s="168" t="str">
        <f>IFERROR(VLOOKUP(V198,'P1-1'!$B:$AP,41,FALSE),"")</f>
        <v/>
      </c>
      <c r="W199" s="168" t="str">
        <f>IFERROR(VLOOKUP(W198,'P1-1'!$B:$AP,41,FALSE),"")</f>
        <v/>
      </c>
      <c r="X199" s="168" t="str">
        <f>IFERROR(VLOOKUP(X198,'P1-1'!$B:$AP,41,FALSE),"")</f>
        <v/>
      </c>
      <c r="Y199" s="168" t="str">
        <f>IFERROR(VLOOKUP(Y198,'P1-1'!$B:$AP,41,FALSE),"")</f>
        <v/>
      </c>
      <c r="Z199" s="168" t="str">
        <f>IFERROR(VLOOKUP(Z198,'P1-1'!$B:$AP,41,FALSE),"")</f>
        <v/>
      </c>
      <c r="AA199" s="168" t="str">
        <f>IFERROR(VLOOKUP(AA198,'P1-1'!$B:$AP,41,FALSE),"")</f>
        <v/>
      </c>
      <c r="AB199" s="168" t="str">
        <f>IFERROR(VLOOKUP(AB198,'P1-1'!$B:$AP,41,FALSE),"")</f>
        <v/>
      </c>
      <c r="AC199" s="168" t="str">
        <f>IFERROR(VLOOKUP(AC198,'P1-1'!$B:$AP,41,FALSE),"")</f>
        <v/>
      </c>
      <c r="AD199" s="168" t="str">
        <f>IFERROR(VLOOKUP(AD198,'P1-1'!$B:$AP,41,FALSE),"")</f>
        <v/>
      </c>
      <c r="AE199" s="168" t="str">
        <f>IFERROR(VLOOKUP(AE198,'P1-1'!$B:$AP,41,FALSE),"")</f>
        <v/>
      </c>
      <c r="AF199" s="168" t="str">
        <f>IFERROR(VLOOKUP(AF198,'P1-1'!$B:$AP,41,FALSE),"")</f>
        <v/>
      </c>
      <c r="AG199" s="168" t="str">
        <f>IFERROR(VLOOKUP(AG198,'P1-1'!$B:$AP,41,FALSE),"")</f>
        <v/>
      </c>
      <c r="AH199" s="168" t="str">
        <f>IFERROR(VLOOKUP(AH198,'P1-1'!$B:$AP,41,FALSE),"")</f>
        <v/>
      </c>
      <c r="AI199" s="168" t="str">
        <f>IFERROR(VLOOKUP(AI198,'P1-1'!$B:$AP,41,FALSE),"")</f>
        <v/>
      </c>
      <c r="AJ199" s="168" t="str">
        <f>IFERROR(VLOOKUP(AJ198,'P1-1'!$B:$AP,41,FALSE),"")</f>
        <v/>
      </c>
      <c r="AK199" s="168" t="str">
        <f>IFERROR(VLOOKUP(AK198,'P1-1'!$B:$AP,41,FALSE),"")</f>
        <v/>
      </c>
      <c r="AL199" s="168" t="str">
        <f>IFERROR(VLOOKUP(AL198,'P1-1'!$B:$AP,41,FALSE),"")</f>
        <v/>
      </c>
      <c r="AM199" s="168" t="str">
        <f>IFERROR(VLOOKUP(AM198,'P1-1'!$B:$AP,41,FALSE),"")</f>
        <v/>
      </c>
      <c r="AN199" s="483"/>
      <c r="AO199" s="486"/>
      <c r="AP199" s="490"/>
      <c r="AQ199" s="491"/>
      <c r="AR199" s="486"/>
      <c r="AS199" s="486"/>
      <c r="AT199" s="494"/>
      <c r="AU199" s="327" t="str">
        <f t="shared" ref="AU199" si="225">IFERROR(IF($D198="□",($AO198/$AK$7),($AO198/$AK$9)),"")</f>
        <v/>
      </c>
      <c r="AV199" s="327" t="str">
        <f t="shared" ref="AV199" si="226">IFERROR(IF($D198="□",($AN198/$AO$7),($AN198/$AO$9)),"")</f>
        <v/>
      </c>
    </row>
    <row r="200" spans="1:48" s="139" customFormat="1" ht="12" customHeight="1" x14ac:dyDescent="0.15">
      <c r="A200" s="497"/>
      <c r="B200" s="500"/>
      <c r="C200" s="515"/>
      <c r="D200" s="506"/>
      <c r="E200" s="364"/>
      <c r="F200" s="511"/>
      <c r="G200" s="512"/>
      <c r="H200" s="169" t="s">
        <v>224</v>
      </c>
      <c r="I200" s="168" t="str">
        <f>IFERROR(VLOOKUP(I198,'P1-1'!$B:$AP,31,FALSE),"")</f>
        <v/>
      </c>
      <c r="J200" s="168" t="str">
        <f>IFERROR(VLOOKUP(J198,'P1-1'!$B:$AP,31,FALSE),"")</f>
        <v/>
      </c>
      <c r="K200" s="168" t="str">
        <f>IFERROR(VLOOKUP(K198,'P1-1'!$B:$AP,31,FALSE),"")</f>
        <v/>
      </c>
      <c r="L200" s="168" t="str">
        <f>IFERROR(VLOOKUP(L198,'P1-1'!$B:$AP,31,FALSE),"")</f>
        <v/>
      </c>
      <c r="M200" s="168" t="str">
        <f>IFERROR(VLOOKUP(M198,'P1-1'!$B:$AP,31,FALSE),"")</f>
        <v/>
      </c>
      <c r="N200" s="168" t="str">
        <f>IFERROR(VLOOKUP(N198,'P1-1'!$B:$AP,31,FALSE),"")</f>
        <v/>
      </c>
      <c r="O200" s="168" t="str">
        <f>IFERROR(VLOOKUP(O198,'P1-1'!$B:$AP,31,FALSE),"")</f>
        <v/>
      </c>
      <c r="P200" s="168" t="str">
        <f>IFERROR(VLOOKUP(P198,'P1-1'!$B:$AP,31,FALSE),"")</f>
        <v/>
      </c>
      <c r="Q200" s="168" t="str">
        <f>IFERROR(VLOOKUP(Q198,'P1-1'!$B:$AP,31,FALSE),"")</f>
        <v/>
      </c>
      <c r="R200" s="168" t="str">
        <f>IFERROR(VLOOKUP(R198,'P1-1'!$B:$AP,31,FALSE),"")</f>
        <v/>
      </c>
      <c r="S200" s="168" t="str">
        <f>IFERROR(VLOOKUP(S198,'P1-1'!$B:$AP,31,FALSE),"")</f>
        <v/>
      </c>
      <c r="T200" s="168" t="str">
        <f>IFERROR(VLOOKUP(T198,'P1-1'!$B:$AP,31,FALSE),"")</f>
        <v/>
      </c>
      <c r="U200" s="168" t="str">
        <f>IFERROR(VLOOKUP(U198,'P1-1'!$B:$AP,31,FALSE),"")</f>
        <v/>
      </c>
      <c r="V200" s="168" t="str">
        <f>IFERROR(VLOOKUP(V198,'P1-1'!$B:$AP,31,FALSE),"")</f>
        <v/>
      </c>
      <c r="W200" s="168" t="str">
        <f>IFERROR(VLOOKUP(W198,'P1-1'!$B:$AP,31,FALSE),"")</f>
        <v/>
      </c>
      <c r="X200" s="168" t="str">
        <f>IFERROR(VLOOKUP(X198,'P1-1'!$B:$AP,31,FALSE),"")</f>
        <v/>
      </c>
      <c r="Y200" s="168" t="str">
        <f>IFERROR(VLOOKUP(Y198,'P1-1'!$B:$AP,31,FALSE),"")</f>
        <v/>
      </c>
      <c r="Z200" s="168" t="str">
        <f>IFERROR(VLOOKUP(Z198,'P1-1'!$B:$AP,31,FALSE),"")</f>
        <v/>
      </c>
      <c r="AA200" s="168" t="str">
        <f>IFERROR(VLOOKUP(AA198,'P1-1'!$B:$AP,31,FALSE),"")</f>
        <v/>
      </c>
      <c r="AB200" s="168" t="str">
        <f>IFERROR(VLOOKUP(AB198,'P1-1'!$B:$AP,31,FALSE),"")</f>
        <v/>
      </c>
      <c r="AC200" s="168" t="str">
        <f>IFERROR(VLOOKUP(AC198,'P1-1'!$B:$AP,31,FALSE),"")</f>
        <v/>
      </c>
      <c r="AD200" s="168" t="str">
        <f>IFERROR(VLOOKUP(AD198,'P1-1'!$B:$AP,31,FALSE),"")</f>
        <v/>
      </c>
      <c r="AE200" s="168" t="str">
        <f>IFERROR(VLOOKUP(AE198,'P1-1'!$B:$AP,31,FALSE),"")</f>
        <v/>
      </c>
      <c r="AF200" s="168" t="str">
        <f>IFERROR(VLOOKUP(AF198,'P1-1'!$B:$AP,31,FALSE),"")</f>
        <v/>
      </c>
      <c r="AG200" s="168" t="str">
        <f>IFERROR(VLOOKUP(AG198,'P1-1'!$B:$AP,31,FALSE),"")</f>
        <v/>
      </c>
      <c r="AH200" s="168" t="str">
        <f>IFERROR(VLOOKUP(AH198,'P1-1'!$B:$AP,31,FALSE),"")</f>
        <v/>
      </c>
      <c r="AI200" s="168" t="str">
        <f>IFERROR(VLOOKUP(AI198,'P1-1'!$B:$AP,31,FALSE),"")</f>
        <v/>
      </c>
      <c r="AJ200" s="168" t="str">
        <f>IFERROR(VLOOKUP(AJ198,'P1-1'!$B:$AP,31,FALSE),"")</f>
        <v/>
      </c>
      <c r="AK200" s="168" t="str">
        <f>IFERROR(VLOOKUP(AK198,'P1-1'!$B:$AP,31,FALSE),"")</f>
        <v/>
      </c>
      <c r="AL200" s="168" t="str">
        <f>IFERROR(VLOOKUP(AL198,'P1-1'!$B:$AP,31,FALSE),"")</f>
        <v/>
      </c>
      <c r="AM200" s="168" t="str">
        <f>IFERROR(VLOOKUP(AM198,'P1-1'!$B:$AP,31,FALSE),"")</f>
        <v/>
      </c>
      <c r="AN200" s="484"/>
      <c r="AO200" s="487"/>
      <c r="AP200" s="492"/>
      <c r="AQ200" s="493"/>
      <c r="AR200" s="487"/>
      <c r="AS200" s="487"/>
      <c r="AT200" s="494"/>
      <c r="AU200" s="328"/>
      <c r="AV200" s="328"/>
    </row>
    <row r="201" spans="1:48" s="139" customFormat="1" ht="12" customHeight="1" x14ac:dyDescent="0.15">
      <c r="A201" s="495">
        <v>60</v>
      </c>
      <c r="B201" s="498"/>
      <c r="C201" s="513"/>
      <c r="D201" s="504" t="s">
        <v>95</v>
      </c>
      <c r="E201" s="363"/>
      <c r="F201" s="507"/>
      <c r="G201" s="508"/>
      <c r="H201" s="166" t="s">
        <v>221</v>
      </c>
      <c r="I201" s="325"/>
      <c r="J201" s="325"/>
      <c r="K201" s="325"/>
      <c r="L201" s="325"/>
      <c r="M201" s="325"/>
      <c r="N201" s="325"/>
      <c r="O201" s="325"/>
      <c r="P201" s="325"/>
      <c r="Q201" s="325"/>
      <c r="R201" s="325"/>
      <c r="S201" s="325"/>
      <c r="T201" s="325"/>
      <c r="U201" s="325"/>
      <c r="V201" s="325"/>
      <c r="W201" s="325"/>
      <c r="X201" s="325"/>
      <c r="Y201" s="325"/>
      <c r="Z201" s="325"/>
      <c r="AA201" s="325"/>
      <c r="AB201" s="325"/>
      <c r="AC201" s="325"/>
      <c r="AD201" s="325"/>
      <c r="AE201" s="325"/>
      <c r="AF201" s="325"/>
      <c r="AG201" s="325"/>
      <c r="AH201" s="325"/>
      <c r="AI201" s="325"/>
      <c r="AJ201" s="325"/>
      <c r="AK201" s="325"/>
      <c r="AL201" s="325"/>
      <c r="AM201" s="325"/>
      <c r="AN201" s="482">
        <f t="shared" ref="AN201" si="227">IF(LEFT($AN$2,6)="共同生活援助",SUM(I202:AM202),SUM(I202:AM203))</f>
        <v>0</v>
      </c>
      <c r="AO201" s="485">
        <f>IF($AN$4="４週",AN201/4,AN201/(DAY(EOMONTH($I$22,0))/7))</f>
        <v>0</v>
      </c>
      <c r="AP201" s="488"/>
      <c r="AQ201" s="489"/>
      <c r="AR201" s="485" t="str">
        <f t="shared" ref="AR201" si="228">IF($AN$4="４週",AU202,AV202)</f>
        <v/>
      </c>
      <c r="AS201" s="485"/>
      <c r="AT201" s="494"/>
      <c r="AU201" s="326" t="s">
        <v>508</v>
      </c>
      <c r="AV201" s="326" t="s">
        <v>222</v>
      </c>
    </row>
    <row r="202" spans="1:48" s="139" customFormat="1" ht="12" customHeight="1" x14ac:dyDescent="0.15">
      <c r="A202" s="496"/>
      <c r="B202" s="499"/>
      <c r="C202" s="514"/>
      <c r="D202" s="505"/>
      <c r="E202" s="364"/>
      <c r="F202" s="509"/>
      <c r="G202" s="510"/>
      <c r="H202" s="167" t="s">
        <v>223</v>
      </c>
      <c r="I202" s="168" t="str">
        <f>IFERROR(VLOOKUP(I201,'P1-1'!$B:$AP,41,FALSE),"")</f>
        <v/>
      </c>
      <c r="J202" s="168" t="str">
        <f>IFERROR(VLOOKUP(J201,'P1-1'!$B:$AP,41,FALSE),"")</f>
        <v/>
      </c>
      <c r="K202" s="168" t="str">
        <f>IFERROR(VLOOKUP(K201,'P1-1'!$B:$AP,41,FALSE),"")</f>
        <v/>
      </c>
      <c r="L202" s="168" t="str">
        <f>IFERROR(VLOOKUP(L201,'P1-1'!$B:$AP,41,FALSE),"")</f>
        <v/>
      </c>
      <c r="M202" s="168" t="str">
        <f>IFERROR(VLOOKUP(M201,'P1-1'!$B:$AP,41,FALSE),"")</f>
        <v/>
      </c>
      <c r="N202" s="168" t="str">
        <f>IFERROR(VLOOKUP(N201,'P1-1'!$B:$AP,41,FALSE),"")</f>
        <v/>
      </c>
      <c r="O202" s="168" t="str">
        <f>IFERROR(VLOOKUP(O201,'P1-1'!$B:$AP,41,FALSE),"")</f>
        <v/>
      </c>
      <c r="P202" s="168" t="str">
        <f>IFERROR(VLOOKUP(P201,'P1-1'!$B:$AP,41,FALSE),"")</f>
        <v/>
      </c>
      <c r="Q202" s="168" t="str">
        <f>IFERROR(VLOOKUP(Q201,'P1-1'!$B:$AP,41,FALSE),"")</f>
        <v/>
      </c>
      <c r="R202" s="168" t="str">
        <f>IFERROR(VLOOKUP(R201,'P1-1'!$B:$AP,41,FALSE),"")</f>
        <v/>
      </c>
      <c r="S202" s="168" t="str">
        <f>IFERROR(VLOOKUP(S201,'P1-1'!$B:$AP,41,FALSE),"")</f>
        <v/>
      </c>
      <c r="T202" s="168" t="str">
        <f>IFERROR(VLOOKUP(T201,'P1-1'!$B:$AP,41,FALSE),"")</f>
        <v/>
      </c>
      <c r="U202" s="168" t="str">
        <f>IFERROR(VLOOKUP(U201,'P1-1'!$B:$AP,41,FALSE),"")</f>
        <v/>
      </c>
      <c r="V202" s="168" t="str">
        <f>IFERROR(VLOOKUP(V201,'P1-1'!$B:$AP,41,FALSE),"")</f>
        <v/>
      </c>
      <c r="W202" s="168" t="str">
        <f>IFERROR(VLOOKUP(W201,'P1-1'!$B:$AP,41,FALSE),"")</f>
        <v/>
      </c>
      <c r="X202" s="168" t="str">
        <f>IFERROR(VLOOKUP(X201,'P1-1'!$B:$AP,41,FALSE),"")</f>
        <v/>
      </c>
      <c r="Y202" s="168" t="str">
        <f>IFERROR(VLOOKUP(Y201,'P1-1'!$B:$AP,41,FALSE),"")</f>
        <v/>
      </c>
      <c r="Z202" s="168" t="str">
        <f>IFERROR(VLOOKUP(Z201,'P1-1'!$B:$AP,41,FALSE),"")</f>
        <v/>
      </c>
      <c r="AA202" s="168" t="str">
        <f>IFERROR(VLOOKUP(AA201,'P1-1'!$B:$AP,41,FALSE),"")</f>
        <v/>
      </c>
      <c r="AB202" s="168" t="str">
        <f>IFERROR(VLOOKUP(AB201,'P1-1'!$B:$AP,41,FALSE),"")</f>
        <v/>
      </c>
      <c r="AC202" s="168" t="str">
        <f>IFERROR(VLOOKUP(AC201,'P1-1'!$B:$AP,41,FALSE),"")</f>
        <v/>
      </c>
      <c r="AD202" s="168" t="str">
        <f>IFERROR(VLOOKUP(AD201,'P1-1'!$B:$AP,41,FALSE),"")</f>
        <v/>
      </c>
      <c r="AE202" s="168" t="str">
        <f>IFERROR(VLOOKUP(AE201,'P1-1'!$B:$AP,41,FALSE),"")</f>
        <v/>
      </c>
      <c r="AF202" s="168" t="str">
        <f>IFERROR(VLOOKUP(AF201,'P1-1'!$B:$AP,41,FALSE),"")</f>
        <v/>
      </c>
      <c r="AG202" s="168" t="str">
        <f>IFERROR(VLOOKUP(AG201,'P1-1'!$B:$AP,41,FALSE),"")</f>
        <v/>
      </c>
      <c r="AH202" s="168" t="str">
        <f>IFERROR(VLOOKUP(AH201,'P1-1'!$B:$AP,41,FALSE),"")</f>
        <v/>
      </c>
      <c r="AI202" s="168" t="str">
        <f>IFERROR(VLOOKUP(AI201,'P1-1'!$B:$AP,41,FALSE),"")</f>
        <v/>
      </c>
      <c r="AJ202" s="168" t="str">
        <f>IFERROR(VLOOKUP(AJ201,'P1-1'!$B:$AP,41,FALSE),"")</f>
        <v/>
      </c>
      <c r="AK202" s="168" t="str">
        <f>IFERROR(VLOOKUP(AK201,'P1-1'!$B:$AP,41,FALSE),"")</f>
        <v/>
      </c>
      <c r="AL202" s="168" t="str">
        <f>IFERROR(VLOOKUP(AL201,'P1-1'!$B:$AP,41,FALSE),"")</f>
        <v/>
      </c>
      <c r="AM202" s="168" t="str">
        <f>IFERROR(VLOOKUP(AM201,'P1-1'!$B:$AP,41,FALSE),"")</f>
        <v/>
      </c>
      <c r="AN202" s="483"/>
      <c r="AO202" s="486"/>
      <c r="AP202" s="490"/>
      <c r="AQ202" s="491"/>
      <c r="AR202" s="486"/>
      <c r="AS202" s="486"/>
      <c r="AT202" s="494"/>
      <c r="AU202" s="327" t="str">
        <f t="shared" ref="AU202" si="229">IFERROR(IF($D201="□",($AO201/$AK$7),($AO201/$AK$9)),"")</f>
        <v/>
      </c>
      <c r="AV202" s="327" t="str">
        <f t="shared" ref="AV202" si="230">IFERROR(IF($D201="□",($AN201/$AO$7),($AN201/$AO$9)),"")</f>
        <v/>
      </c>
    </row>
    <row r="203" spans="1:48" s="139" customFormat="1" ht="12" customHeight="1" x14ac:dyDescent="0.15">
      <c r="A203" s="497"/>
      <c r="B203" s="500"/>
      <c r="C203" s="515"/>
      <c r="D203" s="506"/>
      <c r="E203" s="364"/>
      <c r="F203" s="511"/>
      <c r="G203" s="512"/>
      <c r="H203" s="169" t="s">
        <v>224</v>
      </c>
      <c r="I203" s="168" t="str">
        <f>IFERROR(VLOOKUP(I201,'P1-1'!$B:$AP,31,FALSE),"")</f>
        <v/>
      </c>
      <c r="J203" s="168" t="str">
        <f>IFERROR(VLOOKUP(J201,'P1-1'!$B:$AP,31,FALSE),"")</f>
        <v/>
      </c>
      <c r="K203" s="168" t="str">
        <f>IFERROR(VLOOKUP(K201,'P1-1'!$B:$AP,31,FALSE),"")</f>
        <v/>
      </c>
      <c r="L203" s="168" t="str">
        <f>IFERROR(VLOOKUP(L201,'P1-1'!$B:$AP,31,FALSE),"")</f>
        <v/>
      </c>
      <c r="M203" s="168" t="str">
        <f>IFERROR(VLOOKUP(M201,'P1-1'!$B:$AP,31,FALSE),"")</f>
        <v/>
      </c>
      <c r="N203" s="168" t="str">
        <f>IFERROR(VLOOKUP(N201,'P1-1'!$B:$AP,31,FALSE),"")</f>
        <v/>
      </c>
      <c r="O203" s="168" t="str">
        <f>IFERROR(VLOOKUP(O201,'P1-1'!$B:$AP,31,FALSE),"")</f>
        <v/>
      </c>
      <c r="P203" s="168" t="str">
        <f>IFERROR(VLOOKUP(P201,'P1-1'!$B:$AP,31,FALSE),"")</f>
        <v/>
      </c>
      <c r="Q203" s="168" t="str">
        <f>IFERROR(VLOOKUP(Q201,'P1-1'!$B:$AP,31,FALSE),"")</f>
        <v/>
      </c>
      <c r="R203" s="168" t="str">
        <f>IFERROR(VLOOKUP(R201,'P1-1'!$B:$AP,31,FALSE),"")</f>
        <v/>
      </c>
      <c r="S203" s="168" t="str">
        <f>IFERROR(VLOOKUP(S201,'P1-1'!$B:$AP,31,FALSE),"")</f>
        <v/>
      </c>
      <c r="T203" s="168" t="str">
        <f>IFERROR(VLOOKUP(T201,'P1-1'!$B:$AP,31,FALSE),"")</f>
        <v/>
      </c>
      <c r="U203" s="168" t="str">
        <f>IFERROR(VLOOKUP(U201,'P1-1'!$B:$AP,31,FALSE),"")</f>
        <v/>
      </c>
      <c r="V203" s="168" t="str">
        <f>IFERROR(VLOOKUP(V201,'P1-1'!$B:$AP,31,FALSE),"")</f>
        <v/>
      </c>
      <c r="W203" s="168" t="str">
        <f>IFERROR(VLOOKUP(W201,'P1-1'!$B:$AP,31,FALSE),"")</f>
        <v/>
      </c>
      <c r="X203" s="168" t="str">
        <f>IFERROR(VLOOKUP(X201,'P1-1'!$B:$AP,31,FALSE),"")</f>
        <v/>
      </c>
      <c r="Y203" s="168" t="str">
        <f>IFERROR(VLOOKUP(Y201,'P1-1'!$B:$AP,31,FALSE),"")</f>
        <v/>
      </c>
      <c r="Z203" s="168" t="str">
        <f>IFERROR(VLOOKUP(Z201,'P1-1'!$B:$AP,31,FALSE),"")</f>
        <v/>
      </c>
      <c r="AA203" s="168" t="str">
        <f>IFERROR(VLOOKUP(AA201,'P1-1'!$B:$AP,31,FALSE),"")</f>
        <v/>
      </c>
      <c r="AB203" s="168" t="str">
        <f>IFERROR(VLOOKUP(AB201,'P1-1'!$B:$AP,31,FALSE),"")</f>
        <v/>
      </c>
      <c r="AC203" s="168" t="str">
        <f>IFERROR(VLOOKUP(AC201,'P1-1'!$B:$AP,31,FALSE),"")</f>
        <v/>
      </c>
      <c r="AD203" s="168" t="str">
        <f>IFERROR(VLOOKUP(AD201,'P1-1'!$B:$AP,31,FALSE),"")</f>
        <v/>
      </c>
      <c r="AE203" s="168" t="str">
        <f>IFERROR(VLOOKUP(AE201,'P1-1'!$B:$AP,31,FALSE),"")</f>
        <v/>
      </c>
      <c r="AF203" s="168" t="str">
        <f>IFERROR(VLOOKUP(AF201,'P1-1'!$B:$AP,31,FALSE),"")</f>
        <v/>
      </c>
      <c r="AG203" s="168" t="str">
        <f>IFERROR(VLOOKUP(AG201,'P1-1'!$B:$AP,31,FALSE),"")</f>
        <v/>
      </c>
      <c r="AH203" s="168" t="str">
        <f>IFERROR(VLOOKUP(AH201,'P1-1'!$B:$AP,31,FALSE),"")</f>
        <v/>
      </c>
      <c r="AI203" s="168" t="str">
        <f>IFERROR(VLOOKUP(AI201,'P1-1'!$B:$AP,31,FALSE),"")</f>
        <v/>
      </c>
      <c r="AJ203" s="168" t="str">
        <f>IFERROR(VLOOKUP(AJ201,'P1-1'!$B:$AP,31,FALSE),"")</f>
        <v/>
      </c>
      <c r="AK203" s="168" t="str">
        <f>IFERROR(VLOOKUP(AK201,'P1-1'!$B:$AP,31,FALSE),"")</f>
        <v/>
      </c>
      <c r="AL203" s="168" t="str">
        <f>IFERROR(VLOOKUP(AL201,'P1-1'!$B:$AP,31,FALSE),"")</f>
        <v/>
      </c>
      <c r="AM203" s="168" t="str">
        <f>IFERROR(VLOOKUP(AM201,'P1-1'!$B:$AP,31,FALSE),"")</f>
        <v/>
      </c>
      <c r="AN203" s="484"/>
      <c r="AO203" s="487"/>
      <c r="AP203" s="492"/>
      <c r="AQ203" s="493"/>
      <c r="AR203" s="487"/>
      <c r="AS203" s="487"/>
      <c r="AT203" s="494"/>
      <c r="AU203" s="328"/>
      <c r="AV203" s="328"/>
    </row>
    <row r="204" spans="1:48" s="139" customFormat="1" ht="12" customHeight="1" x14ac:dyDescent="0.15">
      <c r="A204" s="495">
        <v>61</v>
      </c>
      <c r="B204" s="498"/>
      <c r="C204" s="513"/>
      <c r="D204" s="504" t="s">
        <v>95</v>
      </c>
      <c r="E204" s="363"/>
      <c r="F204" s="507"/>
      <c r="G204" s="508"/>
      <c r="H204" s="166" t="s">
        <v>221</v>
      </c>
      <c r="I204" s="325"/>
      <c r="J204" s="325"/>
      <c r="K204" s="325"/>
      <c r="L204" s="325"/>
      <c r="M204" s="325"/>
      <c r="N204" s="325"/>
      <c r="O204" s="325"/>
      <c r="P204" s="325"/>
      <c r="Q204" s="325"/>
      <c r="R204" s="325"/>
      <c r="S204" s="325"/>
      <c r="T204" s="325"/>
      <c r="U204" s="325"/>
      <c r="V204" s="325"/>
      <c r="W204" s="325"/>
      <c r="X204" s="325"/>
      <c r="Y204" s="325"/>
      <c r="Z204" s="325"/>
      <c r="AA204" s="325"/>
      <c r="AB204" s="325"/>
      <c r="AC204" s="325"/>
      <c r="AD204" s="325"/>
      <c r="AE204" s="325"/>
      <c r="AF204" s="325"/>
      <c r="AG204" s="325"/>
      <c r="AH204" s="325"/>
      <c r="AI204" s="325"/>
      <c r="AJ204" s="325"/>
      <c r="AK204" s="325"/>
      <c r="AL204" s="325"/>
      <c r="AM204" s="325"/>
      <c r="AN204" s="482">
        <f t="shared" ref="AN204" si="231">IF(LEFT($AN$2,6)="共同生活援助",SUM(I205:AM205),SUM(I205:AM206))</f>
        <v>0</v>
      </c>
      <c r="AO204" s="485">
        <f>IF($AN$4="４週",AN204/4,AN204/(DAY(EOMONTH($I$22,0))/7))</f>
        <v>0</v>
      </c>
      <c r="AP204" s="488"/>
      <c r="AQ204" s="489"/>
      <c r="AR204" s="485" t="str">
        <f t="shared" ref="AR204" si="232">IF($AN$4="４週",AU205,AV205)</f>
        <v/>
      </c>
      <c r="AS204" s="485"/>
      <c r="AT204" s="494"/>
      <c r="AU204" s="326" t="s">
        <v>508</v>
      </c>
      <c r="AV204" s="326" t="s">
        <v>222</v>
      </c>
    </row>
    <row r="205" spans="1:48" s="139" customFormat="1" ht="12" customHeight="1" x14ac:dyDescent="0.15">
      <c r="A205" s="496"/>
      <c r="B205" s="499"/>
      <c r="C205" s="514"/>
      <c r="D205" s="505"/>
      <c r="E205" s="364"/>
      <c r="F205" s="509"/>
      <c r="G205" s="510"/>
      <c r="H205" s="167" t="s">
        <v>223</v>
      </c>
      <c r="I205" s="168" t="str">
        <f>IFERROR(VLOOKUP(I204,'P1-1'!$B:$AP,41,FALSE),"")</f>
        <v/>
      </c>
      <c r="J205" s="168" t="str">
        <f>IFERROR(VLOOKUP(J204,'P1-1'!$B:$AP,41,FALSE),"")</f>
        <v/>
      </c>
      <c r="K205" s="168" t="str">
        <f>IFERROR(VLOOKUP(K204,'P1-1'!$B:$AP,41,FALSE),"")</f>
        <v/>
      </c>
      <c r="L205" s="168" t="str">
        <f>IFERROR(VLOOKUP(L204,'P1-1'!$B:$AP,41,FALSE),"")</f>
        <v/>
      </c>
      <c r="M205" s="168" t="str">
        <f>IFERROR(VLOOKUP(M204,'P1-1'!$B:$AP,41,FALSE),"")</f>
        <v/>
      </c>
      <c r="N205" s="168" t="str">
        <f>IFERROR(VLOOKUP(N204,'P1-1'!$B:$AP,41,FALSE),"")</f>
        <v/>
      </c>
      <c r="O205" s="168" t="str">
        <f>IFERROR(VLOOKUP(O204,'P1-1'!$B:$AP,41,FALSE),"")</f>
        <v/>
      </c>
      <c r="P205" s="168" t="str">
        <f>IFERROR(VLOOKUP(P204,'P1-1'!$B:$AP,41,FALSE),"")</f>
        <v/>
      </c>
      <c r="Q205" s="168" t="str">
        <f>IFERROR(VLOOKUP(Q204,'P1-1'!$B:$AP,41,FALSE),"")</f>
        <v/>
      </c>
      <c r="R205" s="168" t="str">
        <f>IFERROR(VLOOKUP(R204,'P1-1'!$B:$AP,41,FALSE),"")</f>
        <v/>
      </c>
      <c r="S205" s="168" t="str">
        <f>IFERROR(VLOOKUP(S204,'P1-1'!$B:$AP,41,FALSE),"")</f>
        <v/>
      </c>
      <c r="T205" s="168" t="str">
        <f>IFERROR(VLOOKUP(T204,'P1-1'!$B:$AP,41,FALSE),"")</f>
        <v/>
      </c>
      <c r="U205" s="168" t="str">
        <f>IFERROR(VLOOKUP(U204,'P1-1'!$B:$AP,41,FALSE),"")</f>
        <v/>
      </c>
      <c r="V205" s="168" t="str">
        <f>IFERROR(VLOOKUP(V204,'P1-1'!$B:$AP,41,FALSE),"")</f>
        <v/>
      </c>
      <c r="W205" s="168" t="str">
        <f>IFERROR(VLOOKUP(W204,'P1-1'!$B:$AP,41,FALSE),"")</f>
        <v/>
      </c>
      <c r="X205" s="168" t="str">
        <f>IFERROR(VLOOKUP(X204,'P1-1'!$B:$AP,41,FALSE),"")</f>
        <v/>
      </c>
      <c r="Y205" s="168" t="str">
        <f>IFERROR(VLOOKUP(Y204,'P1-1'!$B:$AP,41,FALSE),"")</f>
        <v/>
      </c>
      <c r="Z205" s="168" t="str">
        <f>IFERROR(VLOOKUP(Z204,'P1-1'!$B:$AP,41,FALSE),"")</f>
        <v/>
      </c>
      <c r="AA205" s="168" t="str">
        <f>IFERROR(VLOOKUP(AA204,'P1-1'!$B:$AP,41,FALSE),"")</f>
        <v/>
      </c>
      <c r="AB205" s="168" t="str">
        <f>IFERROR(VLOOKUP(AB204,'P1-1'!$B:$AP,41,FALSE),"")</f>
        <v/>
      </c>
      <c r="AC205" s="168" t="str">
        <f>IFERROR(VLOOKUP(AC204,'P1-1'!$B:$AP,41,FALSE),"")</f>
        <v/>
      </c>
      <c r="AD205" s="168" t="str">
        <f>IFERROR(VLOOKUP(AD204,'P1-1'!$B:$AP,41,FALSE),"")</f>
        <v/>
      </c>
      <c r="AE205" s="168" t="str">
        <f>IFERROR(VLOOKUP(AE204,'P1-1'!$B:$AP,41,FALSE),"")</f>
        <v/>
      </c>
      <c r="AF205" s="168" t="str">
        <f>IFERROR(VLOOKUP(AF204,'P1-1'!$B:$AP,41,FALSE),"")</f>
        <v/>
      </c>
      <c r="AG205" s="168" t="str">
        <f>IFERROR(VLOOKUP(AG204,'P1-1'!$B:$AP,41,FALSE),"")</f>
        <v/>
      </c>
      <c r="AH205" s="168" t="str">
        <f>IFERROR(VLOOKUP(AH204,'P1-1'!$B:$AP,41,FALSE),"")</f>
        <v/>
      </c>
      <c r="AI205" s="168" t="str">
        <f>IFERROR(VLOOKUP(AI204,'P1-1'!$B:$AP,41,FALSE),"")</f>
        <v/>
      </c>
      <c r="AJ205" s="168" t="str">
        <f>IFERROR(VLOOKUP(AJ204,'P1-1'!$B:$AP,41,FALSE),"")</f>
        <v/>
      </c>
      <c r="AK205" s="168" t="str">
        <f>IFERROR(VLOOKUP(AK204,'P1-1'!$B:$AP,41,FALSE),"")</f>
        <v/>
      </c>
      <c r="AL205" s="168" t="str">
        <f>IFERROR(VLOOKUP(AL204,'P1-1'!$B:$AP,41,FALSE),"")</f>
        <v/>
      </c>
      <c r="AM205" s="168" t="str">
        <f>IFERROR(VLOOKUP(AM204,'P1-1'!$B:$AP,41,FALSE),"")</f>
        <v/>
      </c>
      <c r="AN205" s="483"/>
      <c r="AO205" s="486"/>
      <c r="AP205" s="490"/>
      <c r="AQ205" s="491"/>
      <c r="AR205" s="486"/>
      <c r="AS205" s="486"/>
      <c r="AT205" s="494"/>
      <c r="AU205" s="327" t="str">
        <f t="shared" ref="AU205" si="233">IFERROR(IF($D204="□",($AO204/$AK$7),($AO204/$AK$9)),"")</f>
        <v/>
      </c>
      <c r="AV205" s="327" t="str">
        <f t="shared" ref="AV205" si="234">IFERROR(IF($D204="□",($AN204/$AO$7),($AN204/$AO$9)),"")</f>
        <v/>
      </c>
    </row>
    <row r="206" spans="1:48" s="139" customFormat="1" ht="12" customHeight="1" x14ac:dyDescent="0.15">
      <c r="A206" s="497"/>
      <c r="B206" s="500"/>
      <c r="C206" s="515"/>
      <c r="D206" s="506"/>
      <c r="E206" s="364"/>
      <c r="F206" s="511"/>
      <c r="G206" s="512"/>
      <c r="H206" s="169" t="s">
        <v>224</v>
      </c>
      <c r="I206" s="168" t="str">
        <f>IFERROR(VLOOKUP(I204,'P1-1'!$B:$AP,31,FALSE),"")</f>
        <v/>
      </c>
      <c r="J206" s="168" t="str">
        <f>IFERROR(VLOOKUP(J204,'P1-1'!$B:$AP,31,FALSE),"")</f>
        <v/>
      </c>
      <c r="K206" s="168" t="str">
        <f>IFERROR(VLOOKUP(K204,'P1-1'!$B:$AP,31,FALSE),"")</f>
        <v/>
      </c>
      <c r="L206" s="168" t="str">
        <f>IFERROR(VLOOKUP(L204,'P1-1'!$B:$AP,31,FALSE),"")</f>
        <v/>
      </c>
      <c r="M206" s="168" t="str">
        <f>IFERROR(VLOOKUP(M204,'P1-1'!$B:$AP,31,FALSE),"")</f>
        <v/>
      </c>
      <c r="N206" s="168" t="str">
        <f>IFERROR(VLOOKUP(N204,'P1-1'!$B:$AP,31,FALSE),"")</f>
        <v/>
      </c>
      <c r="O206" s="168" t="str">
        <f>IFERROR(VLOOKUP(O204,'P1-1'!$B:$AP,31,FALSE),"")</f>
        <v/>
      </c>
      <c r="P206" s="168" t="str">
        <f>IFERROR(VLOOKUP(P204,'P1-1'!$B:$AP,31,FALSE),"")</f>
        <v/>
      </c>
      <c r="Q206" s="168" t="str">
        <f>IFERROR(VLOOKUP(Q204,'P1-1'!$B:$AP,31,FALSE),"")</f>
        <v/>
      </c>
      <c r="R206" s="168" t="str">
        <f>IFERROR(VLOOKUP(R204,'P1-1'!$B:$AP,31,FALSE),"")</f>
        <v/>
      </c>
      <c r="S206" s="168" t="str">
        <f>IFERROR(VLOOKUP(S204,'P1-1'!$B:$AP,31,FALSE),"")</f>
        <v/>
      </c>
      <c r="T206" s="168" t="str">
        <f>IFERROR(VLOOKUP(T204,'P1-1'!$B:$AP,31,FALSE),"")</f>
        <v/>
      </c>
      <c r="U206" s="168" t="str">
        <f>IFERROR(VLOOKUP(U204,'P1-1'!$B:$AP,31,FALSE),"")</f>
        <v/>
      </c>
      <c r="V206" s="168" t="str">
        <f>IFERROR(VLOOKUP(V204,'P1-1'!$B:$AP,31,FALSE),"")</f>
        <v/>
      </c>
      <c r="W206" s="168" t="str">
        <f>IFERROR(VLOOKUP(W204,'P1-1'!$B:$AP,31,FALSE),"")</f>
        <v/>
      </c>
      <c r="X206" s="168" t="str">
        <f>IFERROR(VLOOKUP(X204,'P1-1'!$B:$AP,31,FALSE),"")</f>
        <v/>
      </c>
      <c r="Y206" s="168" t="str">
        <f>IFERROR(VLOOKUP(Y204,'P1-1'!$B:$AP,31,FALSE),"")</f>
        <v/>
      </c>
      <c r="Z206" s="168" t="str">
        <f>IFERROR(VLOOKUP(Z204,'P1-1'!$B:$AP,31,FALSE),"")</f>
        <v/>
      </c>
      <c r="AA206" s="168" t="str">
        <f>IFERROR(VLOOKUP(AA204,'P1-1'!$B:$AP,31,FALSE),"")</f>
        <v/>
      </c>
      <c r="AB206" s="168" t="str">
        <f>IFERROR(VLOOKUP(AB204,'P1-1'!$B:$AP,31,FALSE),"")</f>
        <v/>
      </c>
      <c r="AC206" s="168" t="str">
        <f>IFERROR(VLOOKUP(AC204,'P1-1'!$B:$AP,31,FALSE),"")</f>
        <v/>
      </c>
      <c r="AD206" s="168" t="str">
        <f>IFERROR(VLOOKUP(AD204,'P1-1'!$B:$AP,31,FALSE),"")</f>
        <v/>
      </c>
      <c r="AE206" s="168" t="str">
        <f>IFERROR(VLOOKUP(AE204,'P1-1'!$B:$AP,31,FALSE),"")</f>
        <v/>
      </c>
      <c r="AF206" s="168" t="str">
        <f>IFERROR(VLOOKUP(AF204,'P1-1'!$B:$AP,31,FALSE),"")</f>
        <v/>
      </c>
      <c r="AG206" s="168" t="str">
        <f>IFERROR(VLOOKUP(AG204,'P1-1'!$B:$AP,31,FALSE),"")</f>
        <v/>
      </c>
      <c r="AH206" s="168" t="str">
        <f>IFERROR(VLOOKUP(AH204,'P1-1'!$B:$AP,31,FALSE),"")</f>
        <v/>
      </c>
      <c r="AI206" s="168" t="str">
        <f>IFERROR(VLOOKUP(AI204,'P1-1'!$B:$AP,31,FALSE),"")</f>
        <v/>
      </c>
      <c r="AJ206" s="168" t="str">
        <f>IFERROR(VLOOKUP(AJ204,'P1-1'!$B:$AP,31,FALSE),"")</f>
        <v/>
      </c>
      <c r="AK206" s="168" t="str">
        <f>IFERROR(VLOOKUP(AK204,'P1-1'!$B:$AP,31,FALSE),"")</f>
        <v/>
      </c>
      <c r="AL206" s="168" t="str">
        <f>IFERROR(VLOOKUP(AL204,'P1-1'!$B:$AP,31,FALSE),"")</f>
        <v/>
      </c>
      <c r="AM206" s="168" t="str">
        <f>IFERROR(VLOOKUP(AM204,'P1-1'!$B:$AP,31,FALSE),"")</f>
        <v/>
      </c>
      <c r="AN206" s="484"/>
      <c r="AO206" s="487"/>
      <c r="AP206" s="492"/>
      <c r="AQ206" s="493"/>
      <c r="AR206" s="487"/>
      <c r="AS206" s="487"/>
      <c r="AT206" s="494"/>
      <c r="AU206" s="328"/>
      <c r="AV206" s="328"/>
    </row>
    <row r="207" spans="1:48" s="139" customFormat="1" ht="12" customHeight="1" x14ac:dyDescent="0.15">
      <c r="A207" s="495">
        <v>62</v>
      </c>
      <c r="B207" s="498"/>
      <c r="C207" s="513"/>
      <c r="D207" s="504" t="s">
        <v>95</v>
      </c>
      <c r="E207" s="363"/>
      <c r="F207" s="507"/>
      <c r="G207" s="508"/>
      <c r="H207" s="166" t="s">
        <v>221</v>
      </c>
      <c r="I207" s="325"/>
      <c r="J207" s="325"/>
      <c r="K207" s="325"/>
      <c r="L207" s="325"/>
      <c r="M207" s="325"/>
      <c r="N207" s="325"/>
      <c r="O207" s="325"/>
      <c r="P207" s="325"/>
      <c r="Q207" s="325"/>
      <c r="R207" s="325"/>
      <c r="S207" s="325"/>
      <c r="T207" s="325"/>
      <c r="U207" s="325"/>
      <c r="V207" s="325"/>
      <c r="W207" s="325"/>
      <c r="X207" s="325"/>
      <c r="Y207" s="325"/>
      <c r="Z207" s="325"/>
      <c r="AA207" s="325"/>
      <c r="AB207" s="325"/>
      <c r="AC207" s="325"/>
      <c r="AD207" s="325"/>
      <c r="AE207" s="325"/>
      <c r="AF207" s="325"/>
      <c r="AG207" s="325"/>
      <c r="AH207" s="325"/>
      <c r="AI207" s="325"/>
      <c r="AJ207" s="325"/>
      <c r="AK207" s="325"/>
      <c r="AL207" s="325"/>
      <c r="AM207" s="325"/>
      <c r="AN207" s="482">
        <f t="shared" ref="AN207" si="235">IF(LEFT($AN$2,6)="共同生活援助",SUM(I208:AM208),SUM(I208:AM209))</f>
        <v>0</v>
      </c>
      <c r="AO207" s="485">
        <f>IF($AN$4="４週",AN207/4,AN207/(DAY(EOMONTH($I$22,0))/7))</f>
        <v>0</v>
      </c>
      <c r="AP207" s="488"/>
      <c r="AQ207" s="489"/>
      <c r="AR207" s="485" t="str">
        <f t="shared" ref="AR207" si="236">IF($AN$4="４週",AU208,AV208)</f>
        <v/>
      </c>
      <c r="AS207" s="485"/>
      <c r="AT207" s="494"/>
      <c r="AU207" s="326" t="s">
        <v>508</v>
      </c>
      <c r="AV207" s="326" t="s">
        <v>222</v>
      </c>
    </row>
    <row r="208" spans="1:48" s="139" customFormat="1" ht="12" customHeight="1" x14ac:dyDescent="0.15">
      <c r="A208" s="496"/>
      <c r="B208" s="499"/>
      <c r="C208" s="514"/>
      <c r="D208" s="505"/>
      <c r="E208" s="364"/>
      <c r="F208" s="509"/>
      <c r="G208" s="510"/>
      <c r="H208" s="167" t="s">
        <v>223</v>
      </c>
      <c r="I208" s="168" t="str">
        <f>IFERROR(VLOOKUP(I207,'P1-1'!$B:$AP,41,FALSE),"")</f>
        <v/>
      </c>
      <c r="J208" s="168" t="str">
        <f>IFERROR(VLOOKUP(J207,'P1-1'!$B:$AP,41,FALSE),"")</f>
        <v/>
      </c>
      <c r="K208" s="168" t="str">
        <f>IFERROR(VLOOKUP(K207,'P1-1'!$B:$AP,41,FALSE),"")</f>
        <v/>
      </c>
      <c r="L208" s="168" t="str">
        <f>IFERROR(VLOOKUP(L207,'P1-1'!$B:$AP,41,FALSE),"")</f>
        <v/>
      </c>
      <c r="M208" s="168" t="str">
        <f>IFERROR(VLOOKUP(M207,'P1-1'!$B:$AP,41,FALSE),"")</f>
        <v/>
      </c>
      <c r="N208" s="168" t="str">
        <f>IFERROR(VLOOKUP(N207,'P1-1'!$B:$AP,41,FALSE),"")</f>
        <v/>
      </c>
      <c r="O208" s="168" t="str">
        <f>IFERROR(VLOOKUP(O207,'P1-1'!$B:$AP,41,FALSE),"")</f>
        <v/>
      </c>
      <c r="P208" s="168" t="str">
        <f>IFERROR(VLOOKUP(P207,'P1-1'!$B:$AP,41,FALSE),"")</f>
        <v/>
      </c>
      <c r="Q208" s="168" t="str">
        <f>IFERROR(VLOOKUP(Q207,'P1-1'!$B:$AP,41,FALSE),"")</f>
        <v/>
      </c>
      <c r="R208" s="168" t="str">
        <f>IFERROR(VLOOKUP(R207,'P1-1'!$B:$AP,41,FALSE),"")</f>
        <v/>
      </c>
      <c r="S208" s="168" t="str">
        <f>IFERROR(VLOOKUP(S207,'P1-1'!$B:$AP,41,FALSE),"")</f>
        <v/>
      </c>
      <c r="T208" s="168" t="str">
        <f>IFERROR(VLOOKUP(T207,'P1-1'!$B:$AP,41,FALSE),"")</f>
        <v/>
      </c>
      <c r="U208" s="168" t="str">
        <f>IFERROR(VLOOKUP(U207,'P1-1'!$B:$AP,41,FALSE),"")</f>
        <v/>
      </c>
      <c r="V208" s="168" t="str">
        <f>IFERROR(VLOOKUP(V207,'P1-1'!$B:$AP,41,FALSE),"")</f>
        <v/>
      </c>
      <c r="W208" s="168" t="str">
        <f>IFERROR(VLOOKUP(W207,'P1-1'!$B:$AP,41,FALSE),"")</f>
        <v/>
      </c>
      <c r="X208" s="168" t="str">
        <f>IFERROR(VLOOKUP(X207,'P1-1'!$B:$AP,41,FALSE),"")</f>
        <v/>
      </c>
      <c r="Y208" s="168" t="str">
        <f>IFERROR(VLOOKUP(Y207,'P1-1'!$B:$AP,41,FALSE),"")</f>
        <v/>
      </c>
      <c r="Z208" s="168" t="str">
        <f>IFERROR(VLOOKUP(Z207,'P1-1'!$B:$AP,41,FALSE),"")</f>
        <v/>
      </c>
      <c r="AA208" s="168" t="str">
        <f>IFERROR(VLOOKUP(AA207,'P1-1'!$B:$AP,41,FALSE),"")</f>
        <v/>
      </c>
      <c r="AB208" s="168" t="str">
        <f>IFERROR(VLOOKUP(AB207,'P1-1'!$B:$AP,41,FALSE),"")</f>
        <v/>
      </c>
      <c r="AC208" s="168" t="str">
        <f>IFERROR(VLOOKUP(AC207,'P1-1'!$B:$AP,41,FALSE),"")</f>
        <v/>
      </c>
      <c r="AD208" s="168" t="str">
        <f>IFERROR(VLOOKUP(AD207,'P1-1'!$B:$AP,41,FALSE),"")</f>
        <v/>
      </c>
      <c r="AE208" s="168" t="str">
        <f>IFERROR(VLOOKUP(AE207,'P1-1'!$B:$AP,41,FALSE),"")</f>
        <v/>
      </c>
      <c r="AF208" s="168" t="str">
        <f>IFERROR(VLOOKUP(AF207,'P1-1'!$B:$AP,41,FALSE),"")</f>
        <v/>
      </c>
      <c r="AG208" s="168" t="str">
        <f>IFERROR(VLOOKUP(AG207,'P1-1'!$B:$AP,41,FALSE),"")</f>
        <v/>
      </c>
      <c r="AH208" s="168" t="str">
        <f>IFERROR(VLOOKUP(AH207,'P1-1'!$B:$AP,41,FALSE),"")</f>
        <v/>
      </c>
      <c r="AI208" s="168" t="str">
        <f>IFERROR(VLOOKUP(AI207,'P1-1'!$B:$AP,41,FALSE),"")</f>
        <v/>
      </c>
      <c r="AJ208" s="168" t="str">
        <f>IFERROR(VLOOKUP(AJ207,'P1-1'!$B:$AP,41,FALSE),"")</f>
        <v/>
      </c>
      <c r="AK208" s="168" t="str">
        <f>IFERROR(VLOOKUP(AK207,'P1-1'!$B:$AP,41,FALSE),"")</f>
        <v/>
      </c>
      <c r="AL208" s="168" t="str">
        <f>IFERROR(VLOOKUP(AL207,'P1-1'!$B:$AP,41,FALSE),"")</f>
        <v/>
      </c>
      <c r="AM208" s="168" t="str">
        <f>IFERROR(VLOOKUP(AM207,'P1-1'!$B:$AP,41,FALSE),"")</f>
        <v/>
      </c>
      <c r="AN208" s="483"/>
      <c r="AO208" s="486"/>
      <c r="AP208" s="490"/>
      <c r="AQ208" s="491"/>
      <c r="AR208" s="486"/>
      <c r="AS208" s="486"/>
      <c r="AT208" s="494"/>
      <c r="AU208" s="327" t="str">
        <f t="shared" ref="AU208" si="237">IFERROR(IF($D207="□",($AO207/$AK$7),($AO207/$AK$9)),"")</f>
        <v/>
      </c>
      <c r="AV208" s="327" t="str">
        <f t="shared" ref="AV208" si="238">IFERROR(IF($D207="□",($AN207/$AO$7),($AN207/$AO$9)),"")</f>
        <v/>
      </c>
    </row>
    <row r="209" spans="1:48" s="139" customFormat="1" ht="12" customHeight="1" x14ac:dyDescent="0.15">
      <c r="A209" s="497"/>
      <c r="B209" s="500"/>
      <c r="C209" s="515"/>
      <c r="D209" s="506"/>
      <c r="E209" s="364"/>
      <c r="F209" s="511"/>
      <c r="G209" s="512"/>
      <c r="H209" s="169" t="s">
        <v>224</v>
      </c>
      <c r="I209" s="168" t="str">
        <f>IFERROR(VLOOKUP(I207,'P1-1'!$B:$AP,31,FALSE),"")</f>
        <v/>
      </c>
      <c r="J209" s="168" t="str">
        <f>IFERROR(VLOOKUP(J207,'P1-1'!$B:$AP,31,FALSE),"")</f>
        <v/>
      </c>
      <c r="K209" s="168" t="str">
        <f>IFERROR(VLOOKUP(K207,'P1-1'!$B:$AP,31,FALSE),"")</f>
        <v/>
      </c>
      <c r="L209" s="168" t="str">
        <f>IFERROR(VLOOKUP(L207,'P1-1'!$B:$AP,31,FALSE),"")</f>
        <v/>
      </c>
      <c r="M209" s="168" t="str">
        <f>IFERROR(VLOOKUP(M207,'P1-1'!$B:$AP,31,FALSE),"")</f>
        <v/>
      </c>
      <c r="N209" s="168" t="str">
        <f>IFERROR(VLOOKUP(N207,'P1-1'!$B:$AP,31,FALSE),"")</f>
        <v/>
      </c>
      <c r="O209" s="168" t="str">
        <f>IFERROR(VLOOKUP(O207,'P1-1'!$B:$AP,31,FALSE),"")</f>
        <v/>
      </c>
      <c r="P209" s="168" t="str">
        <f>IFERROR(VLOOKUP(P207,'P1-1'!$B:$AP,31,FALSE),"")</f>
        <v/>
      </c>
      <c r="Q209" s="168" t="str">
        <f>IFERROR(VLOOKUP(Q207,'P1-1'!$B:$AP,31,FALSE),"")</f>
        <v/>
      </c>
      <c r="R209" s="168" t="str">
        <f>IFERROR(VLOOKUP(R207,'P1-1'!$B:$AP,31,FALSE),"")</f>
        <v/>
      </c>
      <c r="S209" s="168" t="str">
        <f>IFERROR(VLOOKUP(S207,'P1-1'!$B:$AP,31,FALSE),"")</f>
        <v/>
      </c>
      <c r="T209" s="168" t="str">
        <f>IFERROR(VLOOKUP(T207,'P1-1'!$B:$AP,31,FALSE),"")</f>
        <v/>
      </c>
      <c r="U209" s="168" t="str">
        <f>IFERROR(VLOOKUP(U207,'P1-1'!$B:$AP,31,FALSE),"")</f>
        <v/>
      </c>
      <c r="V209" s="168" t="str">
        <f>IFERROR(VLOOKUP(V207,'P1-1'!$B:$AP,31,FALSE),"")</f>
        <v/>
      </c>
      <c r="W209" s="168" t="str">
        <f>IFERROR(VLOOKUP(W207,'P1-1'!$B:$AP,31,FALSE),"")</f>
        <v/>
      </c>
      <c r="X209" s="168" t="str">
        <f>IFERROR(VLOOKUP(X207,'P1-1'!$B:$AP,31,FALSE),"")</f>
        <v/>
      </c>
      <c r="Y209" s="168" t="str">
        <f>IFERROR(VLOOKUP(Y207,'P1-1'!$B:$AP,31,FALSE),"")</f>
        <v/>
      </c>
      <c r="Z209" s="168" t="str">
        <f>IFERROR(VLOOKUP(Z207,'P1-1'!$B:$AP,31,FALSE),"")</f>
        <v/>
      </c>
      <c r="AA209" s="168" t="str">
        <f>IFERROR(VLOOKUP(AA207,'P1-1'!$B:$AP,31,FALSE),"")</f>
        <v/>
      </c>
      <c r="AB209" s="168" t="str">
        <f>IFERROR(VLOOKUP(AB207,'P1-1'!$B:$AP,31,FALSE),"")</f>
        <v/>
      </c>
      <c r="AC209" s="168" t="str">
        <f>IFERROR(VLOOKUP(AC207,'P1-1'!$B:$AP,31,FALSE),"")</f>
        <v/>
      </c>
      <c r="AD209" s="168" t="str">
        <f>IFERROR(VLOOKUP(AD207,'P1-1'!$B:$AP,31,FALSE),"")</f>
        <v/>
      </c>
      <c r="AE209" s="168" t="str">
        <f>IFERROR(VLOOKUP(AE207,'P1-1'!$B:$AP,31,FALSE),"")</f>
        <v/>
      </c>
      <c r="AF209" s="168" t="str">
        <f>IFERROR(VLOOKUP(AF207,'P1-1'!$B:$AP,31,FALSE),"")</f>
        <v/>
      </c>
      <c r="AG209" s="168" t="str">
        <f>IFERROR(VLOOKUP(AG207,'P1-1'!$B:$AP,31,FALSE),"")</f>
        <v/>
      </c>
      <c r="AH209" s="168" t="str">
        <f>IFERROR(VLOOKUP(AH207,'P1-1'!$B:$AP,31,FALSE),"")</f>
        <v/>
      </c>
      <c r="AI209" s="168" t="str">
        <f>IFERROR(VLOOKUP(AI207,'P1-1'!$B:$AP,31,FALSE),"")</f>
        <v/>
      </c>
      <c r="AJ209" s="168" t="str">
        <f>IFERROR(VLOOKUP(AJ207,'P1-1'!$B:$AP,31,FALSE),"")</f>
        <v/>
      </c>
      <c r="AK209" s="168" t="str">
        <f>IFERROR(VLOOKUP(AK207,'P1-1'!$B:$AP,31,FALSE),"")</f>
        <v/>
      </c>
      <c r="AL209" s="168" t="str">
        <f>IFERROR(VLOOKUP(AL207,'P1-1'!$B:$AP,31,FALSE),"")</f>
        <v/>
      </c>
      <c r="AM209" s="168" t="str">
        <f>IFERROR(VLOOKUP(AM207,'P1-1'!$B:$AP,31,FALSE),"")</f>
        <v/>
      </c>
      <c r="AN209" s="484"/>
      <c r="AO209" s="487"/>
      <c r="AP209" s="492"/>
      <c r="AQ209" s="493"/>
      <c r="AR209" s="487"/>
      <c r="AS209" s="487"/>
      <c r="AT209" s="494"/>
      <c r="AU209" s="328"/>
      <c r="AV209" s="328"/>
    </row>
    <row r="210" spans="1:48" s="139" customFormat="1" ht="12" customHeight="1" x14ac:dyDescent="0.15">
      <c r="A210" s="495">
        <v>63</v>
      </c>
      <c r="B210" s="498"/>
      <c r="C210" s="513"/>
      <c r="D210" s="504" t="s">
        <v>95</v>
      </c>
      <c r="E210" s="363"/>
      <c r="F210" s="507"/>
      <c r="G210" s="508"/>
      <c r="H210" s="166" t="s">
        <v>221</v>
      </c>
      <c r="I210" s="325"/>
      <c r="J210" s="325"/>
      <c r="K210" s="325"/>
      <c r="L210" s="325"/>
      <c r="M210" s="325"/>
      <c r="N210" s="325"/>
      <c r="O210" s="325"/>
      <c r="P210" s="325"/>
      <c r="Q210" s="325"/>
      <c r="R210" s="325"/>
      <c r="S210" s="325"/>
      <c r="T210" s="325"/>
      <c r="U210" s="325"/>
      <c r="V210" s="325"/>
      <c r="W210" s="325"/>
      <c r="X210" s="325"/>
      <c r="Y210" s="325"/>
      <c r="Z210" s="325"/>
      <c r="AA210" s="325"/>
      <c r="AB210" s="325"/>
      <c r="AC210" s="325"/>
      <c r="AD210" s="325"/>
      <c r="AE210" s="325"/>
      <c r="AF210" s="325"/>
      <c r="AG210" s="325"/>
      <c r="AH210" s="325"/>
      <c r="AI210" s="325"/>
      <c r="AJ210" s="325"/>
      <c r="AK210" s="325"/>
      <c r="AL210" s="325"/>
      <c r="AM210" s="325"/>
      <c r="AN210" s="482">
        <f t="shared" ref="AN210" si="239">IF(LEFT($AN$2,6)="共同生活援助",SUM(I211:AM211),SUM(I211:AM212))</f>
        <v>0</v>
      </c>
      <c r="AO210" s="485">
        <f>IF($AN$4="４週",AN210/4,AN210/(DAY(EOMONTH($I$22,0))/7))</f>
        <v>0</v>
      </c>
      <c r="AP210" s="488"/>
      <c r="AQ210" s="489"/>
      <c r="AR210" s="485" t="str">
        <f t="shared" ref="AR210" si="240">IF($AN$4="４週",AU211,AV211)</f>
        <v/>
      </c>
      <c r="AS210" s="485"/>
      <c r="AT210" s="494"/>
      <c r="AU210" s="326" t="s">
        <v>508</v>
      </c>
      <c r="AV210" s="326" t="s">
        <v>222</v>
      </c>
    </row>
    <row r="211" spans="1:48" s="139" customFormat="1" ht="12" customHeight="1" x14ac:dyDescent="0.15">
      <c r="A211" s="496"/>
      <c r="B211" s="499"/>
      <c r="C211" s="514"/>
      <c r="D211" s="505"/>
      <c r="E211" s="364"/>
      <c r="F211" s="509"/>
      <c r="G211" s="510"/>
      <c r="H211" s="167" t="s">
        <v>223</v>
      </c>
      <c r="I211" s="168" t="str">
        <f>IFERROR(VLOOKUP(I210,'P1-1'!$B:$AP,41,FALSE),"")</f>
        <v/>
      </c>
      <c r="J211" s="168" t="str">
        <f>IFERROR(VLOOKUP(J210,'P1-1'!$B:$AP,41,FALSE),"")</f>
        <v/>
      </c>
      <c r="K211" s="168" t="str">
        <f>IFERROR(VLOOKUP(K210,'P1-1'!$B:$AP,41,FALSE),"")</f>
        <v/>
      </c>
      <c r="L211" s="168" t="str">
        <f>IFERROR(VLOOKUP(L210,'P1-1'!$B:$AP,41,FALSE),"")</f>
        <v/>
      </c>
      <c r="M211" s="168" t="str">
        <f>IFERROR(VLOOKUP(M210,'P1-1'!$B:$AP,41,FALSE),"")</f>
        <v/>
      </c>
      <c r="N211" s="168" t="str">
        <f>IFERROR(VLOOKUP(N210,'P1-1'!$B:$AP,41,FALSE),"")</f>
        <v/>
      </c>
      <c r="O211" s="168" t="str">
        <f>IFERROR(VLOOKUP(O210,'P1-1'!$B:$AP,41,FALSE),"")</f>
        <v/>
      </c>
      <c r="P211" s="168" t="str">
        <f>IFERROR(VLOOKUP(P210,'P1-1'!$B:$AP,41,FALSE),"")</f>
        <v/>
      </c>
      <c r="Q211" s="168" t="str">
        <f>IFERROR(VLOOKUP(Q210,'P1-1'!$B:$AP,41,FALSE),"")</f>
        <v/>
      </c>
      <c r="R211" s="168" t="str">
        <f>IFERROR(VLOOKUP(R210,'P1-1'!$B:$AP,41,FALSE),"")</f>
        <v/>
      </c>
      <c r="S211" s="168" t="str">
        <f>IFERROR(VLOOKUP(S210,'P1-1'!$B:$AP,41,FALSE),"")</f>
        <v/>
      </c>
      <c r="T211" s="168" t="str">
        <f>IFERROR(VLOOKUP(T210,'P1-1'!$B:$AP,41,FALSE),"")</f>
        <v/>
      </c>
      <c r="U211" s="168" t="str">
        <f>IFERROR(VLOOKUP(U210,'P1-1'!$B:$AP,41,FALSE),"")</f>
        <v/>
      </c>
      <c r="V211" s="168" t="str">
        <f>IFERROR(VLOOKUP(V210,'P1-1'!$B:$AP,41,FALSE),"")</f>
        <v/>
      </c>
      <c r="W211" s="168" t="str">
        <f>IFERROR(VLOOKUP(W210,'P1-1'!$B:$AP,41,FALSE),"")</f>
        <v/>
      </c>
      <c r="X211" s="168" t="str">
        <f>IFERROR(VLOOKUP(X210,'P1-1'!$B:$AP,41,FALSE),"")</f>
        <v/>
      </c>
      <c r="Y211" s="168" t="str">
        <f>IFERROR(VLOOKUP(Y210,'P1-1'!$B:$AP,41,FALSE),"")</f>
        <v/>
      </c>
      <c r="Z211" s="168" t="str">
        <f>IFERROR(VLOOKUP(Z210,'P1-1'!$B:$AP,41,FALSE),"")</f>
        <v/>
      </c>
      <c r="AA211" s="168" t="str">
        <f>IFERROR(VLOOKUP(AA210,'P1-1'!$B:$AP,41,FALSE),"")</f>
        <v/>
      </c>
      <c r="AB211" s="168" t="str">
        <f>IFERROR(VLOOKUP(AB210,'P1-1'!$B:$AP,41,FALSE),"")</f>
        <v/>
      </c>
      <c r="AC211" s="168" t="str">
        <f>IFERROR(VLOOKUP(AC210,'P1-1'!$B:$AP,41,FALSE),"")</f>
        <v/>
      </c>
      <c r="AD211" s="168" t="str">
        <f>IFERROR(VLOOKUP(AD210,'P1-1'!$B:$AP,41,FALSE),"")</f>
        <v/>
      </c>
      <c r="AE211" s="168" t="str">
        <f>IFERROR(VLOOKUP(AE210,'P1-1'!$B:$AP,41,FALSE),"")</f>
        <v/>
      </c>
      <c r="AF211" s="168" t="str">
        <f>IFERROR(VLOOKUP(AF210,'P1-1'!$B:$AP,41,FALSE),"")</f>
        <v/>
      </c>
      <c r="AG211" s="168" t="str">
        <f>IFERROR(VLOOKUP(AG210,'P1-1'!$B:$AP,41,FALSE),"")</f>
        <v/>
      </c>
      <c r="AH211" s="168" t="str">
        <f>IFERROR(VLOOKUP(AH210,'P1-1'!$B:$AP,41,FALSE),"")</f>
        <v/>
      </c>
      <c r="AI211" s="168" t="str">
        <f>IFERROR(VLOOKUP(AI210,'P1-1'!$B:$AP,41,FALSE),"")</f>
        <v/>
      </c>
      <c r="AJ211" s="168" t="str">
        <f>IFERROR(VLOOKUP(AJ210,'P1-1'!$B:$AP,41,FALSE),"")</f>
        <v/>
      </c>
      <c r="AK211" s="168" t="str">
        <f>IFERROR(VLOOKUP(AK210,'P1-1'!$B:$AP,41,FALSE),"")</f>
        <v/>
      </c>
      <c r="AL211" s="168" t="str">
        <f>IFERROR(VLOOKUP(AL210,'P1-1'!$B:$AP,41,FALSE),"")</f>
        <v/>
      </c>
      <c r="AM211" s="168" t="str">
        <f>IFERROR(VLOOKUP(AM210,'P1-1'!$B:$AP,41,FALSE),"")</f>
        <v/>
      </c>
      <c r="AN211" s="483"/>
      <c r="AO211" s="486"/>
      <c r="AP211" s="490"/>
      <c r="AQ211" s="491"/>
      <c r="AR211" s="486"/>
      <c r="AS211" s="486"/>
      <c r="AT211" s="494"/>
      <c r="AU211" s="327" t="str">
        <f t="shared" ref="AU211" si="241">IFERROR(IF($D210="□",($AO210/$AK$7),($AO210/$AK$9)),"")</f>
        <v/>
      </c>
      <c r="AV211" s="327" t="str">
        <f t="shared" ref="AV211" si="242">IFERROR(IF($D210="□",($AN210/$AO$7),($AN210/$AO$9)),"")</f>
        <v/>
      </c>
    </row>
    <row r="212" spans="1:48" s="139" customFormat="1" ht="12" customHeight="1" x14ac:dyDescent="0.15">
      <c r="A212" s="497"/>
      <c r="B212" s="500"/>
      <c r="C212" s="515"/>
      <c r="D212" s="506"/>
      <c r="E212" s="364"/>
      <c r="F212" s="511"/>
      <c r="G212" s="512"/>
      <c r="H212" s="169" t="s">
        <v>224</v>
      </c>
      <c r="I212" s="168" t="str">
        <f>IFERROR(VLOOKUP(I210,'P1-1'!$B:$AP,31,FALSE),"")</f>
        <v/>
      </c>
      <c r="J212" s="168" t="str">
        <f>IFERROR(VLOOKUP(J210,'P1-1'!$B:$AP,31,FALSE),"")</f>
        <v/>
      </c>
      <c r="K212" s="168" t="str">
        <f>IFERROR(VLOOKUP(K210,'P1-1'!$B:$AP,31,FALSE),"")</f>
        <v/>
      </c>
      <c r="L212" s="168" t="str">
        <f>IFERROR(VLOOKUP(L210,'P1-1'!$B:$AP,31,FALSE),"")</f>
        <v/>
      </c>
      <c r="M212" s="168" t="str">
        <f>IFERROR(VLOOKUP(M210,'P1-1'!$B:$AP,31,FALSE),"")</f>
        <v/>
      </c>
      <c r="N212" s="168" t="str">
        <f>IFERROR(VLOOKUP(N210,'P1-1'!$B:$AP,31,FALSE),"")</f>
        <v/>
      </c>
      <c r="O212" s="168" t="str">
        <f>IFERROR(VLOOKUP(O210,'P1-1'!$B:$AP,31,FALSE),"")</f>
        <v/>
      </c>
      <c r="P212" s="168" t="str">
        <f>IFERROR(VLOOKUP(P210,'P1-1'!$B:$AP,31,FALSE),"")</f>
        <v/>
      </c>
      <c r="Q212" s="168" t="str">
        <f>IFERROR(VLOOKUP(Q210,'P1-1'!$B:$AP,31,FALSE),"")</f>
        <v/>
      </c>
      <c r="R212" s="168" t="str">
        <f>IFERROR(VLOOKUP(R210,'P1-1'!$B:$AP,31,FALSE),"")</f>
        <v/>
      </c>
      <c r="S212" s="168" t="str">
        <f>IFERROR(VLOOKUP(S210,'P1-1'!$B:$AP,31,FALSE),"")</f>
        <v/>
      </c>
      <c r="T212" s="168" t="str">
        <f>IFERROR(VLOOKUP(T210,'P1-1'!$B:$AP,31,FALSE),"")</f>
        <v/>
      </c>
      <c r="U212" s="168" t="str">
        <f>IFERROR(VLOOKUP(U210,'P1-1'!$B:$AP,31,FALSE),"")</f>
        <v/>
      </c>
      <c r="V212" s="168" t="str">
        <f>IFERROR(VLOOKUP(V210,'P1-1'!$B:$AP,31,FALSE),"")</f>
        <v/>
      </c>
      <c r="W212" s="168" t="str">
        <f>IFERROR(VLOOKUP(W210,'P1-1'!$B:$AP,31,FALSE),"")</f>
        <v/>
      </c>
      <c r="X212" s="168" t="str">
        <f>IFERROR(VLOOKUP(X210,'P1-1'!$B:$AP,31,FALSE),"")</f>
        <v/>
      </c>
      <c r="Y212" s="168" t="str">
        <f>IFERROR(VLOOKUP(Y210,'P1-1'!$B:$AP,31,FALSE),"")</f>
        <v/>
      </c>
      <c r="Z212" s="168" t="str">
        <f>IFERROR(VLOOKUP(Z210,'P1-1'!$B:$AP,31,FALSE),"")</f>
        <v/>
      </c>
      <c r="AA212" s="168" t="str">
        <f>IFERROR(VLOOKUP(AA210,'P1-1'!$B:$AP,31,FALSE),"")</f>
        <v/>
      </c>
      <c r="AB212" s="168" t="str">
        <f>IFERROR(VLOOKUP(AB210,'P1-1'!$B:$AP,31,FALSE),"")</f>
        <v/>
      </c>
      <c r="AC212" s="168" t="str">
        <f>IFERROR(VLOOKUP(AC210,'P1-1'!$B:$AP,31,FALSE),"")</f>
        <v/>
      </c>
      <c r="AD212" s="168" t="str">
        <f>IFERROR(VLOOKUP(AD210,'P1-1'!$B:$AP,31,FALSE),"")</f>
        <v/>
      </c>
      <c r="AE212" s="168" t="str">
        <f>IFERROR(VLOOKUP(AE210,'P1-1'!$B:$AP,31,FALSE),"")</f>
        <v/>
      </c>
      <c r="AF212" s="168" t="str">
        <f>IFERROR(VLOOKUP(AF210,'P1-1'!$B:$AP,31,FALSE),"")</f>
        <v/>
      </c>
      <c r="AG212" s="168" t="str">
        <f>IFERROR(VLOOKUP(AG210,'P1-1'!$B:$AP,31,FALSE),"")</f>
        <v/>
      </c>
      <c r="AH212" s="168" t="str">
        <f>IFERROR(VLOOKUP(AH210,'P1-1'!$B:$AP,31,FALSE),"")</f>
        <v/>
      </c>
      <c r="AI212" s="168" t="str">
        <f>IFERROR(VLOOKUP(AI210,'P1-1'!$B:$AP,31,FALSE),"")</f>
        <v/>
      </c>
      <c r="AJ212" s="168" t="str">
        <f>IFERROR(VLOOKUP(AJ210,'P1-1'!$B:$AP,31,FALSE),"")</f>
        <v/>
      </c>
      <c r="AK212" s="168" t="str">
        <f>IFERROR(VLOOKUP(AK210,'P1-1'!$B:$AP,31,FALSE),"")</f>
        <v/>
      </c>
      <c r="AL212" s="168" t="str">
        <f>IFERROR(VLOOKUP(AL210,'P1-1'!$B:$AP,31,FALSE),"")</f>
        <v/>
      </c>
      <c r="AM212" s="168" t="str">
        <f>IFERROR(VLOOKUP(AM210,'P1-1'!$B:$AP,31,FALSE),"")</f>
        <v/>
      </c>
      <c r="AN212" s="484"/>
      <c r="AO212" s="487"/>
      <c r="AP212" s="492"/>
      <c r="AQ212" s="493"/>
      <c r="AR212" s="487"/>
      <c r="AS212" s="487"/>
      <c r="AT212" s="494"/>
      <c r="AU212" s="328"/>
      <c r="AV212" s="328"/>
    </row>
    <row r="213" spans="1:48" s="139" customFormat="1" ht="12" customHeight="1" x14ac:dyDescent="0.15">
      <c r="A213" s="495">
        <v>64</v>
      </c>
      <c r="B213" s="498"/>
      <c r="C213" s="513"/>
      <c r="D213" s="504" t="s">
        <v>95</v>
      </c>
      <c r="E213" s="363"/>
      <c r="F213" s="507"/>
      <c r="G213" s="508"/>
      <c r="H213" s="166" t="s">
        <v>221</v>
      </c>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482">
        <f t="shared" ref="AN213" si="243">IF(LEFT($AN$2,6)="共同生活援助",SUM(I214:AM214),SUM(I214:AM215))</f>
        <v>0</v>
      </c>
      <c r="AO213" s="485">
        <f>IF($AN$4="４週",AN213/4,AN213/(DAY(EOMONTH($I$22,0))/7))</f>
        <v>0</v>
      </c>
      <c r="AP213" s="488"/>
      <c r="AQ213" s="489"/>
      <c r="AR213" s="485" t="str">
        <f t="shared" ref="AR213" si="244">IF($AN$4="４週",AU214,AV214)</f>
        <v/>
      </c>
      <c r="AS213" s="485"/>
      <c r="AT213" s="494"/>
      <c r="AU213" s="326" t="s">
        <v>508</v>
      </c>
      <c r="AV213" s="326" t="s">
        <v>222</v>
      </c>
    </row>
    <row r="214" spans="1:48" s="139" customFormat="1" ht="12" customHeight="1" x14ac:dyDescent="0.15">
      <c r="A214" s="496"/>
      <c r="B214" s="499"/>
      <c r="C214" s="514"/>
      <c r="D214" s="505"/>
      <c r="E214" s="364"/>
      <c r="F214" s="509"/>
      <c r="G214" s="510"/>
      <c r="H214" s="167" t="s">
        <v>223</v>
      </c>
      <c r="I214" s="168" t="str">
        <f>IFERROR(VLOOKUP(I213,'P1-1'!$B:$AP,41,FALSE),"")</f>
        <v/>
      </c>
      <c r="J214" s="168" t="str">
        <f>IFERROR(VLOOKUP(J213,'P1-1'!$B:$AP,41,FALSE),"")</f>
        <v/>
      </c>
      <c r="K214" s="168" t="str">
        <f>IFERROR(VLOOKUP(K213,'P1-1'!$B:$AP,41,FALSE),"")</f>
        <v/>
      </c>
      <c r="L214" s="168" t="str">
        <f>IFERROR(VLOOKUP(L213,'P1-1'!$B:$AP,41,FALSE),"")</f>
        <v/>
      </c>
      <c r="M214" s="168" t="str">
        <f>IFERROR(VLOOKUP(M213,'P1-1'!$B:$AP,41,FALSE),"")</f>
        <v/>
      </c>
      <c r="N214" s="168" t="str">
        <f>IFERROR(VLOOKUP(N213,'P1-1'!$B:$AP,41,FALSE),"")</f>
        <v/>
      </c>
      <c r="O214" s="168" t="str">
        <f>IFERROR(VLOOKUP(O213,'P1-1'!$B:$AP,41,FALSE),"")</f>
        <v/>
      </c>
      <c r="P214" s="168" t="str">
        <f>IFERROR(VLOOKUP(P213,'P1-1'!$B:$AP,41,FALSE),"")</f>
        <v/>
      </c>
      <c r="Q214" s="168" t="str">
        <f>IFERROR(VLOOKUP(Q213,'P1-1'!$B:$AP,41,FALSE),"")</f>
        <v/>
      </c>
      <c r="R214" s="168" t="str">
        <f>IFERROR(VLOOKUP(R213,'P1-1'!$B:$AP,41,FALSE),"")</f>
        <v/>
      </c>
      <c r="S214" s="168" t="str">
        <f>IFERROR(VLOOKUP(S213,'P1-1'!$B:$AP,41,FALSE),"")</f>
        <v/>
      </c>
      <c r="T214" s="168" t="str">
        <f>IFERROR(VLOOKUP(T213,'P1-1'!$B:$AP,41,FALSE),"")</f>
        <v/>
      </c>
      <c r="U214" s="168" t="str">
        <f>IFERROR(VLOOKUP(U213,'P1-1'!$B:$AP,41,FALSE),"")</f>
        <v/>
      </c>
      <c r="V214" s="168" t="str">
        <f>IFERROR(VLOOKUP(V213,'P1-1'!$B:$AP,41,FALSE),"")</f>
        <v/>
      </c>
      <c r="W214" s="168" t="str">
        <f>IFERROR(VLOOKUP(W213,'P1-1'!$B:$AP,41,FALSE),"")</f>
        <v/>
      </c>
      <c r="X214" s="168" t="str">
        <f>IFERROR(VLOOKUP(X213,'P1-1'!$B:$AP,41,FALSE),"")</f>
        <v/>
      </c>
      <c r="Y214" s="168" t="str">
        <f>IFERROR(VLOOKUP(Y213,'P1-1'!$B:$AP,41,FALSE),"")</f>
        <v/>
      </c>
      <c r="Z214" s="168" t="str">
        <f>IFERROR(VLOOKUP(Z213,'P1-1'!$B:$AP,41,FALSE),"")</f>
        <v/>
      </c>
      <c r="AA214" s="168" t="str">
        <f>IFERROR(VLOOKUP(AA213,'P1-1'!$B:$AP,41,FALSE),"")</f>
        <v/>
      </c>
      <c r="AB214" s="168" t="str">
        <f>IFERROR(VLOOKUP(AB213,'P1-1'!$B:$AP,41,FALSE),"")</f>
        <v/>
      </c>
      <c r="AC214" s="168" t="str">
        <f>IFERROR(VLOOKUP(AC213,'P1-1'!$B:$AP,41,FALSE),"")</f>
        <v/>
      </c>
      <c r="AD214" s="168" t="str">
        <f>IFERROR(VLOOKUP(AD213,'P1-1'!$B:$AP,41,FALSE),"")</f>
        <v/>
      </c>
      <c r="AE214" s="168" t="str">
        <f>IFERROR(VLOOKUP(AE213,'P1-1'!$B:$AP,41,FALSE),"")</f>
        <v/>
      </c>
      <c r="AF214" s="168" t="str">
        <f>IFERROR(VLOOKUP(AF213,'P1-1'!$B:$AP,41,FALSE),"")</f>
        <v/>
      </c>
      <c r="AG214" s="168" t="str">
        <f>IFERROR(VLOOKUP(AG213,'P1-1'!$B:$AP,41,FALSE),"")</f>
        <v/>
      </c>
      <c r="AH214" s="168" t="str">
        <f>IFERROR(VLOOKUP(AH213,'P1-1'!$B:$AP,41,FALSE),"")</f>
        <v/>
      </c>
      <c r="AI214" s="168" t="str">
        <f>IFERROR(VLOOKUP(AI213,'P1-1'!$B:$AP,41,FALSE),"")</f>
        <v/>
      </c>
      <c r="AJ214" s="168" t="str">
        <f>IFERROR(VLOOKUP(AJ213,'P1-1'!$B:$AP,41,FALSE),"")</f>
        <v/>
      </c>
      <c r="AK214" s="168" t="str">
        <f>IFERROR(VLOOKUP(AK213,'P1-1'!$B:$AP,41,FALSE),"")</f>
        <v/>
      </c>
      <c r="AL214" s="168" t="str">
        <f>IFERROR(VLOOKUP(AL213,'P1-1'!$B:$AP,41,FALSE),"")</f>
        <v/>
      </c>
      <c r="AM214" s="168" t="str">
        <f>IFERROR(VLOOKUP(AM213,'P1-1'!$B:$AP,41,FALSE),"")</f>
        <v/>
      </c>
      <c r="AN214" s="483"/>
      <c r="AO214" s="486"/>
      <c r="AP214" s="490"/>
      <c r="AQ214" s="491"/>
      <c r="AR214" s="486"/>
      <c r="AS214" s="486"/>
      <c r="AT214" s="494"/>
      <c r="AU214" s="327" t="str">
        <f t="shared" ref="AU214" si="245">IFERROR(IF($D213="□",($AO213/$AK$7),($AO213/$AK$9)),"")</f>
        <v/>
      </c>
      <c r="AV214" s="327" t="str">
        <f t="shared" ref="AV214" si="246">IFERROR(IF($D213="□",($AN213/$AO$7),($AN213/$AO$9)),"")</f>
        <v/>
      </c>
    </row>
    <row r="215" spans="1:48" s="139" customFormat="1" ht="12" customHeight="1" x14ac:dyDescent="0.15">
      <c r="A215" s="497"/>
      <c r="B215" s="500"/>
      <c r="C215" s="515"/>
      <c r="D215" s="506"/>
      <c r="E215" s="364"/>
      <c r="F215" s="511"/>
      <c r="G215" s="512"/>
      <c r="H215" s="169" t="s">
        <v>224</v>
      </c>
      <c r="I215" s="168" t="str">
        <f>IFERROR(VLOOKUP(I213,'P1-1'!$B:$AP,31,FALSE),"")</f>
        <v/>
      </c>
      <c r="J215" s="168" t="str">
        <f>IFERROR(VLOOKUP(J213,'P1-1'!$B:$AP,31,FALSE),"")</f>
        <v/>
      </c>
      <c r="K215" s="168" t="str">
        <f>IFERROR(VLOOKUP(K213,'P1-1'!$B:$AP,31,FALSE),"")</f>
        <v/>
      </c>
      <c r="L215" s="168" t="str">
        <f>IFERROR(VLOOKUP(L213,'P1-1'!$B:$AP,31,FALSE),"")</f>
        <v/>
      </c>
      <c r="M215" s="168" t="str">
        <f>IFERROR(VLOOKUP(M213,'P1-1'!$B:$AP,31,FALSE),"")</f>
        <v/>
      </c>
      <c r="N215" s="168" t="str">
        <f>IFERROR(VLOOKUP(N213,'P1-1'!$B:$AP,31,FALSE),"")</f>
        <v/>
      </c>
      <c r="O215" s="168" t="str">
        <f>IFERROR(VLOOKUP(O213,'P1-1'!$B:$AP,31,FALSE),"")</f>
        <v/>
      </c>
      <c r="P215" s="168" t="str">
        <f>IFERROR(VLOOKUP(P213,'P1-1'!$B:$AP,31,FALSE),"")</f>
        <v/>
      </c>
      <c r="Q215" s="168" t="str">
        <f>IFERROR(VLOOKUP(Q213,'P1-1'!$B:$AP,31,FALSE),"")</f>
        <v/>
      </c>
      <c r="R215" s="168" t="str">
        <f>IFERROR(VLOOKUP(R213,'P1-1'!$B:$AP,31,FALSE),"")</f>
        <v/>
      </c>
      <c r="S215" s="168" t="str">
        <f>IFERROR(VLOOKUP(S213,'P1-1'!$B:$AP,31,FALSE),"")</f>
        <v/>
      </c>
      <c r="T215" s="168" t="str">
        <f>IFERROR(VLOOKUP(T213,'P1-1'!$B:$AP,31,FALSE),"")</f>
        <v/>
      </c>
      <c r="U215" s="168" t="str">
        <f>IFERROR(VLOOKUP(U213,'P1-1'!$B:$AP,31,FALSE),"")</f>
        <v/>
      </c>
      <c r="V215" s="168" t="str">
        <f>IFERROR(VLOOKUP(V213,'P1-1'!$B:$AP,31,FALSE),"")</f>
        <v/>
      </c>
      <c r="W215" s="168" t="str">
        <f>IFERROR(VLOOKUP(W213,'P1-1'!$B:$AP,31,FALSE),"")</f>
        <v/>
      </c>
      <c r="X215" s="168" t="str">
        <f>IFERROR(VLOOKUP(X213,'P1-1'!$B:$AP,31,FALSE),"")</f>
        <v/>
      </c>
      <c r="Y215" s="168" t="str">
        <f>IFERROR(VLOOKUP(Y213,'P1-1'!$B:$AP,31,FALSE),"")</f>
        <v/>
      </c>
      <c r="Z215" s="168" t="str">
        <f>IFERROR(VLOOKUP(Z213,'P1-1'!$B:$AP,31,FALSE),"")</f>
        <v/>
      </c>
      <c r="AA215" s="168" t="str">
        <f>IFERROR(VLOOKUP(AA213,'P1-1'!$B:$AP,31,FALSE),"")</f>
        <v/>
      </c>
      <c r="AB215" s="168" t="str">
        <f>IFERROR(VLOOKUP(AB213,'P1-1'!$B:$AP,31,FALSE),"")</f>
        <v/>
      </c>
      <c r="AC215" s="168" t="str">
        <f>IFERROR(VLOOKUP(AC213,'P1-1'!$B:$AP,31,FALSE),"")</f>
        <v/>
      </c>
      <c r="AD215" s="168" t="str">
        <f>IFERROR(VLOOKUP(AD213,'P1-1'!$B:$AP,31,FALSE),"")</f>
        <v/>
      </c>
      <c r="AE215" s="168" t="str">
        <f>IFERROR(VLOOKUP(AE213,'P1-1'!$B:$AP,31,FALSE),"")</f>
        <v/>
      </c>
      <c r="AF215" s="168" t="str">
        <f>IFERROR(VLOOKUP(AF213,'P1-1'!$B:$AP,31,FALSE),"")</f>
        <v/>
      </c>
      <c r="AG215" s="168" t="str">
        <f>IFERROR(VLOOKUP(AG213,'P1-1'!$B:$AP,31,FALSE),"")</f>
        <v/>
      </c>
      <c r="AH215" s="168" t="str">
        <f>IFERROR(VLOOKUP(AH213,'P1-1'!$B:$AP,31,FALSE),"")</f>
        <v/>
      </c>
      <c r="AI215" s="168" t="str">
        <f>IFERROR(VLOOKUP(AI213,'P1-1'!$B:$AP,31,FALSE),"")</f>
        <v/>
      </c>
      <c r="AJ215" s="168" t="str">
        <f>IFERROR(VLOOKUP(AJ213,'P1-1'!$B:$AP,31,FALSE),"")</f>
        <v/>
      </c>
      <c r="AK215" s="168" t="str">
        <f>IFERROR(VLOOKUP(AK213,'P1-1'!$B:$AP,31,FALSE),"")</f>
        <v/>
      </c>
      <c r="AL215" s="168" t="str">
        <f>IFERROR(VLOOKUP(AL213,'P1-1'!$B:$AP,31,FALSE),"")</f>
        <v/>
      </c>
      <c r="AM215" s="168" t="str">
        <f>IFERROR(VLOOKUP(AM213,'P1-1'!$B:$AP,31,FALSE),"")</f>
        <v/>
      </c>
      <c r="AN215" s="484"/>
      <c r="AO215" s="487"/>
      <c r="AP215" s="492"/>
      <c r="AQ215" s="493"/>
      <c r="AR215" s="487"/>
      <c r="AS215" s="487"/>
      <c r="AT215" s="494"/>
      <c r="AU215" s="328"/>
      <c r="AV215" s="328"/>
    </row>
    <row r="216" spans="1:48" s="139" customFormat="1" ht="12" customHeight="1" x14ac:dyDescent="0.15">
      <c r="A216" s="495">
        <v>65</v>
      </c>
      <c r="B216" s="498"/>
      <c r="C216" s="513"/>
      <c r="D216" s="504" t="s">
        <v>95</v>
      </c>
      <c r="E216" s="363"/>
      <c r="F216" s="507"/>
      <c r="G216" s="508"/>
      <c r="H216" s="166" t="s">
        <v>221</v>
      </c>
      <c r="I216" s="325"/>
      <c r="J216" s="325"/>
      <c r="K216" s="325"/>
      <c r="L216" s="325"/>
      <c r="M216" s="325"/>
      <c r="N216" s="325"/>
      <c r="O216" s="325"/>
      <c r="P216" s="325"/>
      <c r="Q216" s="325"/>
      <c r="R216" s="325"/>
      <c r="S216" s="325"/>
      <c r="T216" s="325"/>
      <c r="U216" s="325"/>
      <c r="V216" s="325"/>
      <c r="W216" s="325"/>
      <c r="X216" s="325"/>
      <c r="Y216" s="325"/>
      <c r="Z216" s="325"/>
      <c r="AA216" s="325"/>
      <c r="AB216" s="325"/>
      <c r="AC216" s="325"/>
      <c r="AD216" s="325"/>
      <c r="AE216" s="325"/>
      <c r="AF216" s="325"/>
      <c r="AG216" s="325"/>
      <c r="AH216" s="325"/>
      <c r="AI216" s="325"/>
      <c r="AJ216" s="325"/>
      <c r="AK216" s="325"/>
      <c r="AL216" s="325"/>
      <c r="AM216" s="325"/>
      <c r="AN216" s="482">
        <f t="shared" ref="AN216" si="247">IF(LEFT($AN$2,6)="共同生活援助",SUM(I217:AM217),SUM(I217:AM218))</f>
        <v>0</v>
      </c>
      <c r="AO216" s="485">
        <f>IF($AN$4="４週",AN216/4,AN216/(DAY(EOMONTH($I$22,0))/7))</f>
        <v>0</v>
      </c>
      <c r="AP216" s="488"/>
      <c r="AQ216" s="489"/>
      <c r="AR216" s="485" t="str">
        <f t="shared" ref="AR216" si="248">IF($AN$4="４週",AU217,AV217)</f>
        <v/>
      </c>
      <c r="AS216" s="485"/>
      <c r="AT216" s="494"/>
      <c r="AU216" s="326" t="s">
        <v>508</v>
      </c>
      <c r="AV216" s="326" t="s">
        <v>222</v>
      </c>
    </row>
    <row r="217" spans="1:48" s="139" customFormat="1" ht="12" customHeight="1" x14ac:dyDescent="0.15">
      <c r="A217" s="496"/>
      <c r="B217" s="499"/>
      <c r="C217" s="514"/>
      <c r="D217" s="505"/>
      <c r="E217" s="364"/>
      <c r="F217" s="509"/>
      <c r="G217" s="510"/>
      <c r="H217" s="167" t="s">
        <v>223</v>
      </c>
      <c r="I217" s="168" t="str">
        <f>IFERROR(VLOOKUP(I216,'P1-1'!$B:$AP,41,FALSE),"")</f>
        <v/>
      </c>
      <c r="J217" s="168" t="str">
        <f>IFERROR(VLOOKUP(J216,'P1-1'!$B:$AP,41,FALSE),"")</f>
        <v/>
      </c>
      <c r="K217" s="168" t="str">
        <f>IFERROR(VLOOKUP(K216,'P1-1'!$B:$AP,41,FALSE),"")</f>
        <v/>
      </c>
      <c r="L217" s="168" t="str">
        <f>IFERROR(VLOOKUP(L216,'P1-1'!$B:$AP,41,FALSE),"")</f>
        <v/>
      </c>
      <c r="M217" s="168" t="str">
        <f>IFERROR(VLOOKUP(M216,'P1-1'!$B:$AP,41,FALSE),"")</f>
        <v/>
      </c>
      <c r="N217" s="168" t="str">
        <f>IFERROR(VLOOKUP(N216,'P1-1'!$B:$AP,41,FALSE),"")</f>
        <v/>
      </c>
      <c r="O217" s="168" t="str">
        <f>IFERROR(VLOOKUP(O216,'P1-1'!$B:$AP,41,FALSE),"")</f>
        <v/>
      </c>
      <c r="P217" s="168" t="str">
        <f>IFERROR(VLOOKUP(P216,'P1-1'!$B:$AP,41,FALSE),"")</f>
        <v/>
      </c>
      <c r="Q217" s="168" t="str">
        <f>IFERROR(VLOOKUP(Q216,'P1-1'!$B:$AP,41,FALSE),"")</f>
        <v/>
      </c>
      <c r="R217" s="168" t="str">
        <f>IFERROR(VLOOKUP(R216,'P1-1'!$B:$AP,41,FALSE),"")</f>
        <v/>
      </c>
      <c r="S217" s="168" t="str">
        <f>IFERROR(VLOOKUP(S216,'P1-1'!$B:$AP,41,FALSE),"")</f>
        <v/>
      </c>
      <c r="T217" s="168" t="str">
        <f>IFERROR(VLOOKUP(T216,'P1-1'!$B:$AP,41,FALSE),"")</f>
        <v/>
      </c>
      <c r="U217" s="168" t="str">
        <f>IFERROR(VLOOKUP(U216,'P1-1'!$B:$AP,41,FALSE),"")</f>
        <v/>
      </c>
      <c r="V217" s="168" t="str">
        <f>IFERROR(VLOOKUP(V216,'P1-1'!$B:$AP,41,FALSE),"")</f>
        <v/>
      </c>
      <c r="W217" s="168" t="str">
        <f>IFERROR(VLOOKUP(W216,'P1-1'!$B:$AP,41,FALSE),"")</f>
        <v/>
      </c>
      <c r="X217" s="168" t="str">
        <f>IFERROR(VLOOKUP(X216,'P1-1'!$B:$AP,41,FALSE),"")</f>
        <v/>
      </c>
      <c r="Y217" s="168" t="str">
        <f>IFERROR(VLOOKUP(Y216,'P1-1'!$B:$AP,41,FALSE),"")</f>
        <v/>
      </c>
      <c r="Z217" s="168" t="str">
        <f>IFERROR(VLOOKUP(Z216,'P1-1'!$B:$AP,41,FALSE),"")</f>
        <v/>
      </c>
      <c r="AA217" s="168" t="str">
        <f>IFERROR(VLOOKUP(AA216,'P1-1'!$B:$AP,41,FALSE),"")</f>
        <v/>
      </c>
      <c r="AB217" s="168" t="str">
        <f>IFERROR(VLOOKUP(AB216,'P1-1'!$B:$AP,41,FALSE),"")</f>
        <v/>
      </c>
      <c r="AC217" s="168" t="str">
        <f>IFERROR(VLOOKUP(AC216,'P1-1'!$B:$AP,41,FALSE),"")</f>
        <v/>
      </c>
      <c r="AD217" s="168" t="str">
        <f>IFERROR(VLOOKUP(AD216,'P1-1'!$B:$AP,41,FALSE),"")</f>
        <v/>
      </c>
      <c r="AE217" s="168" t="str">
        <f>IFERROR(VLOOKUP(AE216,'P1-1'!$B:$AP,41,FALSE),"")</f>
        <v/>
      </c>
      <c r="AF217" s="168" t="str">
        <f>IFERROR(VLOOKUP(AF216,'P1-1'!$B:$AP,41,FALSE),"")</f>
        <v/>
      </c>
      <c r="AG217" s="168" t="str">
        <f>IFERROR(VLOOKUP(AG216,'P1-1'!$B:$AP,41,FALSE),"")</f>
        <v/>
      </c>
      <c r="AH217" s="168" t="str">
        <f>IFERROR(VLOOKUP(AH216,'P1-1'!$B:$AP,41,FALSE),"")</f>
        <v/>
      </c>
      <c r="AI217" s="168" t="str">
        <f>IFERROR(VLOOKUP(AI216,'P1-1'!$B:$AP,41,FALSE),"")</f>
        <v/>
      </c>
      <c r="AJ217" s="168" t="str">
        <f>IFERROR(VLOOKUP(AJ216,'P1-1'!$B:$AP,41,FALSE),"")</f>
        <v/>
      </c>
      <c r="AK217" s="168" t="str">
        <f>IFERROR(VLOOKUP(AK216,'P1-1'!$B:$AP,41,FALSE),"")</f>
        <v/>
      </c>
      <c r="AL217" s="168" t="str">
        <f>IFERROR(VLOOKUP(AL216,'P1-1'!$B:$AP,41,FALSE),"")</f>
        <v/>
      </c>
      <c r="AM217" s="168" t="str">
        <f>IFERROR(VLOOKUP(AM216,'P1-1'!$B:$AP,41,FALSE),"")</f>
        <v/>
      </c>
      <c r="AN217" s="483"/>
      <c r="AO217" s="486"/>
      <c r="AP217" s="490"/>
      <c r="AQ217" s="491"/>
      <c r="AR217" s="486"/>
      <c r="AS217" s="486"/>
      <c r="AT217" s="494"/>
      <c r="AU217" s="327" t="str">
        <f t="shared" ref="AU217" si="249">IFERROR(IF($D216="□",($AO216/$AK$7),($AO216/$AK$9)),"")</f>
        <v/>
      </c>
      <c r="AV217" s="327" t="str">
        <f t="shared" ref="AV217" si="250">IFERROR(IF($D216="□",($AN216/$AO$7),($AN216/$AO$9)),"")</f>
        <v/>
      </c>
    </row>
    <row r="218" spans="1:48" s="139" customFormat="1" ht="12" customHeight="1" x14ac:dyDescent="0.15">
      <c r="A218" s="497"/>
      <c r="B218" s="500"/>
      <c r="C218" s="515"/>
      <c r="D218" s="506"/>
      <c r="E218" s="364"/>
      <c r="F218" s="511"/>
      <c r="G218" s="512"/>
      <c r="H218" s="169" t="s">
        <v>224</v>
      </c>
      <c r="I218" s="170" t="str">
        <f>IFERROR(VLOOKUP(I216,'P1-1'!$B:$AP,31,FALSE),"")</f>
        <v/>
      </c>
      <c r="J218" s="168" t="str">
        <f>IFERROR(VLOOKUP(J216,'P1-1'!$B:$AP,31,FALSE),"")</f>
        <v/>
      </c>
      <c r="K218" s="168" t="str">
        <f>IFERROR(VLOOKUP(K216,'P1-1'!$B:$AP,31,FALSE),"")</f>
        <v/>
      </c>
      <c r="L218" s="168" t="str">
        <f>IFERROR(VLOOKUP(L216,'P1-1'!$B:$AP,31,FALSE),"")</f>
        <v/>
      </c>
      <c r="M218" s="168" t="str">
        <f>IFERROR(VLOOKUP(M216,'P1-1'!$B:$AP,31,FALSE),"")</f>
        <v/>
      </c>
      <c r="N218" s="168" t="str">
        <f>IFERROR(VLOOKUP(N216,'P1-1'!$B:$AP,31,FALSE),"")</f>
        <v/>
      </c>
      <c r="O218" s="168" t="str">
        <f>IFERROR(VLOOKUP(O216,'P1-1'!$B:$AP,31,FALSE),"")</f>
        <v/>
      </c>
      <c r="P218" s="168" t="str">
        <f>IFERROR(VLOOKUP(P216,'P1-1'!$B:$AP,31,FALSE),"")</f>
        <v/>
      </c>
      <c r="Q218" s="168" t="str">
        <f>IFERROR(VLOOKUP(Q216,'P1-1'!$B:$AP,31,FALSE),"")</f>
        <v/>
      </c>
      <c r="R218" s="168" t="str">
        <f>IFERROR(VLOOKUP(R216,'P1-1'!$B:$AP,31,FALSE),"")</f>
        <v/>
      </c>
      <c r="S218" s="168" t="str">
        <f>IFERROR(VLOOKUP(S216,'P1-1'!$B:$AP,31,FALSE),"")</f>
        <v/>
      </c>
      <c r="T218" s="168" t="str">
        <f>IFERROR(VLOOKUP(T216,'P1-1'!$B:$AP,31,FALSE),"")</f>
        <v/>
      </c>
      <c r="U218" s="168" t="str">
        <f>IFERROR(VLOOKUP(U216,'P1-1'!$B:$AP,31,FALSE),"")</f>
        <v/>
      </c>
      <c r="V218" s="168" t="str">
        <f>IFERROR(VLOOKUP(V216,'P1-1'!$B:$AP,31,FALSE),"")</f>
        <v/>
      </c>
      <c r="W218" s="168" t="str">
        <f>IFERROR(VLOOKUP(W216,'P1-1'!$B:$AP,31,FALSE),"")</f>
        <v/>
      </c>
      <c r="X218" s="168" t="str">
        <f>IFERROR(VLOOKUP(X216,'P1-1'!$B:$AP,31,FALSE),"")</f>
        <v/>
      </c>
      <c r="Y218" s="168" t="str">
        <f>IFERROR(VLOOKUP(Y216,'P1-1'!$B:$AP,31,FALSE),"")</f>
        <v/>
      </c>
      <c r="Z218" s="168" t="str">
        <f>IFERROR(VLOOKUP(Z216,'P1-1'!$B:$AP,31,FALSE),"")</f>
        <v/>
      </c>
      <c r="AA218" s="168" t="str">
        <f>IFERROR(VLOOKUP(AA216,'P1-1'!$B:$AP,31,FALSE),"")</f>
        <v/>
      </c>
      <c r="AB218" s="168" t="str">
        <f>IFERROR(VLOOKUP(AB216,'P1-1'!$B:$AP,31,FALSE),"")</f>
        <v/>
      </c>
      <c r="AC218" s="168" t="str">
        <f>IFERROR(VLOOKUP(AC216,'P1-1'!$B:$AP,31,FALSE),"")</f>
        <v/>
      </c>
      <c r="AD218" s="168" t="str">
        <f>IFERROR(VLOOKUP(AD216,'P1-1'!$B:$AP,31,FALSE),"")</f>
        <v/>
      </c>
      <c r="AE218" s="168" t="str">
        <f>IFERROR(VLOOKUP(AE216,'P1-1'!$B:$AP,31,FALSE),"")</f>
        <v/>
      </c>
      <c r="AF218" s="168" t="str">
        <f>IFERROR(VLOOKUP(AF216,'P1-1'!$B:$AP,31,FALSE),"")</f>
        <v/>
      </c>
      <c r="AG218" s="168" t="str">
        <f>IFERROR(VLOOKUP(AG216,'P1-1'!$B:$AP,31,FALSE),"")</f>
        <v/>
      </c>
      <c r="AH218" s="168" t="str">
        <f>IFERROR(VLOOKUP(AH216,'P1-1'!$B:$AP,31,FALSE),"")</f>
        <v/>
      </c>
      <c r="AI218" s="168" t="str">
        <f>IFERROR(VLOOKUP(AI216,'P1-1'!$B:$AP,31,FALSE),"")</f>
        <v/>
      </c>
      <c r="AJ218" s="168" t="str">
        <f>IFERROR(VLOOKUP(AJ216,'P1-1'!$B:$AP,31,FALSE),"")</f>
        <v/>
      </c>
      <c r="AK218" s="168" t="str">
        <f>IFERROR(VLOOKUP(AK216,'P1-1'!$B:$AP,31,FALSE),"")</f>
        <v/>
      </c>
      <c r="AL218" s="168" t="str">
        <f>IFERROR(VLOOKUP(AL216,'P1-1'!$B:$AP,31,FALSE),"")</f>
        <v/>
      </c>
      <c r="AM218" s="168" t="str">
        <f>IFERROR(VLOOKUP(AM216,'P1-1'!$B:$AP,31,FALSE),"")</f>
        <v/>
      </c>
      <c r="AN218" s="484"/>
      <c r="AO218" s="487"/>
      <c r="AP218" s="492"/>
      <c r="AQ218" s="493"/>
      <c r="AR218" s="487"/>
      <c r="AS218" s="487"/>
      <c r="AT218" s="494"/>
      <c r="AU218" s="328"/>
      <c r="AV218" s="328"/>
    </row>
    <row r="219" spans="1:48" s="139" customFormat="1" ht="12" customHeight="1" x14ac:dyDescent="0.15">
      <c r="A219" s="495">
        <v>66</v>
      </c>
      <c r="B219" s="498"/>
      <c r="C219" s="513"/>
      <c r="D219" s="504" t="s">
        <v>95</v>
      </c>
      <c r="E219" s="363"/>
      <c r="F219" s="507"/>
      <c r="G219" s="508"/>
      <c r="H219" s="166" t="s">
        <v>221</v>
      </c>
      <c r="I219" s="325"/>
      <c r="J219" s="325"/>
      <c r="K219" s="325"/>
      <c r="L219" s="325"/>
      <c r="M219" s="325"/>
      <c r="N219" s="325"/>
      <c r="O219" s="325"/>
      <c r="P219" s="325"/>
      <c r="Q219" s="325"/>
      <c r="R219" s="325"/>
      <c r="S219" s="325"/>
      <c r="T219" s="325"/>
      <c r="U219" s="325"/>
      <c r="V219" s="325"/>
      <c r="W219" s="325"/>
      <c r="X219" s="325"/>
      <c r="Y219" s="325"/>
      <c r="Z219" s="325"/>
      <c r="AA219" s="325"/>
      <c r="AB219" s="325"/>
      <c r="AC219" s="325"/>
      <c r="AD219" s="325"/>
      <c r="AE219" s="325"/>
      <c r="AF219" s="325"/>
      <c r="AG219" s="325"/>
      <c r="AH219" s="325"/>
      <c r="AI219" s="325"/>
      <c r="AJ219" s="325"/>
      <c r="AK219" s="325"/>
      <c r="AL219" s="325"/>
      <c r="AM219" s="325"/>
      <c r="AN219" s="482">
        <f t="shared" ref="AN219" si="251">IF(LEFT($AN$2,6)="共同生活援助",SUM(I220:AM220),SUM(I220:AM221))</f>
        <v>0</v>
      </c>
      <c r="AO219" s="485">
        <f>IF($AN$4="４週",AN219/4,AN219/(DAY(EOMONTH($I$22,0))/7))</f>
        <v>0</v>
      </c>
      <c r="AP219" s="488"/>
      <c r="AQ219" s="489"/>
      <c r="AR219" s="485" t="str">
        <f t="shared" ref="AR219" si="252">IF($AN$4="４週",AU220,AV220)</f>
        <v/>
      </c>
      <c r="AS219" s="485"/>
      <c r="AT219" s="494"/>
      <c r="AU219" s="326" t="s">
        <v>508</v>
      </c>
      <c r="AV219" s="326" t="s">
        <v>222</v>
      </c>
    </row>
    <row r="220" spans="1:48" s="139" customFormat="1" ht="12" customHeight="1" x14ac:dyDescent="0.15">
      <c r="A220" s="496"/>
      <c r="B220" s="499"/>
      <c r="C220" s="514"/>
      <c r="D220" s="505"/>
      <c r="E220" s="364"/>
      <c r="F220" s="509"/>
      <c r="G220" s="510"/>
      <c r="H220" s="167" t="s">
        <v>223</v>
      </c>
      <c r="I220" s="168" t="str">
        <f>IFERROR(VLOOKUP(I219,'P1-1'!$B:$AP,41,FALSE),"")</f>
        <v/>
      </c>
      <c r="J220" s="168" t="str">
        <f>IFERROR(VLOOKUP(J219,'P1-1'!$B:$AP,41,FALSE),"")</f>
        <v/>
      </c>
      <c r="K220" s="168" t="str">
        <f>IFERROR(VLOOKUP(K219,'P1-1'!$B:$AP,41,FALSE),"")</f>
        <v/>
      </c>
      <c r="L220" s="168" t="str">
        <f>IFERROR(VLOOKUP(L219,'P1-1'!$B:$AP,41,FALSE),"")</f>
        <v/>
      </c>
      <c r="M220" s="168" t="str">
        <f>IFERROR(VLOOKUP(M219,'P1-1'!$B:$AP,41,FALSE),"")</f>
        <v/>
      </c>
      <c r="N220" s="168" t="str">
        <f>IFERROR(VLOOKUP(N219,'P1-1'!$B:$AP,41,FALSE),"")</f>
        <v/>
      </c>
      <c r="O220" s="168" t="str">
        <f>IFERROR(VLOOKUP(O219,'P1-1'!$B:$AP,41,FALSE),"")</f>
        <v/>
      </c>
      <c r="P220" s="168" t="str">
        <f>IFERROR(VLOOKUP(P219,'P1-1'!$B:$AP,41,FALSE),"")</f>
        <v/>
      </c>
      <c r="Q220" s="168" t="str">
        <f>IFERROR(VLOOKUP(Q219,'P1-1'!$B:$AP,41,FALSE),"")</f>
        <v/>
      </c>
      <c r="R220" s="168" t="str">
        <f>IFERROR(VLOOKUP(R219,'P1-1'!$B:$AP,41,FALSE),"")</f>
        <v/>
      </c>
      <c r="S220" s="168" t="str">
        <f>IFERROR(VLOOKUP(S219,'P1-1'!$B:$AP,41,FALSE),"")</f>
        <v/>
      </c>
      <c r="T220" s="168" t="str">
        <f>IFERROR(VLOOKUP(T219,'P1-1'!$B:$AP,41,FALSE),"")</f>
        <v/>
      </c>
      <c r="U220" s="168" t="str">
        <f>IFERROR(VLOOKUP(U219,'P1-1'!$B:$AP,41,FALSE),"")</f>
        <v/>
      </c>
      <c r="V220" s="168" t="str">
        <f>IFERROR(VLOOKUP(V219,'P1-1'!$B:$AP,41,FALSE),"")</f>
        <v/>
      </c>
      <c r="W220" s="168" t="str">
        <f>IFERROR(VLOOKUP(W219,'P1-1'!$B:$AP,41,FALSE),"")</f>
        <v/>
      </c>
      <c r="X220" s="168" t="str">
        <f>IFERROR(VLOOKUP(X219,'P1-1'!$B:$AP,41,FALSE),"")</f>
        <v/>
      </c>
      <c r="Y220" s="168" t="str">
        <f>IFERROR(VLOOKUP(Y219,'P1-1'!$B:$AP,41,FALSE),"")</f>
        <v/>
      </c>
      <c r="Z220" s="168" t="str">
        <f>IFERROR(VLOOKUP(Z219,'P1-1'!$B:$AP,41,FALSE),"")</f>
        <v/>
      </c>
      <c r="AA220" s="168" t="str">
        <f>IFERROR(VLOOKUP(AA219,'P1-1'!$B:$AP,41,FALSE),"")</f>
        <v/>
      </c>
      <c r="AB220" s="168" t="str">
        <f>IFERROR(VLOOKUP(AB219,'P1-1'!$B:$AP,41,FALSE),"")</f>
        <v/>
      </c>
      <c r="AC220" s="168" t="str">
        <f>IFERROR(VLOOKUP(AC219,'P1-1'!$B:$AP,41,FALSE),"")</f>
        <v/>
      </c>
      <c r="AD220" s="168" t="str">
        <f>IFERROR(VLOOKUP(AD219,'P1-1'!$B:$AP,41,FALSE),"")</f>
        <v/>
      </c>
      <c r="AE220" s="168" t="str">
        <f>IFERROR(VLOOKUP(AE219,'P1-1'!$B:$AP,41,FALSE),"")</f>
        <v/>
      </c>
      <c r="AF220" s="168" t="str">
        <f>IFERROR(VLOOKUP(AF219,'P1-1'!$B:$AP,41,FALSE),"")</f>
        <v/>
      </c>
      <c r="AG220" s="168" t="str">
        <f>IFERROR(VLOOKUP(AG219,'P1-1'!$B:$AP,41,FALSE),"")</f>
        <v/>
      </c>
      <c r="AH220" s="168" t="str">
        <f>IFERROR(VLOOKUP(AH219,'P1-1'!$B:$AP,41,FALSE),"")</f>
        <v/>
      </c>
      <c r="AI220" s="168" t="str">
        <f>IFERROR(VLOOKUP(AI219,'P1-1'!$B:$AP,41,FALSE),"")</f>
        <v/>
      </c>
      <c r="AJ220" s="168" t="str">
        <f>IFERROR(VLOOKUP(AJ219,'P1-1'!$B:$AP,41,FALSE),"")</f>
        <v/>
      </c>
      <c r="AK220" s="168" t="str">
        <f>IFERROR(VLOOKUP(AK219,'P1-1'!$B:$AP,41,FALSE),"")</f>
        <v/>
      </c>
      <c r="AL220" s="168" t="str">
        <f>IFERROR(VLOOKUP(AL219,'P1-1'!$B:$AP,41,FALSE),"")</f>
        <v/>
      </c>
      <c r="AM220" s="168" t="str">
        <f>IFERROR(VLOOKUP(AM219,'P1-1'!$B:$AP,41,FALSE),"")</f>
        <v/>
      </c>
      <c r="AN220" s="483"/>
      <c r="AO220" s="486"/>
      <c r="AP220" s="490"/>
      <c r="AQ220" s="491"/>
      <c r="AR220" s="486"/>
      <c r="AS220" s="486"/>
      <c r="AT220" s="494"/>
      <c r="AU220" s="327" t="str">
        <f t="shared" ref="AU220" si="253">IFERROR(IF($D219="□",($AO219/$AK$7),($AO219/$AK$9)),"")</f>
        <v/>
      </c>
      <c r="AV220" s="327" t="str">
        <f t="shared" ref="AV220" si="254">IFERROR(IF($D219="□",($AN219/$AO$7),($AN219/$AO$9)),"")</f>
        <v/>
      </c>
    </row>
    <row r="221" spans="1:48" s="139" customFormat="1" ht="12" customHeight="1" x14ac:dyDescent="0.15">
      <c r="A221" s="497"/>
      <c r="B221" s="500"/>
      <c r="C221" s="515"/>
      <c r="D221" s="506"/>
      <c r="E221" s="364"/>
      <c r="F221" s="511"/>
      <c r="G221" s="512"/>
      <c r="H221" s="169" t="s">
        <v>224</v>
      </c>
      <c r="I221" s="168" t="str">
        <f>IFERROR(VLOOKUP(I219,'P1-1'!$B:$AP,31,FALSE),"")</f>
        <v/>
      </c>
      <c r="J221" s="168" t="str">
        <f>IFERROR(VLOOKUP(J219,'P1-1'!$B:$AP,31,FALSE),"")</f>
        <v/>
      </c>
      <c r="K221" s="168" t="str">
        <f>IFERROR(VLOOKUP(K219,'P1-1'!$B:$AP,31,FALSE),"")</f>
        <v/>
      </c>
      <c r="L221" s="168" t="str">
        <f>IFERROR(VLOOKUP(L219,'P1-1'!$B:$AP,31,FALSE),"")</f>
        <v/>
      </c>
      <c r="M221" s="168" t="str">
        <f>IFERROR(VLOOKUP(M219,'P1-1'!$B:$AP,31,FALSE),"")</f>
        <v/>
      </c>
      <c r="N221" s="168" t="str">
        <f>IFERROR(VLOOKUP(N219,'P1-1'!$B:$AP,31,FALSE),"")</f>
        <v/>
      </c>
      <c r="O221" s="168" t="str">
        <f>IFERROR(VLOOKUP(O219,'P1-1'!$B:$AP,31,FALSE),"")</f>
        <v/>
      </c>
      <c r="P221" s="168" t="str">
        <f>IFERROR(VLOOKUP(P219,'P1-1'!$B:$AP,31,FALSE),"")</f>
        <v/>
      </c>
      <c r="Q221" s="168" t="str">
        <f>IFERROR(VLOOKUP(Q219,'P1-1'!$B:$AP,31,FALSE),"")</f>
        <v/>
      </c>
      <c r="R221" s="168" t="str">
        <f>IFERROR(VLOOKUP(R219,'P1-1'!$B:$AP,31,FALSE),"")</f>
        <v/>
      </c>
      <c r="S221" s="168" t="str">
        <f>IFERROR(VLOOKUP(S219,'P1-1'!$B:$AP,31,FALSE),"")</f>
        <v/>
      </c>
      <c r="T221" s="168" t="str">
        <f>IFERROR(VLOOKUP(T219,'P1-1'!$B:$AP,31,FALSE),"")</f>
        <v/>
      </c>
      <c r="U221" s="168" t="str">
        <f>IFERROR(VLOOKUP(U219,'P1-1'!$B:$AP,31,FALSE),"")</f>
        <v/>
      </c>
      <c r="V221" s="168" t="str">
        <f>IFERROR(VLOOKUP(V219,'P1-1'!$B:$AP,31,FALSE),"")</f>
        <v/>
      </c>
      <c r="W221" s="168" t="str">
        <f>IFERROR(VLOOKUP(W219,'P1-1'!$B:$AP,31,FALSE),"")</f>
        <v/>
      </c>
      <c r="X221" s="168" t="str">
        <f>IFERROR(VLOOKUP(X219,'P1-1'!$B:$AP,31,FALSE),"")</f>
        <v/>
      </c>
      <c r="Y221" s="168" t="str">
        <f>IFERROR(VLOOKUP(Y219,'P1-1'!$B:$AP,31,FALSE),"")</f>
        <v/>
      </c>
      <c r="Z221" s="168" t="str">
        <f>IFERROR(VLOOKUP(Z219,'P1-1'!$B:$AP,31,FALSE),"")</f>
        <v/>
      </c>
      <c r="AA221" s="168" t="str">
        <f>IFERROR(VLOOKUP(AA219,'P1-1'!$B:$AP,31,FALSE),"")</f>
        <v/>
      </c>
      <c r="AB221" s="168" t="str">
        <f>IFERROR(VLOOKUP(AB219,'P1-1'!$B:$AP,31,FALSE),"")</f>
        <v/>
      </c>
      <c r="AC221" s="168" t="str">
        <f>IFERROR(VLOOKUP(AC219,'P1-1'!$B:$AP,31,FALSE),"")</f>
        <v/>
      </c>
      <c r="AD221" s="168" t="str">
        <f>IFERROR(VLOOKUP(AD219,'P1-1'!$B:$AP,31,FALSE),"")</f>
        <v/>
      </c>
      <c r="AE221" s="168" t="str">
        <f>IFERROR(VLOOKUP(AE219,'P1-1'!$B:$AP,31,FALSE),"")</f>
        <v/>
      </c>
      <c r="AF221" s="168" t="str">
        <f>IFERROR(VLOOKUP(AF219,'P1-1'!$B:$AP,31,FALSE),"")</f>
        <v/>
      </c>
      <c r="AG221" s="168" t="str">
        <f>IFERROR(VLOOKUP(AG219,'P1-1'!$B:$AP,31,FALSE),"")</f>
        <v/>
      </c>
      <c r="AH221" s="168" t="str">
        <f>IFERROR(VLOOKUP(AH219,'P1-1'!$B:$AP,31,FALSE),"")</f>
        <v/>
      </c>
      <c r="AI221" s="168" t="str">
        <f>IFERROR(VLOOKUP(AI219,'P1-1'!$B:$AP,31,FALSE),"")</f>
        <v/>
      </c>
      <c r="AJ221" s="168" t="str">
        <f>IFERROR(VLOOKUP(AJ219,'P1-1'!$B:$AP,31,FALSE),"")</f>
        <v/>
      </c>
      <c r="AK221" s="168" t="str">
        <f>IFERROR(VLOOKUP(AK219,'P1-1'!$B:$AP,31,FALSE),"")</f>
        <v/>
      </c>
      <c r="AL221" s="168" t="str">
        <f>IFERROR(VLOOKUP(AL219,'P1-1'!$B:$AP,31,FALSE),"")</f>
        <v/>
      </c>
      <c r="AM221" s="168" t="str">
        <f>IFERROR(VLOOKUP(AM219,'P1-1'!$B:$AP,31,FALSE),"")</f>
        <v/>
      </c>
      <c r="AN221" s="484"/>
      <c r="AO221" s="487"/>
      <c r="AP221" s="492"/>
      <c r="AQ221" s="493"/>
      <c r="AR221" s="487"/>
      <c r="AS221" s="487"/>
      <c r="AT221" s="494"/>
      <c r="AU221" s="328"/>
      <c r="AV221" s="328"/>
    </row>
    <row r="222" spans="1:48" s="139" customFormat="1" ht="12" customHeight="1" x14ac:dyDescent="0.15">
      <c r="A222" s="495">
        <v>67</v>
      </c>
      <c r="B222" s="498"/>
      <c r="C222" s="513"/>
      <c r="D222" s="504" t="s">
        <v>95</v>
      </c>
      <c r="E222" s="363"/>
      <c r="F222" s="507"/>
      <c r="G222" s="508"/>
      <c r="H222" s="166" t="s">
        <v>221</v>
      </c>
      <c r="I222" s="325"/>
      <c r="J222" s="325"/>
      <c r="K222" s="325"/>
      <c r="L222" s="325"/>
      <c r="M222" s="325"/>
      <c r="N222" s="325"/>
      <c r="O222" s="325"/>
      <c r="P222" s="325"/>
      <c r="Q222" s="325"/>
      <c r="R222" s="325"/>
      <c r="S222" s="325"/>
      <c r="T222" s="325"/>
      <c r="U222" s="325"/>
      <c r="V222" s="325"/>
      <c r="W222" s="325"/>
      <c r="X222" s="325"/>
      <c r="Y222" s="325"/>
      <c r="Z222" s="325"/>
      <c r="AA222" s="325"/>
      <c r="AB222" s="325"/>
      <c r="AC222" s="325"/>
      <c r="AD222" s="325"/>
      <c r="AE222" s="325"/>
      <c r="AF222" s="325"/>
      <c r="AG222" s="325"/>
      <c r="AH222" s="325"/>
      <c r="AI222" s="325"/>
      <c r="AJ222" s="325"/>
      <c r="AK222" s="325"/>
      <c r="AL222" s="325"/>
      <c r="AM222" s="325"/>
      <c r="AN222" s="482">
        <f t="shared" ref="AN222" si="255">IF(LEFT($AN$2,6)="共同生活援助",SUM(I223:AM223),SUM(I223:AM224))</f>
        <v>0</v>
      </c>
      <c r="AO222" s="485">
        <f>IF($AN$4="４週",AN222/4,AN222/(DAY(EOMONTH($I$22,0))/7))</f>
        <v>0</v>
      </c>
      <c r="AP222" s="488"/>
      <c r="AQ222" s="489"/>
      <c r="AR222" s="485" t="str">
        <f t="shared" ref="AR222" si="256">IF($AN$4="４週",AU223,AV223)</f>
        <v/>
      </c>
      <c r="AS222" s="485"/>
      <c r="AT222" s="494"/>
      <c r="AU222" s="326" t="s">
        <v>508</v>
      </c>
      <c r="AV222" s="326" t="s">
        <v>222</v>
      </c>
    </row>
    <row r="223" spans="1:48" s="139" customFormat="1" ht="12" customHeight="1" x14ac:dyDescent="0.15">
      <c r="A223" s="496"/>
      <c r="B223" s="499"/>
      <c r="C223" s="514"/>
      <c r="D223" s="505"/>
      <c r="E223" s="364"/>
      <c r="F223" s="509"/>
      <c r="G223" s="510"/>
      <c r="H223" s="167" t="s">
        <v>223</v>
      </c>
      <c r="I223" s="168" t="str">
        <f>IFERROR(VLOOKUP(I222,'P1-1'!$B:$AP,41,FALSE),"")</f>
        <v/>
      </c>
      <c r="J223" s="168" t="str">
        <f>IFERROR(VLOOKUP(J222,'P1-1'!$B:$AP,41,FALSE),"")</f>
        <v/>
      </c>
      <c r="K223" s="168" t="str">
        <f>IFERROR(VLOOKUP(K222,'P1-1'!$B:$AP,41,FALSE),"")</f>
        <v/>
      </c>
      <c r="L223" s="168" t="str">
        <f>IFERROR(VLOOKUP(L222,'P1-1'!$B:$AP,41,FALSE),"")</f>
        <v/>
      </c>
      <c r="M223" s="168" t="str">
        <f>IFERROR(VLOOKUP(M222,'P1-1'!$B:$AP,41,FALSE),"")</f>
        <v/>
      </c>
      <c r="N223" s="168" t="str">
        <f>IFERROR(VLOOKUP(N222,'P1-1'!$B:$AP,41,FALSE),"")</f>
        <v/>
      </c>
      <c r="O223" s="168" t="str">
        <f>IFERROR(VLOOKUP(O222,'P1-1'!$B:$AP,41,FALSE),"")</f>
        <v/>
      </c>
      <c r="P223" s="168" t="str">
        <f>IFERROR(VLOOKUP(P222,'P1-1'!$B:$AP,41,FALSE),"")</f>
        <v/>
      </c>
      <c r="Q223" s="168" t="str">
        <f>IFERROR(VLOOKUP(Q222,'P1-1'!$B:$AP,41,FALSE),"")</f>
        <v/>
      </c>
      <c r="R223" s="168" t="str">
        <f>IFERROR(VLOOKUP(R222,'P1-1'!$B:$AP,41,FALSE),"")</f>
        <v/>
      </c>
      <c r="S223" s="168" t="str">
        <f>IFERROR(VLOOKUP(S222,'P1-1'!$B:$AP,41,FALSE),"")</f>
        <v/>
      </c>
      <c r="T223" s="168" t="str">
        <f>IFERROR(VLOOKUP(T222,'P1-1'!$B:$AP,41,FALSE),"")</f>
        <v/>
      </c>
      <c r="U223" s="168" t="str">
        <f>IFERROR(VLOOKUP(U222,'P1-1'!$B:$AP,41,FALSE),"")</f>
        <v/>
      </c>
      <c r="V223" s="168" t="str">
        <f>IFERROR(VLOOKUP(V222,'P1-1'!$B:$AP,41,FALSE),"")</f>
        <v/>
      </c>
      <c r="W223" s="168" t="str">
        <f>IFERROR(VLOOKUP(W222,'P1-1'!$B:$AP,41,FALSE),"")</f>
        <v/>
      </c>
      <c r="X223" s="168" t="str">
        <f>IFERROR(VLOOKUP(X222,'P1-1'!$B:$AP,41,FALSE),"")</f>
        <v/>
      </c>
      <c r="Y223" s="168" t="str">
        <f>IFERROR(VLOOKUP(Y222,'P1-1'!$B:$AP,41,FALSE),"")</f>
        <v/>
      </c>
      <c r="Z223" s="168" t="str">
        <f>IFERROR(VLOOKUP(Z222,'P1-1'!$B:$AP,41,FALSE),"")</f>
        <v/>
      </c>
      <c r="AA223" s="168" t="str">
        <f>IFERROR(VLOOKUP(AA222,'P1-1'!$B:$AP,41,FALSE),"")</f>
        <v/>
      </c>
      <c r="AB223" s="168" t="str">
        <f>IFERROR(VLOOKUP(AB222,'P1-1'!$B:$AP,41,FALSE),"")</f>
        <v/>
      </c>
      <c r="AC223" s="168" t="str">
        <f>IFERROR(VLOOKUP(AC222,'P1-1'!$B:$AP,41,FALSE),"")</f>
        <v/>
      </c>
      <c r="AD223" s="168" t="str">
        <f>IFERROR(VLOOKUP(AD222,'P1-1'!$B:$AP,41,FALSE),"")</f>
        <v/>
      </c>
      <c r="AE223" s="168" t="str">
        <f>IFERROR(VLOOKUP(AE222,'P1-1'!$B:$AP,41,FALSE),"")</f>
        <v/>
      </c>
      <c r="AF223" s="168" t="str">
        <f>IFERROR(VLOOKUP(AF222,'P1-1'!$B:$AP,41,FALSE),"")</f>
        <v/>
      </c>
      <c r="AG223" s="168" t="str">
        <f>IFERROR(VLOOKUP(AG222,'P1-1'!$B:$AP,41,FALSE),"")</f>
        <v/>
      </c>
      <c r="AH223" s="168" t="str">
        <f>IFERROR(VLOOKUP(AH222,'P1-1'!$B:$AP,41,FALSE),"")</f>
        <v/>
      </c>
      <c r="AI223" s="168" t="str">
        <f>IFERROR(VLOOKUP(AI222,'P1-1'!$B:$AP,41,FALSE),"")</f>
        <v/>
      </c>
      <c r="AJ223" s="168" t="str">
        <f>IFERROR(VLOOKUP(AJ222,'P1-1'!$B:$AP,41,FALSE),"")</f>
        <v/>
      </c>
      <c r="AK223" s="168" t="str">
        <f>IFERROR(VLOOKUP(AK222,'P1-1'!$B:$AP,41,FALSE),"")</f>
        <v/>
      </c>
      <c r="AL223" s="168" t="str">
        <f>IFERROR(VLOOKUP(AL222,'P1-1'!$B:$AP,41,FALSE),"")</f>
        <v/>
      </c>
      <c r="AM223" s="168" t="str">
        <f>IFERROR(VLOOKUP(AM222,'P1-1'!$B:$AP,41,FALSE),"")</f>
        <v/>
      </c>
      <c r="AN223" s="483"/>
      <c r="AO223" s="486"/>
      <c r="AP223" s="490"/>
      <c r="AQ223" s="491"/>
      <c r="AR223" s="486"/>
      <c r="AS223" s="486"/>
      <c r="AT223" s="494"/>
      <c r="AU223" s="327" t="str">
        <f t="shared" ref="AU223" si="257">IFERROR(IF($D222="□",($AO222/$AK$7),($AO222/$AK$9)),"")</f>
        <v/>
      </c>
      <c r="AV223" s="327" t="str">
        <f t="shared" ref="AV223" si="258">IFERROR(IF($D222="□",($AN222/$AO$7),($AN222/$AO$9)),"")</f>
        <v/>
      </c>
    </row>
    <row r="224" spans="1:48" s="139" customFormat="1" ht="12" customHeight="1" x14ac:dyDescent="0.15">
      <c r="A224" s="497"/>
      <c r="B224" s="500"/>
      <c r="C224" s="515"/>
      <c r="D224" s="506"/>
      <c r="E224" s="364"/>
      <c r="F224" s="511"/>
      <c r="G224" s="512"/>
      <c r="H224" s="169" t="s">
        <v>224</v>
      </c>
      <c r="I224" s="168" t="str">
        <f>IFERROR(VLOOKUP(I222,'P1-1'!$B:$AP,31,FALSE),"")</f>
        <v/>
      </c>
      <c r="J224" s="168" t="str">
        <f>IFERROR(VLOOKUP(J222,'P1-1'!$B:$AP,31,FALSE),"")</f>
        <v/>
      </c>
      <c r="K224" s="168" t="str">
        <f>IFERROR(VLOOKUP(K222,'P1-1'!$B:$AP,31,FALSE),"")</f>
        <v/>
      </c>
      <c r="L224" s="168" t="str">
        <f>IFERROR(VLOOKUP(L222,'P1-1'!$B:$AP,31,FALSE),"")</f>
        <v/>
      </c>
      <c r="M224" s="168" t="str">
        <f>IFERROR(VLOOKUP(M222,'P1-1'!$B:$AP,31,FALSE),"")</f>
        <v/>
      </c>
      <c r="N224" s="168" t="str">
        <f>IFERROR(VLOOKUP(N222,'P1-1'!$B:$AP,31,FALSE),"")</f>
        <v/>
      </c>
      <c r="O224" s="168" t="str">
        <f>IFERROR(VLOOKUP(O222,'P1-1'!$B:$AP,31,FALSE),"")</f>
        <v/>
      </c>
      <c r="P224" s="168" t="str">
        <f>IFERROR(VLOOKUP(P222,'P1-1'!$B:$AP,31,FALSE),"")</f>
        <v/>
      </c>
      <c r="Q224" s="168" t="str">
        <f>IFERROR(VLOOKUP(Q222,'P1-1'!$B:$AP,31,FALSE),"")</f>
        <v/>
      </c>
      <c r="R224" s="168" t="str">
        <f>IFERROR(VLOOKUP(R222,'P1-1'!$B:$AP,31,FALSE),"")</f>
        <v/>
      </c>
      <c r="S224" s="168" t="str">
        <f>IFERROR(VLOOKUP(S222,'P1-1'!$B:$AP,31,FALSE),"")</f>
        <v/>
      </c>
      <c r="T224" s="168" t="str">
        <f>IFERROR(VLOOKUP(T222,'P1-1'!$B:$AP,31,FALSE),"")</f>
        <v/>
      </c>
      <c r="U224" s="168" t="str">
        <f>IFERROR(VLOOKUP(U222,'P1-1'!$B:$AP,31,FALSE),"")</f>
        <v/>
      </c>
      <c r="V224" s="168" t="str">
        <f>IFERROR(VLOOKUP(V222,'P1-1'!$B:$AP,31,FALSE),"")</f>
        <v/>
      </c>
      <c r="W224" s="168" t="str">
        <f>IFERROR(VLOOKUP(W222,'P1-1'!$B:$AP,31,FALSE),"")</f>
        <v/>
      </c>
      <c r="X224" s="168" t="str">
        <f>IFERROR(VLOOKUP(X222,'P1-1'!$B:$AP,31,FALSE),"")</f>
        <v/>
      </c>
      <c r="Y224" s="168" t="str">
        <f>IFERROR(VLOOKUP(Y222,'P1-1'!$B:$AP,31,FALSE),"")</f>
        <v/>
      </c>
      <c r="Z224" s="168" t="str">
        <f>IFERROR(VLOOKUP(Z222,'P1-1'!$B:$AP,31,FALSE),"")</f>
        <v/>
      </c>
      <c r="AA224" s="168" t="str">
        <f>IFERROR(VLOOKUP(AA222,'P1-1'!$B:$AP,31,FALSE),"")</f>
        <v/>
      </c>
      <c r="AB224" s="168" t="str">
        <f>IFERROR(VLOOKUP(AB222,'P1-1'!$B:$AP,31,FALSE),"")</f>
        <v/>
      </c>
      <c r="AC224" s="168" t="str">
        <f>IFERROR(VLOOKUP(AC222,'P1-1'!$B:$AP,31,FALSE),"")</f>
        <v/>
      </c>
      <c r="AD224" s="168" t="str">
        <f>IFERROR(VLOOKUP(AD222,'P1-1'!$B:$AP,31,FALSE),"")</f>
        <v/>
      </c>
      <c r="AE224" s="168" t="str">
        <f>IFERROR(VLOOKUP(AE222,'P1-1'!$B:$AP,31,FALSE),"")</f>
        <v/>
      </c>
      <c r="AF224" s="168" t="str">
        <f>IFERROR(VLOOKUP(AF222,'P1-1'!$B:$AP,31,FALSE),"")</f>
        <v/>
      </c>
      <c r="AG224" s="168" t="str">
        <f>IFERROR(VLOOKUP(AG222,'P1-1'!$B:$AP,31,FALSE),"")</f>
        <v/>
      </c>
      <c r="AH224" s="168" t="str">
        <f>IFERROR(VLOOKUP(AH222,'P1-1'!$B:$AP,31,FALSE),"")</f>
        <v/>
      </c>
      <c r="AI224" s="168" t="str">
        <f>IFERROR(VLOOKUP(AI222,'P1-1'!$B:$AP,31,FALSE),"")</f>
        <v/>
      </c>
      <c r="AJ224" s="168" t="str">
        <f>IFERROR(VLOOKUP(AJ222,'P1-1'!$B:$AP,31,FALSE),"")</f>
        <v/>
      </c>
      <c r="AK224" s="168" t="str">
        <f>IFERROR(VLOOKUP(AK222,'P1-1'!$B:$AP,31,FALSE),"")</f>
        <v/>
      </c>
      <c r="AL224" s="168" t="str">
        <f>IFERROR(VLOOKUP(AL222,'P1-1'!$B:$AP,31,FALSE),"")</f>
        <v/>
      </c>
      <c r="AM224" s="168" t="str">
        <f>IFERROR(VLOOKUP(AM222,'P1-1'!$B:$AP,31,FALSE),"")</f>
        <v/>
      </c>
      <c r="AN224" s="484"/>
      <c r="AO224" s="487"/>
      <c r="AP224" s="492"/>
      <c r="AQ224" s="493"/>
      <c r="AR224" s="487"/>
      <c r="AS224" s="487"/>
      <c r="AT224" s="494"/>
      <c r="AU224" s="328"/>
      <c r="AV224" s="328"/>
    </row>
    <row r="225" spans="1:48" s="139" customFormat="1" ht="12" customHeight="1" x14ac:dyDescent="0.15">
      <c r="A225" s="495">
        <v>68</v>
      </c>
      <c r="B225" s="498"/>
      <c r="C225" s="501"/>
      <c r="D225" s="504" t="s">
        <v>95</v>
      </c>
      <c r="E225" s="363"/>
      <c r="F225" s="507"/>
      <c r="G225" s="508"/>
      <c r="H225" s="166" t="s">
        <v>221</v>
      </c>
      <c r="I225" s="325"/>
      <c r="J225" s="325"/>
      <c r="K225" s="325"/>
      <c r="L225" s="325"/>
      <c r="M225" s="325"/>
      <c r="N225" s="325"/>
      <c r="O225" s="325"/>
      <c r="P225" s="325"/>
      <c r="Q225" s="325"/>
      <c r="R225" s="325"/>
      <c r="S225" s="325"/>
      <c r="T225" s="325"/>
      <c r="U225" s="325"/>
      <c r="V225" s="325"/>
      <c r="W225" s="325"/>
      <c r="X225" s="325"/>
      <c r="Y225" s="325"/>
      <c r="Z225" s="325"/>
      <c r="AA225" s="325"/>
      <c r="AB225" s="325"/>
      <c r="AC225" s="325"/>
      <c r="AD225" s="325"/>
      <c r="AE225" s="325"/>
      <c r="AF225" s="325"/>
      <c r="AG225" s="325"/>
      <c r="AH225" s="325"/>
      <c r="AI225" s="325"/>
      <c r="AJ225" s="325"/>
      <c r="AK225" s="325"/>
      <c r="AL225" s="325"/>
      <c r="AM225" s="325"/>
      <c r="AN225" s="482">
        <f t="shared" ref="AN225" si="259">IF(LEFT($AN$2,6)="共同生活援助",SUM(I226:AM226),SUM(I226:AM227))</f>
        <v>0</v>
      </c>
      <c r="AO225" s="485">
        <f>IF($AN$4="４週",AN225/4,AN225/(DAY(EOMONTH($I$22,0))/7))</f>
        <v>0</v>
      </c>
      <c r="AP225" s="488"/>
      <c r="AQ225" s="489"/>
      <c r="AR225" s="485" t="str">
        <f t="shared" ref="AR225" si="260">IF($AN$4="４週",AU226,AV226)</f>
        <v/>
      </c>
      <c r="AS225" s="485"/>
      <c r="AT225" s="494"/>
      <c r="AU225" s="326" t="s">
        <v>508</v>
      </c>
      <c r="AV225" s="326" t="s">
        <v>222</v>
      </c>
    </row>
    <row r="226" spans="1:48" s="139" customFormat="1" ht="12" customHeight="1" x14ac:dyDescent="0.15">
      <c r="A226" s="496"/>
      <c r="B226" s="499"/>
      <c r="C226" s="502"/>
      <c r="D226" s="505"/>
      <c r="E226" s="364"/>
      <c r="F226" s="509"/>
      <c r="G226" s="510"/>
      <c r="H226" s="167" t="s">
        <v>223</v>
      </c>
      <c r="I226" s="168" t="str">
        <f>IFERROR(VLOOKUP(I225,'P1-1'!$B:$AP,41,FALSE),"")</f>
        <v/>
      </c>
      <c r="J226" s="168" t="str">
        <f>IFERROR(VLOOKUP(J225,'P1-1'!$B:$AP,41,FALSE),"")</f>
        <v/>
      </c>
      <c r="K226" s="168" t="str">
        <f>IFERROR(VLOOKUP(K225,'P1-1'!$B:$AP,41,FALSE),"")</f>
        <v/>
      </c>
      <c r="L226" s="168" t="str">
        <f>IFERROR(VLOOKUP(L225,'P1-1'!$B:$AP,41,FALSE),"")</f>
        <v/>
      </c>
      <c r="M226" s="168" t="str">
        <f>IFERROR(VLOOKUP(M225,'P1-1'!$B:$AP,41,FALSE),"")</f>
        <v/>
      </c>
      <c r="N226" s="168" t="str">
        <f>IFERROR(VLOOKUP(N225,'P1-1'!$B:$AP,41,FALSE),"")</f>
        <v/>
      </c>
      <c r="O226" s="168" t="str">
        <f>IFERROR(VLOOKUP(O225,'P1-1'!$B:$AP,41,FALSE),"")</f>
        <v/>
      </c>
      <c r="P226" s="168" t="str">
        <f>IFERROR(VLOOKUP(P225,'P1-1'!$B:$AP,41,FALSE),"")</f>
        <v/>
      </c>
      <c r="Q226" s="168" t="str">
        <f>IFERROR(VLOOKUP(Q225,'P1-1'!$B:$AP,41,FALSE),"")</f>
        <v/>
      </c>
      <c r="R226" s="168" t="str">
        <f>IFERROR(VLOOKUP(R225,'P1-1'!$B:$AP,41,FALSE),"")</f>
        <v/>
      </c>
      <c r="S226" s="168" t="str">
        <f>IFERROR(VLOOKUP(S225,'P1-1'!$B:$AP,41,FALSE),"")</f>
        <v/>
      </c>
      <c r="T226" s="168" t="str">
        <f>IFERROR(VLOOKUP(T225,'P1-1'!$B:$AP,41,FALSE),"")</f>
        <v/>
      </c>
      <c r="U226" s="168" t="str">
        <f>IFERROR(VLOOKUP(U225,'P1-1'!$B:$AP,41,FALSE),"")</f>
        <v/>
      </c>
      <c r="V226" s="168" t="str">
        <f>IFERROR(VLOOKUP(V225,'P1-1'!$B:$AP,41,FALSE),"")</f>
        <v/>
      </c>
      <c r="W226" s="168" t="str">
        <f>IFERROR(VLOOKUP(W225,'P1-1'!$B:$AP,41,FALSE),"")</f>
        <v/>
      </c>
      <c r="X226" s="168" t="str">
        <f>IFERROR(VLOOKUP(X225,'P1-1'!$B:$AP,41,FALSE),"")</f>
        <v/>
      </c>
      <c r="Y226" s="168" t="str">
        <f>IFERROR(VLOOKUP(Y225,'P1-1'!$B:$AP,41,FALSE),"")</f>
        <v/>
      </c>
      <c r="Z226" s="168" t="str">
        <f>IFERROR(VLOOKUP(Z225,'P1-1'!$B:$AP,41,FALSE),"")</f>
        <v/>
      </c>
      <c r="AA226" s="168" t="str">
        <f>IFERROR(VLOOKUP(AA225,'P1-1'!$B:$AP,41,FALSE),"")</f>
        <v/>
      </c>
      <c r="AB226" s="168" t="str">
        <f>IFERROR(VLOOKUP(AB225,'P1-1'!$B:$AP,41,FALSE),"")</f>
        <v/>
      </c>
      <c r="AC226" s="168" t="str">
        <f>IFERROR(VLOOKUP(AC225,'P1-1'!$B:$AP,41,FALSE),"")</f>
        <v/>
      </c>
      <c r="AD226" s="168" t="str">
        <f>IFERROR(VLOOKUP(AD225,'P1-1'!$B:$AP,41,FALSE),"")</f>
        <v/>
      </c>
      <c r="AE226" s="168" t="str">
        <f>IFERROR(VLOOKUP(AE225,'P1-1'!$B:$AP,41,FALSE),"")</f>
        <v/>
      </c>
      <c r="AF226" s="168" t="str">
        <f>IFERROR(VLOOKUP(AF225,'P1-1'!$B:$AP,41,FALSE),"")</f>
        <v/>
      </c>
      <c r="AG226" s="168" t="str">
        <f>IFERROR(VLOOKUP(AG225,'P1-1'!$B:$AP,41,FALSE),"")</f>
        <v/>
      </c>
      <c r="AH226" s="168" t="str">
        <f>IFERROR(VLOOKUP(AH225,'P1-1'!$B:$AP,41,FALSE),"")</f>
        <v/>
      </c>
      <c r="AI226" s="168" t="str">
        <f>IFERROR(VLOOKUP(AI225,'P1-1'!$B:$AP,41,FALSE),"")</f>
        <v/>
      </c>
      <c r="AJ226" s="168" t="str">
        <f>IFERROR(VLOOKUP(AJ225,'P1-1'!$B:$AP,41,FALSE),"")</f>
        <v/>
      </c>
      <c r="AK226" s="168" t="str">
        <f>IFERROR(VLOOKUP(AK225,'P1-1'!$B:$AP,41,FALSE),"")</f>
        <v/>
      </c>
      <c r="AL226" s="168" t="str">
        <f>IFERROR(VLOOKUP(AL225,'P1-1'!$B:$AP,41,FALSE),"")</f>
        <v/>
      </c>
      <c r="AM226" s="168" t="str">
        <f>IFERROR(VLOOKUP(AM225,'P1-1'!$B:$AP,41,FALSE),"")</f>
        <v/>
      </c>
      <c r="AN226" s="483"/>
      <c r="AO226" s="486"/>
      <c r="AP226" s="490"/>
      <c r="AQ226" s="491"/>
      <c r="AR226" s="486"/>
      <c r="AS226" s="486"/>
      <c r="AT226" s="494"/>
      <c r="AU226" s="327" t="str">
        <f t="shared" ref="AU226" si="261">IFERROR(IF($D225="□",($AO225/$AK$7),($AO225/$AK$9)),"")</f>
        <v/>
      </c>
      <c r="AV226" s="327" t="str">
        <f t="shared" ref="AV226" si="262">IFERROR(IF($D225="□",($AN225/$AO$7),($AN225/$AO$9)),"")</f>
        <v/>
      </c>
    </row>
    <row r="227" spans="1:48" s="139" customFormat="1" ht="12" customHeight="1" x14ac:dyDescent="0.15">
      <c r="A227" s="497"/>
      <c r="B227" s="500"/>
      <c r="C227" s="503"/>
      <c r="D227" s="506"/>
      <c r="E227" s="364"/>
      <c r="F227" s="511"/>
      <c r="G227" s="512"/>
      <c r="H227" s="169" t="s">
        <v>224</v>
      </c>
      <c r="I227" s="168" t="str">
        <f>IFERROR(VLOOKUP(I225,'P1-1'!$B:$AP,31,FALSE),"")</f>
        <v/>
      </c>
      <c r="J227" s="168" t="str">
        <f>IFERROR(VLOOKUP(J225,'P1-1'!$B:$AP,31,FALSE),"")</f>
        <v/>
      </c>
      <c r="K227" s="168" t="str">
        <f>IFERROR(VLOOKUP(K225,'P1-1'!$B:$AP,31,FALSE),"")</f>
        <v/>
      </c>
      <c r="L227" s="168" t="str">
        <f>IFERROR(VLOOKUP(L225,'P1-1'!$B:$AP,31,FALSE),"")</f>
        <v/>
      </c>
      <c r="M227" s="168" t="str">
        <f>IFERROR(VLOOKUP(M225,'P1-1'!$B:$AP,31,FALSE),"")</f>
        <v/>
      </c>
      <c r="N227" s="168" t="str">
        <f>IFERROR(VLOOKUP(N225,'P1-1'!$B:$AP,31,FALSE),"")</f>
        <v/>
      </c>
      <c r="O227" s="168" t="str">
        <f>IFERROR(VLOOKUP(O225,'P1-1'!$B:$AP,31,FALSE),"")</f>
        <v/>
      </c>
      <c r="P227" s="168" t="str">
        <f>IFERROR(VLOOKUP(P225,'P1-1'!$B:$AP,31,FALSE),"")</f>
        <v/>
      </c>
      <c r="Q227" s="168" t="str">
        <f>IFERROR(VLOOKUP(Q225,'P1-1'!$B:$AP,31,FALSE),"")</f>
        <v/>
      </c>
      <c r="R227" s="168" t="str">
        <f>IFERROR(VLOOKUP(R225,'P1-1'!$B:$AP,31,FALSE),"")</f>
        <v/>
      </c>
      <c r="S227" s="168" t="str">
        <f>IFERROR(VLOOKUP(S225,'P1-1'!$B:$AP,31,FALSE),"")</f>
        <v/>
      </c>
      <c r="T227" s="168" t="str">
        <f>IFERROR(VLOOKUP(T225,'P1-1'!$B:$AP,31,FALSE),"")</f>
        <v/>
      </c>
      <c r="U227" s="168" t="str">
        <f>IFERROR(VLOOKUP(U225,'P1-1'!$B:$AP,31,FALSE),"")</f>
        <v/>
      </c>
      <c r="V227" s="168" t="str">
        <f>IFERROR(VLOOKUP(V225,'P1-1'!$B:$AP,31,FALSE),"")</f>
        <v/>
      </c>
      <c r="W227" s="168" t="str">
        <f>IFERROR(VLOOKUP(W225,'P1-1'!$B:$AP,31,FALSE),"")</f>
        <v/>
      </c>
      <c r="X227" s="168" t="str">
        <f>IFERROR(VLOOKUP(X225,'P1-1'!$B:$AP,31,FALSE),"")</f>
        <v/>
      </c>
      <c r="Y227" s="168" t="str">
        <f>IFERROR(VLOOKUP(Y225,'P1-1'!$B:$AP,31,FALSE),"")</f>
        <v/>
      </c>
      <c r="Z227" s="168" t="str">
        <f>IFERROR(VLOOKUP(Z225,'P1-1'!$B:$AP,31,FALSE),"")</f>
        <v/>
      </c>
      <c r="AA227" s="168" t="str">
        <f>IFERROR(VLOOKUP(AA225,'P1-1'!$B:$AP,31,FALSE),"")</f>
        <v/>
      </c>
      <c r="AB227" s="168" t="str">
        <f>IFERROR(VLOOKUP(AB225,'P1-1'!$B:$AP,31,FALSE),"")</f>
        <v/>
      </c>
      <c r="AC227" s="168" t="str">
        <f>IFERROR(VLOOKUP(AC225,'P1-1'!$B:$AP,31,FALSE),"")</f>
        <v/>
      </c>
      <c r="AD227" s="168" t="str">
        <f>IFERROR(VLOOKUP(AD225,'P1-1'!$B:$AP,31,FALSE),"")</f>
        <v/>
      </c>
      <c r="AE227" s="168" t="str">
        <f>IFERROR(VLOOKUP(AE225,'P1-1'!$B:$AP,31,FALSE),"")</f>
        <v/>
      </c>
      <c r="AF227" s="168" t="str">
        <f>IFERROR(VLOOKUP(AF225,'P1-1'!$B:$AP,31,FALSE),"")</f>
        <v/>
      </c>
      <c r="AG227" s="168" t="str">
        <f>IFERROR(VLOOKUP(AG225,'P1-1'!$B:$AP,31,FALSE),"")</f>
        <v/>
      </c>
      <c r="AH227" s="168" t="str">
        <f>IFERROR(VLOOKUP(AH225,'P1-1'!$B:$AP,31,FALSE),"")</f>
        <v/>
      </c>
      <c r="AI227" s="168" t="str">
        <f>IFERROR(VLOOKUP(AI225,'P1-1'!$B:$AP,31,FALSE),"")</f>
        <v/>
      </c>
      <c r="AJ227" s="168" t="str">
        <f>IFERROR(VLOOKUP(AJ225,'P1-1'!$B:$AP,31,FALSE),"")</f>
        <v/>
      </c>
      <c r="AK227" s="168" t="str">
        <f>IFERROR(VLOOKUP(AK225,'P1-1'!$B:$AP,31,FALSE),"")</f>
        <v/>
      </c>
      <c r="AL227" s="168" t="str">
        <f>IFERROR(VLOOKUP(AL225,'P1-1'!$B:$AP,31,FALSE),"")</f>
        <v/>
      </c>
      <c r="AM227" s="168" t="str">
        <f>IFERROR(VLOOKUP(AM225,'P1-1'!$B:$AP,31,FALSE),"")</f>
        <v/>
      </c>
      <c r="AN227" s="484"/>
      <c r="AO227" s="487"/>
      <c r="AP227" s="492"/>
      <c r="AQ227" s="493"/>
      <c r="AR227" s="487"/>
      <c r="AS227" s="487"/>
      <c r="AT227" s="494"/>
      <c r="AU227" s="328"/>
      <c r="AV227" s="328"/>
    </row>
    <row r="228" spans="1:48" s="139" customFormat="1" ht="12" customHeight="1" x14ac:dyDescent="0.15">
      <c r="A228" s="495">
        <v>69</v>
      </c>
      <c r="B228" s="498"/>
      <c r="C228" s="513"/>
      <c r="D228" s="504" t="s">
        <v>95</v>
      </c>
      <c r="E228" s="363"/>
      <c r="F228" s="507"/>
      <c r="G228" s="508"/>
      <c r="H228" s="166" t="s">
        <v>221</v>
      </c>
      <c r="I228" s="325"/>
      <c r="J228" s="325"/>
      <c r="K228" s="325"/>
      <c r="L228" s="325"/>
      <c r="M228" s="325"/>
      <c r="N228" s="325"/>
      <c r="O228" s="325"/>
      <c r="P228" s="325"/>
      <c r="Q228" s="325"/>
      <c r="R228" s="325"/>
      <c r="S228" s="325"/>
      <c r="T228" s="325"/>
      <c r="U228" s="325"/>
      <c r="V228" s="325"/>
      <c r="W228" s="325"/>
      <c r="X228" s="325"/>
      <c r="Y228" s="325"/>
      <c r="Z228" s="325"/>
      <c r="AA228" s="325"/>
      <c r="AB228" s="325"/>
      <c r="AC228" s="325"/>
      <c r="AD228" s="325"/>
      <c r="AE228" s="325"/>
      <c r="AF228" s="325"/>
      <c r="AG228" s="325"/>
      <c r="AH228" s="325"/>
      <c r="AI228" s="325"/>
      <c r="AJ228" s="325"/>
      <c r="AK228" s="325"/>
      <c r="AL228" s="325"/>
      <c r="AM228" s="325"/>
      <c r="AN228" s="482">
        <f t="shared" ref="AN228" si="263">IF(LEFT($AN$2,6)="共同生活援助",SUM(I229:AM229),SUM(I229:AM230))</f>
        <v>0</v>
      </c>
      <c r="AO228" s="485">
        <f>IF($AN$4="４週",AN228/4,AN228/(DAY(EOMONTH($I$22,0))/7))</f>
        <v>0</v>
      </c>
      <c r="AP228" s="488"/>
      <c r="AQ228" s="489"/>
      <c r="AR228" s="485" t="str">
        <f t="shared" ref="AR228" si="264">IF($AN$4="４週",AU229,AV229)</f>
        <v/>
      </c>
      <c r="AS228" s="485"/>
      <c r="AT228" s="494"/>
      <c r="AU228" s="326" t="s">
        <v>508</v>
      </c>
      <c r="AV228" s="326" t="s">
        <v>222</v>
      </c>
    </row>
    <row r="229" spans="1:48" s="139" customFormat="1" ht="12" customHeight="1" x14ac:dyDescent="0.15">
      <c r="A229" s="496"/>
      <c r="B229" s="499"/>
      <c r="C229" s="514"/>
      <c r="D229" s="505"/>
      <c r="E229" s="364"/>
      <c r="F229" s="509"/>
      <c r="G229" s="510"/>
      <c r="H229" s="167" t="s">
        <v>223</v>
      </c>
      <c r="I229" s="168" t="str">
        <f>IFERROR(VLOOKUP(I228,'P1-1'!$B:$AP,41,FALSE),"")</f>
        <v/>
      </c>
      <c r="J229" s="168" t="str">
        <f>IFERROR(VLOOKUP(J228,'P1-1'!$B:$AP,41,FALSE),"")</f>
        <v/>
      </c>
      <c r="K229" s="168" t="str">
        <f>IFERROR(VLOOKUP(K228,'P1-1'!$B:$AP,41,FALSE),"")</f>
        <v/>
      </c>
      <c r="L229" s="168" t="str">
        <f>IFERROR(VLOOKUP(L228,'P1-1'!$B:$AP,41,FALSE),"")</f>
        <v/>
      </c>
      <c r="M229" s="168" t="str">
        <f>IFERROR(VLOOKUP(M228,'P1-1'!$B:$AP,41,FALSE),"")</f>
        <v/>
      </c>
      <c r="N229" s="168" t="str">
        <f>IFERROR(VLOOKUP(N228,'P1-1'!$B:$AP,41,FALSE),"")</f>
        <v/>
      </c>
      <c r="O229" s="168" t="str">
        <f>IFERROR(VLOOKUP(O228,'P1-1'!$B:$AP,41,FALSE),"")</f>
        <v/>
      </c>
      <c r="P229" s="168" t="str">
        <f>IFERROR(VLOOKUP(P228,'P1-1'!$B:$AP,41,FALSE),"")</f>
        <v/>
      </c>
      <c r="Q229" s="168" t="str">
        <f>IFERROR(VLOOKUP(Q228,'P1-1'!$B:$AP,41,FALSE),"")</f>
        <v/>
      </c>
      <c r="R229" s="168" t="str">
        <f>IFERROR(VLOOKUP(R228,'P1-1'!$B:$AP,41,FALSE),"")</f>
        <v/>
      </c>
      <c r="S229" s="168" t="str">
        <f>IFERROR(VLOOKUP(S228,'P1-1'!$B:$AP,41,FALSE),"")</f>
        <v/>
      </c>
      <c r="T229" s="168" t="str">
        <f>IFERROR(VLOOKUP(T228,'P1-1'!$B:$AP,41,FALSE),"")</f>
        <v/>
      </c>
      <c r="U229" s="168" t="str">
        <f>IFERROR(VLOOKUP(U228,'P1-1'!$B:$AP,41,FALSE),"")</f>
        <v/>
      </c>
      <c r="V229" s="168" t="str">
        <f>IFERROR(VLOOKUP(V228,'P1-1'!$B:$AP,41,FALSE),"")</f>
        <v/>
      </c>
      <c r="W229" s="168" t="str">
        <f>IFERROR(VLOOKUP(W228,'P1-1'!$B:$AP,41,FALSE),"")</f>
        <v/>
      </c>
      <c r="X229" s="168" t="str">
        <f>IFERROR(VLOOKUP(X228,'P1-1'!$B:$AP,41,FALSE),"")</f>
        <v/>
      </c>
      <c r="Y229" s="168" t="str">
        <f>IFERROR(VLOOKUP(Y228,'P1-1'!$B:$AP,41,FALSE),"")</f>
        <v/>
      </c>
      <c r="Z229" s="168" t="str">
        <f>IFERROR(VLOOKUP(Z228,'P1-1'!$B:$AP,41,FALSE),"")</f>
        <v/>
      </c>
      <c r="AA229" s="168" t="str">
        <f>IFERROR(VLOOKUP(AA228,'P1-1'!$B:$AP,41,FALSE),"")</f>
        <v/>
      </c>
      <c r="AB229" s="168" t="str">
        <f>IFERROR(VLOOKUP(AB228,'P1-1'!$B:$AP,41,FALSE),"")</f>
        <v/>
      </c>
      <c r="AC229" s="168" t="str">
        <f>IFERROR(VLOOKUP(AC228,'P1-1'!$B:$AP,41,FALSE),"")</f>
        <v/>
      </c>
      <c r="AD229" s="168" t="str">
        <f>IFERROR(VLOOKUP(AD228,'P1-1'!$B:$AP,41,FALSE),"")</f>
        <v/>
      </c>
      <c r="AE229" s="168" t="str">
        <f>IFERROR(VLOOKUP(AE228,'P1-1'!$B:$AP,41,FALSE),"")</f>
        <v/>
      </c>
      <c r="AF229" s="168" t="str">
        <f>IFERROR(VLOOKUP(AF228,'P1-1'!$B:$AP,41,FALSE),"")</f>
        <v/>
      </c>
      <c r="AG229" s="168" t="str">
        <f>IFERROR(VLOOKUP(AG228,'P1-1'!$B:$AP,41,FALSE),"")</f>
        <v/>
      </c>
      <c r="AH229" s="168" t="str">
        <f>IFERROR(VLOOKUP(AH228,'P1-1'!$B:$AP,41,FALSE),"")</f>
        <v/>
      </c>
      <c r="AI229" s="168" t="str">
        <f>IFERROR(VLOOKUP(AI228,'P1-1'!$B:$AP,41,FALSE),"")</f>
        <v/>
      </c>
      <c r="AJ229" s="168" t="str">
        <f>IFERROR(VLOOKUP(AJ228,'P1-1'!$B:$AP,41,FALSE),"")</f>
        <v/>
      </c>
      <c r="AK229" s="168" t="str">
        <f>IFERROR(VLOOKUP(AK228,'P1-1'!$B:$AP,41,FALSE),"")</f>
        <v/>
      </c>
      <c r="AL229" s="168" t="str">
        <f>IFERROR(VLOOKUP(AL228,'P1-1'!$B:$AP,41,FALSE),"")</f>
        <v/>
      </c>
      <c r="AM229" s="168" t="str">
        <f>IFERROR(VLOOKUP(AM228,'P1-1'!$B:$AP,41,FALSE),"")</f>
        <v/>
      </c>
      <c r="AN229" s="483"/>
      <c r="AO229" s="486"/>
      <c r="AP229" s="490"/>
      <c r="AQ229" s="491"/>
      <c r="AR229" s="486"/>
      <c r="AS229" s="486"/>
      <c r="AT229" s="494"/>
      <c r="AU229" s="327" t="str">
        <f t="shared" ref="AU229" si="265">IFERROR(IF($D228="□",($AO228/$AK$7),($AO228/$AK$9)),"")</f>
        <v/>
      </c>
      <c r="AV229" s="327" t="str">
        <f t="shared" ref="AV229" si="266">IFERROR(IF($D228="□",($AN228/$AO$7),($AN228/$AO$9)),"")</f>
        <v/>
      </c>
    </row>
    <row r="230" spans="1:48" s="139" customFormat="1" ht="12" customHeight="1" x14ac:dyDescent="0.15">
      <c r="A230" s="497"/>
      <c r="B230" s="500"/>
      <c r="C230" s="515"/>
      <c r="D230" s="506"/>
      <c r="E230" s="364"/>
      <c r="F230" s="511"/>
      <c r="G230" s="512"/>
      <c r="H230" s="169" t="s">
        <v>224</v>
      </c>
      <c r="I230" s="168" t="str">
        <f>IFERROR(VLOOKUP(I228,'P1-1'!$B:$AP,31,FALSE),"")</f>
        <v/>
      </c>
      <c r="J230" s="168" t="str">
        <f>IFERROR(VLOOKUP(J228,'P1-1'!$B:$AP,31,FALSE),"")</f>
        <v/>
      </c>
      <c r="K230" s="168" t="str">
        <f>IFERROR(VLOOKUP(K228,'P1-1'!$B:$AP,31,FALSE),"")</f>
        <v/>
      </c>
      <c r="L230" s="168" t="str">
        <f>IFERROR(VLOOKUP(L228,'P1-1'!$B:$AP,31,FALSE),"")</f>
        <v/>
      </c>
      <c r="M230" s="168" t="str">
        <f>IFERROR(VLOOKUP(M228,'P1-1'!$B:$AP,31,FALSE),"")</f>
        <v/>
      </c>
      <c r="N230" s="168" t="str">
        <f>IFERROR(VLOOKUP(N228,'P1-1'!$B:$AP,31,FALSE),"")</f>
        <v/>
      </c>
      <c r="O230" s="168" t="str">
        <f>IFERROR(VLOOKUP(O228,'P1-1'!$B:$AP,31,FALSE),"")</f>
        <v/>
      </c>
      <c r="P230" s="168" t="str">
        <f>IFERROR(VLOOKUP(P228,'P1-1'!$B:$AP,31,FALSE),"")</f>
        <v/>
      </c>
      <c r="Q230" s="168" t="str">
        <f>IFERROR(VLOOKUP(Q228,'P1-1'!$B:$AP,31,FALSE),"")</f>
        <v/>
      </c>
      <c r="R230" s="168" t="str">
        <f>IFERROR(VLOOKUP(R228,'P1-1'!$B:$AP,31,FALSE),"")</f>
        <v/>
      </c>
      <c r="S230" s="168" t="str">
        <f>IFERROR(VLOOKUP(S228,'P1-1'!$B:$AP,31,FALSE),"")</f>
        <v/>
      </c>
      <c r="T230" s="168" t="str">
        <f>IFERROR(VLOOKUP(T228,'P1-1'!$B:$AP,31,FALSE),"")</f>
        <v/>
      </c>
      <c r="U230" s="168" t="str">
        <f>IFERROR(VLOOKUP(U228,'P1-1'!$B:$AP,31,FALSE),"")</f>
        <v/>
      </c>
      <c r="V230" s="168" t="str">
        <f>IFERROR(VLOOKUP(V228,'P1-1'!$B:$AP,31,FALSE),"")</f>
        <v/>
      </c>
      <c r="W230" s="168" t="str">
        <f>IFERROR(VLOOKUP(W228,'P1-1'!$B:$AP,31,FALSE),"")</f>
        <v/>
      </c>
      <c r="X230" s="168" t="str">
        <f>IFERROR(VLOOKUP(X228,'P1-1'!$B:$AP,31,FALSE),"")</f>
        <v/>
      </c>
      <c r="Y230" s="168" t="str">
        <f>IFERROR(VLOOKUP(Y228,'P1-1'!$B:$AP,31,FALSE),"")</f>
        <v/>
      </c>
      <c r="Z230" s="168" t="str">
        <f>IFERROR(VLOOKUP(Z228,'P1-1'!$B:$AP,31,FALSE),"")</f>
        <v/>
      </c>
      <c r="AA230" s="168" t="str">
        <f>IFERROR(VLOOKUP(AA228,'P1-1'!$B:$AP,31,FALSE),"")</f>
        <v/>
      </c>
      <c r="AB230" s="168" t="str">
        <f>IFERROR(VLOOKUP(AB228,'P1-1'!$B:$AP,31,FALSE),"")</f>
        <v/>
      </c>
      <c r="AC230" s="168" t="str">
        <f>IFERROR(VLOOKUP(AC228,'P1-1'!$B:$AP,31,FALSE),"")</f>
        <v/>
      </c>
      <c r="AD230" s="168" t="str">
        <f>IFERROR(VLOOKUP(AD228,'P1-1'!$B:$AP,31,FALSE),"")</f>
        <v/>
      </c>
      <c r="AE230" s="168" t="str">
        <f>IFERROR(VLOOKUP(AE228,'P1-1'!$B:$AP,31,FALSE),"")</f>
        <v/>
      </c>
      <c r="AF230" s="168" t="str">
        <f>IFERROR(VLOOKUP(AF228,'P1-1'!$B:$AP,31,FALSE),"")</f>
        <v/>
      </c>
      <c r="AG230" s="168" t="str">
        <f>IFERROR(VLOOKUP(AG228,'P1-1'!$B:$AP,31,FALSE),"")</f>
        <v/>
      </c>
      <c r="AH230" s="168" t="str">
        <f>IFERROR(VLOOKUP(AH228,'P1-1'!$B:$AP,31,FALSE),"")</f>
        <v/>
      </c>
      <c r="AI230" s="168" t="str">
        <f>IFERROR(VLOOKUP(AI228,'P1-1'!$B:$AP,31,FALSE),"")</f>
        <v/>
      </c>
      <c r="AJ230" s="168" t="str">
        <f>IFERROR(VLOOKUP(AJ228,'P1-1'!$B:$AP,31,FALSE),"")</f>
        <v/>
      </c>
      <c r="AK230" s="168" t="str">
        <f>IFERROR(VLOOKUP(AK228,'P1-1'!$B:$AP,31,FALSE),"")</f>
        <v/>
      </c>
      <c r="AL230" s="168" t="str">
        <f>IFERROR(VLOOKUP(AL228,'P1-1'!$B:$AP,31,FALSE),"")</f>
        <v/>
      </c>
      <c r="AM230" s="168" t="str">
        <f>IFERROR(VLOOKUP(AM228,'P1-1'!$B:$AP,31,FALSE),"")</f>
        <v/>
      </c>
      <c r="AN230" s="484"/>
      <c r="AO230" s="487"/>
      <c r="AP230" s="492"/>
      <c r="AQ230" s="493"/>
      <c r="AR230" s="487"/>
      <c r="AS230" s="487"/>
      <c r="AT230" s="494"/>
      <c r="AU230" s="328"/>
      <c r="AV230" s="328"/>
    </row>
    <row r="231" spans="1:48" s="139" customFormat="1" ht="12" customHeight="1" x14ac:dyDescent="0.15">
      <c r="A231" s="495">
        <v>70</v>
      </c>
      <c r="B231" s="498"/>
      <c r="C231" s="513"/>
      <c r="D231" s="504" t="s">
        <v>95</v>
      </c>
      <c r="E231" s="363"/>
      <c r="F231" s="507"/>
      <c r="G231" s="508"/>
      <c r="H231" s="166" t="s">
        <v>221</v>
      </c>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c r="AG231" s="325"/>
      <c r="AH231" s="325"/>
      <c r="AI231" s="325"/>
      <c r="AJ231" s="325"/>
      <c r="AK231" s="325"/>
      <c r="AL231" s="325"/>
      <c r="AM231" s="325"/>
      <c r="AN231" s="482">
        <f t="shared" ref="AN231" si="267">IF(LEFT($AN$2,6)="共同生活援助",SUM(I232:AM232),SUM(I232:AM233))</f>
        <v>0</v>
      </c>
      <c r="AO231" s="485">
        <f>IF($AN$4="４週",AN231/4,AN231/(DAY(EOMONTH($I$22,0))/7))</f>
        <v>0</v>
      </c>
      <c r="AP231" s="488"/>
      <c r="AQ231" s="489"/>
      <c r="AR231" s="485" t="str">
        <f t="shared" ref="AR231" si="268">IF($AN$4="４週",AU232,AV232)</f>
        <v/>
      </c>
      <c r="AS231" s="485"/>
      <c r="AT231" s="494"/>
      <c r="AU231" s="326" t="s">
        <v>508</v>
      </c>
      <c r="AV231" s="326" t="s">
        <v>222</v>
      </c>
    </row>
    <row r="232" spans="1:48" s="139" customFormat="1" ht="12" customHeight="1" x14ac:dyDescent="0.15">
      <c r="A232" s="496"/>
      <c r="B232" s="499"/>
      <c r="C232" s="514"/>
      <c r="D232" s="505"/>
      <c r="E232" s="364"/>
      <c r="F232" s="509"/>
      <c r="G232" s="510"/>
      <c r="H232" s="167" t="s">
        <v>223</v>
      </c>
      <c r="I232" s="168" t="str">
        <f>IFERROR(VLOOKUP(I231,'P1-1'!$B:$AP,41,FALSE),"")</f>
        <v/>
      </c>
      <c r="J232" s="168" t="str">
        <f>IFERROR(VLOOKUP(J231,'P1-1'!$B:$AP,41,FALSE),"")</f>
        <v/>
      </c>
      <c r="K232" s="168" t="str">
        <f>IFERROR(VLOOKUP(K231,'P1-1'!$B:$AP,41,FALSE),"")</f>
        <v/>
      </c>
      <c r="L232" s="168" t="str">
        <f>IFERROR(VLOOKUP(L231,'P1-1'!$B:$AP,41,FALSE),"")</f>
        <v/>
      </c>
      <c r="M232" s="168" t="str">
        <f>IFERROR(VLOOKUP(M231,'P1-1'!$B:$AP,41,FALSE),"")</f>
        <v/>
      </c>
      <c r="N232" s="168" t="str">
        <f>IFERROR(VLOOKUP(N231,'P1-1'!$B:$AP,41,FALSE),"")</f>
        <v/>
      </c>
      <c r="O232" s="168" t="str">
        <f>IFERROR(VLOOKUP(O231,'P1-1'!$B:$AP,41,FALSE),"")</f>
        <v/>
      </c>
      <c r="P232" s="168" t="str">
        <f>IFERROR(VLOOKUP(P231,'P1-1'!$B:$AP,41,FALSE),"")</f>
        <v/>
      </c>
      <c r="Q232" s="168" t="str">
        <f>IFERROR(VLOOKUP(Q231,'P1-1'!$B:$AP,41,FALSE),"")</f>
        <v/>
      </c>
      <c r="R232" s="168" t="str">
        <f>IFERROR(VLOOKUP(R231,'P1-1'!$B:$AP,41,FALSE),"")</f>
        <v/>
      </c>
      <c r="S232" s="168" t="str">
        <f>IFERROR(VLOOKUP(S231,'P1-1'!$B:$AP,41,FALSE),"")</f>
        <v/>
      </c>
      <c r="T232" s="168" t="str">
        <f>IFERROR(VLOOKUP(T231,'P1-1'!$B:$AP,41,FALSE),"")</f>
        <v/>
      </c>
      <c r="U232" s="168" t="str">
        <f>IFERROR(VLOOKUP(U231,'P1-1'!$B:$AP,41,FALSE),"")</f>
        <v/>
      </c>
      <c r="V232" s="168" t="str">
        <f>IFERROR(VLOOKUP(V231,'P1-1'!$B:$AP,41,FALSE),"")</f>
        <v/>
      </c>
      <c r="W232" s="168" t="str">
        <f>IFERROR(VLOOKUP(W231,'P1-1'!$B:$AP,41,FALSE),"")</f>
        <v/>
      </c>
      <c r="X232" s="168" t="str">
        <f>IFERROR(VLOOKUP(X231,'P1-1'!$B:$AP,41,FALSE),"")</f>
        <v/>
      </c>
      <c r="Y232" s="168" t="str">
        <f>IFERROR(VLOOKUP(Y231,'P1-1'!$B:$AP,41,FALSE),"")</f>
        <v/>
      </c>
      <c r="Z232" s="168" t="str">
        <f>IFERROR(VLOOKUP(Z231,'P1-1'!$B:$AP,41,FALSE),"")</f>
        <v/>
      </c>
      <c r="AA232" s="168" t="str">
        <f>IFERROR(VLOOKUP(AA231,'P1-1'!$B:$AP,41,FALSE),"")</f>
        <v/>
      </c>
      <c r="AB232" s="168" t="str">
        <f>IFERROR(VLOOKUP(AB231,'P1-1'!$B:$AP,41,FALSE),"")</f>
        <v/>
      </c>
      <c r="AC232" s="168" t="str">
        <f>IFERROR(VLOOKUP(AC231,'P1-1'!$B:$AP,41,FALSE),"")</f>
        <v/>
      </c>
      <c r="AD232" s="168" t="str">
        <f>IFERROR(VLOOKUP(AD231,'P1-1'!$B:$AP,41,FALSE),"")</f>
        <v/>
      </c>
      <c r="AE232" s="168" t="str">
        <f>IFERROR(VLOOKUP(AE231,'P1-1'!$B:$AP,41,FALSE),"")</f>
        <v/>
      </c>
      <c r="AF232" s="168" t="str">
        <f>IFERROR(VLOOKUP(AF231,'P1-1'!$B:$AP,41,FALSE),"")</f>
        <v/>
      </c>
      <c r="AG232" s="168" t="str">
        <f>IFERROR(VLOOKUP(AG231,'P1-1'!$B:$AP,41,FALSE),"")</f>
        <v/>
      </c>
      <c r="AH232" s="168" t="str">
        <f>IFERROR(VLOOKUP(AH231,'P1-1'!$B:$AP,41,FALSE),"")</f>
        <v/>
      </c>
      <c r="AI232" s="168" t="str">
        <f>IFERROR(VLOOKUP(AI231,'P1-1'!$B:$AP,41,FALSE),"")</f>
        <v/>
      </c>
      <c r="AJ232" s="168" t="str">
        <f>IFERROR(VLOOKUP(AJ231,'P1-1'!$B:$AP,41,FALSE),"")</f>
        <v/>
      </c>
      <c r="AK232" s="168" t="str">
        <f>IFERROR(VLOOKUP(AK231,'P1-1'!$B:$AP,41,FALSE),"")</f>
        <v/>
      </c>
      <c r="AL232" s="168" t="str">
        <f>IFERROR(VLOOKUP(AL231,'P1-1'!$B:$AP,41,FALSE),"")</f>
        <v/>
      </c>
      <c r="AM232" s="168" t="str">
        <f>IFERROR(VLOOKUP(AM231,'P1-1'!$B:$AP,41,FALSE),"")</f>
        <v/>
      </c>
      <c r="AN232" s="483"/>
      <c r="AO232" s="486"/>
      <c r="AP232" s="490"/>
      <c r="AQ232" s="491"/>
      <c r="AR232" s="486"/>
      <c r="AS232" s="486"/>
      <c r="AT232" s="494"/>
      <c r="AU232" s="327" t="str">
        <f t="shared" ref="AU232" si="269">IFERROR(IF($D231="□",($AO231/$AK$7),($AO231/$AK$9)),"")</f>
        <v/>
      </c>
      <c r="AV232" s="327" t="str">
        <f t="shared" ref="AV232" si="270">IFERROR(IF($D231="□",($AN231/$AO$7),($AN231/$AO$9)),"")</f>
        <v/>
      </c>
    </row>
    <row r="233" spans="1:48" s="139" customFormat="1" ht="12" customHeight="1" x14ac:dyDescent="0.15">
      <c r="A233" s="497"/>
      <c r="B233" s="500"/>
      <c r="C233" s="515"/>
      <c r="D233" s="506"/>
      <c r="E233" s="364"/>
      <c r="F233" s="511"/>
      <c r="G233" s="512"/>
      <c r="H233" s="169" t="s">
        <v>224</v>
      </c>
      <c r="I233" s="168" t="str">
        <f>IFERROR(VLOOKUP(I231,'P1-1'!$B:$AP,31,FALSE),"")</f>
        <v/>
      </c>
      <c r="J233" s="168" t="str">
        <f>IFERROR(VLOOKUP(J231,'P1-1'!$B:$AP,31,FALSE),"")</f>
        <v/>
      </c>
      <c r="K233" s="168" t="str">
        <f>IFERROR(VLOOKUP(K231,'P1-1'!$B:$AP,31,FALSE),"")</f>
        <v/>
      </c>
      <c r="L233" s="168" t="str">
        <f>IFERROR(VLOOKUP(L231,'P1-1'!$B:$AP,31,FALSE),"")</f>
        <v/>
      </c>
      <c r="M233" s="168" t="str">
        <f>IFERROR(VLOOKUP(M231,'P1-1'!$B:$AP,31,FALSE),"")</f>
        <v/>
      </c>
      <c r="N233" s="168" t="str">
        <f>IFERROR(VLOOKUP(N231,'P1-1'!$B:$AP,31,FALSE),"")</f>
        <v/>
      </c>
      <c r="O233" s="168" t="str">
        <f>IFERROR(VLOOKUP(O231,'P1-1'!$B:$AP,31,FALSE),"")</f>
        <v/>
      </c>
      <c r="P233" s="168" t="str">
        <f>IFERROR(VLOOKUP(P231,'P1-1'!$B:$AP,31,FALSE),"")</f>
        <v/>
      </c>
      <c r="Q233" s="168" t="str">
        <f>IFERROR(VLOOKUP(Q231,'P1-1'!$B:$AP,31,FALSE),"")</f>
        <v/>
      </c>
      <c r="R233" s="168" t="str">
        <f>IFERROR(VLOOKUP(R231,'P1-1'!$B:$AP,31,FALSE),"")</f>
        <v/>
      </c>
      <c r="S233" s="168" t="str">
        <f>IFERROR(VLOOKUP(S231,'P1-1'!$B:$AP,31,FALSE),"")</f>
        <v/>
      </c>
      <c r="T233" s="168" t="str">
        <f>IFERROR(VLOOKUP(T231,'P1-1'!$B:$AP,31,FALSE),"")</f>
        <v/>
      </c>
      <c r="U233" s="168" t="str">
        <f>IFERROR(VLOOKUP(U231,'P1-1'!$B:$AP,31,FALSE),"")</f>
        <v/>
      </c>
      <c r="V233" s="168" t="str">
        <f>IFERROR(VLOOKUP(V231,'P1-1'!$B:$AP,31,FALSE),"")</f>
        <v/>
      </c>
      <c r="W233" s="168" t="str">
        <f>IFERROR(VLOOKUP(W231,'P1-1'!$B:$AP,31,FALSE),"")</f>
        <v/>
      </c>
      <c r="X233" s="168" t="str">
        <f>IFERROR(VLOOKUP(X231,'P1-1'!$B:$AP,31,FALSE),"")</f>
        <v/>
      </c>
      <c r="Y233" s="168" t="str">
        <f>IFERROR(VLOOKUP(Y231,'P1-1'!$B:$AP,31,FALSE),"")</f>
        <v/>
      </c>
      <c r="Z233" s="168" t="str">
        <f>IFERROR(VLOOKUP(Z231,'P1-1'!$B:$AP,31,FALSE),"")</f>
        <v/>
      </c>
      <c r="AA233" s="168" t="str">
        <f>IFERROR(VLOOKUP(AA231,'P1-1'!$B:$AP,31,FALSE),"")</f>
        <v/>
      </c>
      <c r="AB233" s="168" t="str">
        <f>IFERROR(VLOOKUP(AB231,'P1-1'!$B:$AP,31,FALSE),"")</f>
        <v/>
      </c>
      <c r="AC233" s="168" t="str">
        <f>IFERROR(VLOOKUP(AC231,'P1-1'!$B:$AP,31,FALSE),"")</f>
        <v/>
      </c>
      <c r="AD233" s="168" t="str">
        <f>IFERROR(VLOOKUP(AD231,'P1-1'!$B:$AP,31,FALSE),"")</f>
        <v/>
      </c>
      <c r="AE233" s="168" t="str">
        <f>IFERROR(VLOOKUP(AE231,'P1-1'!$B:$AP,31,FALSE),"")</f>
        <v/>
      </c>
      <c r="AF233" s="168" t="str">
        <f>IFERROR(VLOOKUP(AF231,'P1-1'!$B:$AP,31,FALSE),"")</f>
        <v/>
      </c>
      <c r="AG233" s="168" t="str">
        <f>IFERROR(VLOOKUP(AG231,'P1-1'!$B:$AP,31,FALSE),"")</f>
        <v/>
      </c>
      <c r="AH233" s="168" t="str">
        <f>IFERROR(VLOOKUP(AH231,'P1-1'!$B:$AP,31,FALSE),"")</f>
        <v/>
      </c>
      <c r="AI233" s="168" t="str">
        <f>IFERROR(VLOOKUP(AI231,'P1-1'!$B:$AP,31,FALSE),"")</f>
        <v/>
      </c>
      <c r="AJ233" s="168" t="str">
        <f>IFERROR(VLOOKUP(AJ231,'P1-1'!$B:$AP,31,FALSE),"")</f>
        <v/>
      </c>
      <c r="AK233" s="168" t="str">
        <f>IFERROR(VLOOKUP(AK231,'P1-1'!$B:$AP,31,FALSE),"")</f>
        <v/>
      </c>
      <c r="AL233" s="168" t="str">
        <f>IFERROR(VLOOKUP(AL231,'P1-1'!$B:$AP,31,FALSE),"")</f>
        <v/>
      </c>
      <c r="AM233" s="168" t="str">
        <f>IFERROR(VLOOKUP(AM231,'P1-1'!$B:$AP,31,FALSE),"")</f>
        <v/>
      </c>
      <c r="AN233" s="484"/>
      <c r="AO233" s="487"/>
      <c r="AP233" s="492"/>
      <c r="AQ233" s="493"/>
      <c r="AR233" s="487"/>
      <c r="AS233" s="487"/>
      <c r="AT233" s="494"/>
      <c r="AU233" s="328"/>
      <c r="AV233" s="328"/>
    </row>
    <row r="234" spans="1:48" s="139" customFormat="1" ht="12" customHeight="1" x14ac:dyDescent="0.15">
      <c r="A234" s="495">
        <v>71</v>
      </c>
      <c r="B234" s="498"/>
      <c r="C234" s="513"/>
      <c r="D234" s="504" t="s">
        <v>95</v>
      </c>
      <c r="E234" s="363"/>
      <c r="F234" s="507"/>
      <c r="G234" s="508"/>
      <c r="H234" s="166" t="s">
        <v>221</v>
      </c>
      <c r="I234" s="325"/>
      <c r="J234" s="325"/>
      <c r="K234" s="325"/>
      <c r="L234" s="325"/>
      <c r="M234" s="325"/>
      <c r="N234" s="325"/>
      <c r="O234" s="325"/>
      <c r="P234" s="325"/>
      <c r="Q234" s="325"/>
      <c r="R234" s="325"/>
      <c r="S234" s="325"/>
      <c r="T234" s="325"/>
      <c r="U234" s="325"/>
      <c r="V234" s="325"/>
      <c r="W234" s="325"/>
      <c r="X234" s="325"/>
      <c r="Y234" s="325"/>
      <c r="Z234" s="325"/>
      <c r="AA234" s="325"/>
      <c r="AB234" s="325"/>
      <c r="AC234" s="325"/>
      <c r="AD234" s="325"/>
      <c r="AE234" s="325"/>
      <c r="AF234" s="325"/>
      <c r="AG234" s="325"/>
      <c r="AH234" s="325"/>
      <c r="AI234" s="325"/>
      <c r="AJ234" s="325"/>
      <c r="AK234" s="325"/>
      <c r="AL234" s="325"/>
      <c r="AM234" s="325"/>
      <c r="AN234" s="482">
        <f t="shared" ref="AN234" si="271">IF(LEFT($AN$2,6)="共同生活援助",SUM(I235:AM235),SUM(I235:AM236))</f>
        <v>0</v>
      </c>
      <c r="AO234" s="485">
        <f>IF($AN$4="４週",AN234/4,AN234/(DAY(EOMONTH($I$22,0))/7))</f>
        <v>0</v>
      </c>
      <c r="AP234" s="488"/>
      <c r="AQ234" s="489"/>
      <c r="AR234" s="485" t="str">
        <f t="shared" ref="AR234" si="272">IF($AN$4="４週",AU235,AV235)</f>
        <v/>
      </c>
      <c r="AS234" s="485"/>
      <c r="AT234" s="494"/>
      <c r="AU234" s="326" t="s">
        <v>508</v>
      </c>
      <c r="AV234" s="326" t="s">
        <v>222</v>
      </c>
    </row>
    <row r="235" spans="1:48" s="139" customFormat="1" ht="12" customHeight="1" x14ac:dyDescent="0.15">
      <c r="A235" s="496"/>
      <c r="B235" s="499"/>
      <c r="C235" s="514"/>
      <c r="D235" s="505"/>
      <c r="E235" s="364"/>
      <c r="F235" s="509"/>
      <c r="G235" s="510"/>
      <c r="H235" s="167" t="s">
        <v>223</v>
      </c>
      <c r="I235" s="168" t="str">
        <f>IFERROR(VLOOKUP(I234,'P1-1'!$B:$AP,41,FALSE),"")</f>
        <v/>
      </c>
      <c r="J235" s="168" t="str">
        <f>IFERROR(VLOOKUP(J234,'P1-1'!$B:$AP,41,FALSE),"")</f>
        <v/>
      </c>
      <c r="K235" s="168" t="str">
        <f>IFERROR(VLOOKUP(K234,'P1-1'!$B:$AP,41,FALSE),"")</f>
        <v/>
      </c>
      <c r="L235" s="168" t="str">
        <f>IFERROR(VLOOKUP(L234,'P1-1'!$B:$AP,41,FALSE),"")</f>
        <v/>
      </c>
      <c r="M235" s="168" t="str">
        <f>IFERROR(VLOOKUP(M234,'P1-1'!$B:$AP,41,FALSE),"")</f>
        <v/>
      </c>
      <c r="N235" s="168" t="str">
        <f>IFERROR(VLOOKUP(N234,'P1-1'!$B:$AP,41,FALSE),"")</f>
        <v/>
      </c>
      <c r="O235" s="168" t="str">
        <f>IFERROR(VLOOKUP(O234,'P1-1'!$B:$AP,41,FALSE),"")</f>
        <v/>
      </c>
      <c r="P235" s="168" t="str">
        <f>IFERROR(VLOOKUP(P234,'P1-1'!$B:$AP,41,FALSE),"")</f>
        <v/>
      </c>
      <c r="Q235" s="168" t="str">
        <f>IFERROR(VLOOKUP(Q234,'P1-1'!$B:$AP,41,FALSE),"")</f>
        <v/>
      </c>
      <c r="R235" s="168" t="str">
        <f>IFERROR(VLOOKUP(R234,'P1-1'!$B:$AP,41,FALSE),"")</f>
        <v/>
      </c>
      <c r="S235" s="168" t="str">
        <f>IFERROR(VLOOKUP(S234,'P1-1'!$B:$AP,41,FALSE),"")</f>
        <v/>
      </c>
      <c r="T235" s="168" t="str">
        <f>IFERROR(VLOOKUP(T234,'P1-1'!$B:$AP,41,FALSE),"")</f>
        <v/>
      </c>
      <c r="U235" s="168" t="str">
        <f>IFERROR(VLOOKUP(U234,'P1-1'!$B:$AP,41,FALSE),"")</f>
        <v/>
      </c>
      <c r="V235" s="168" t="str">
        <f>IFERROR(VLOOKUP(V234,'P1-1'!$B:$AP,41,FALSE),"")</f>
        <v/>
      </c>
      <c r="W235" s="168" t="str">
        <f>IFERROR(VLOOKUP(W234,'P1-1'!$B:$AP,41,FALSE),"")</f>
        <v/>
      </c>
      <c r="X235" s="168" t="str">
        <f>IFERROR(VLOOKUP(X234,'P1-1'!$B:$AP,41,FALSE),"")</f>
        <v/>
      </c>
      <c r="Y235" s="168" t="str">
        <f>IFERROR(VLOOKUP(Y234,'P1-1'!$B:$AP,41,FALSE),"")</f>
        <v/>
      </c>
      <c r="Z235" s="168" t="str">
        <f>IFERROR(VLOOKUP(Z234,'P1-1'!$B:$AP,41,FALSE),"")</f>
        <v/>
      </c>
      <c r="AA235" s="168" t="str">
        <f>IFERROR(VLOOKUP(AA234,'P1-1'!$B:$AP,41,FALSE),"")</f>
        <v/>
      </c>
      <c r="AB235" s="168" t="str">
        <f>IFERROR(VLOOKUP(AB234,'P1-1'!$B:$AP,41,FALSE),"")</f>
        <v/>
      </c>
      <c r="AC235" s="168" t="str">
        <f>IFERROR(VLOOKUP(AC234,'P1-1'!$B:$AP,41,FALSE),"")</f>
        <v/>
      </c>
      <c r="AD235" s="168" t="str">
        <f>IFERROR(VLOOKUP(AD234,'P1-1'!$B:$AP,41,FALSE),"")</f>
        <v/>
      </c>
      <c r="AE235" s="168" t="str">
        <f>IFERROR(VLOOKUP(AE234,'P1-1'!$B:$AP,41,FALSE),"")</f>
        <v/>
      </c>
      <c r="AF235" s="168" t="str">
        <f>IFERROR(VLOOKUP(AF234,'P1-1'!$B:$AP,41,FALSE),"")</f>
        <v/>
      </c>
      <c r="AG235" s="168" t="str">
        <f>IFERROR(VLOOKUP(AG234,'P1-1'!$B:$AP,41,FALSE),"")</f>
        <v/>
      </c>
      <c r="AH235" s="168" t="str">
        <f>IFERROR(VLOOKUP(AH234,'P1-1'!$B:$AP,41,FALSE),"")</f>
        <v/>
      </c>
      <c r="AI235" s="168" t="str">
        <f>IFERROR(VLOOKUP(AI234,'P1-1'!$B:$AP,41,FALSE),"")</f>
        <v/>
      </c>
      <c r="AJ235" s="168" t="str">
        <f>IFERROR(VLOOKUP(AJ234,'P1-1'!$B:$AP,41,FALSE),"")</f>
        <v/>
      </c>
      <c r="AK235" s="168" t="str">
        <f>IFERROR(VLOOKUP(AK234,'P1-1'!$B:$AP,41,FALSE),"")</f>
        <v/>
      </c>
      <c r="AL235" s="168" t="str">
        <f>IFERROR(VLOOKUP(AL234,'P1-1'!$B:$AP,41,FALSE),"")</f>
        <v/>
      </c>
      <c r="AM235" s="168" t="str">
        <f>IFERROR(VLOOKUP(AM234,'P1-1'!$B:$AP,41,FALSE),"")</f>
        <v/>
      </c>
      <c r="AN235" s="483"/>
      <c r="AO235" s="486"/>
      <c r="AP235" s="490"/>
      <c r="AQ235" s="491"/>
      <c r="AR235" s="486"/>
      <c r="AS235" s="486"/>
      <c r="AT235" s="494"/>
      <c r="AU235" s="327" t="str">
        <f t="shared" ref="AU235" si="273">IFERROR(IF($D234="□",($AO234/$AK$7),($AO234/$AK$9)),"")</f>
        <v/>
      </c>
      <c r="AV235" s="327" t="str">
        <f t="shared" ref="AV235" si="274">IFERROR(IF($D234="□",($AN234/$AO$7),($AN234/$AO$9)),"")</f>
        <v/>
      </c>
    </row>
    <row r="236" spans="1:48" s="139" customFormat="1" ht="12" customHeight="1" x14ac:dyDescent="0.15">
      <c r="A236" s="497"/>
      <c r="B236" s="500"/>
      <c r="C236" s="515"/>
      <c r="D236" s="506"/>
      <c r="E236" s="364"/>
      <c r="F236" s="511"/>
      <c r="G236" s="512"/>
      <c r="H236" s="169" t="s">
        <v>224</v>
      </c>
      <c r="I236" s="168" t="str">
        <f>IFERROR(VLOOKUP(I234,'P1-1'!$B:$AP,31,FALSE),"")</f>
        <v/>
      </c>
      <c r="J236" s="168" t="str">
        <f>IFERROR(VLOOKUP(J234,'P1-1'!$B:$AP,31,FALSE),"")</f>
        <v/>
      </c>
      <c r="K236" s="168" t="str">
        <f>IFERROR(VLOOKUP(K234,'P1-1'!$B:$AP,31,FALSE),"")</f>
        <v/>
      </c>
      <c r="L236" s="168" t="str">
        <f>IFERROR(VLOOKUP(L234,'P1-1'!$B:$AP,31,FALSE),"")</f>
        <v/>
      </c>
      <c r="M236" s="168" t="str">
        <f>IFERROR(VLOOKUP(M234,'P1-1'!$B:$AP,31,FALSE),"")</f>
        <v/>
      </c>
      <c r="N236" s="168" t="str">
        <f>IFERROR(VLOOKUP(N234,'P1-1'!$B:$AP,31,FALSE),"")</f>
        <v/>
      </c>
      <c r="O236" s="168" t="str">
        <f>IFERROR(VLOOKUP(O234,'P1-1'!$B:$AP,31,FALSE),"")</f>
        <v/>
      </c>
      <c r="P236" s="168" t="str">
        <f>IFERROR(VLOOKUP(P234,'P1-1'!$B:$AP,31,FALSE),"")</f>
        <v/>
      </c>
      <c r="Q236" s="168" t="str">
        <f>IFERROR(VLOOKUP(Q234,'P1-1'!$B:$AP,31,FALSE),"")</f>
        <v/>
      </c>
      <c r="R236" s="168" t="str">
        <f>IFERROR(VLOOKUP(R234,'P1-1'!$B:$AP,31,FALSE),"")</f>
        <v/>
      </c>
      <c r="S236" s="168" t="str">
        <f>IFERROR(VLOOKUP(S234,'P1-1'!$B:$AP,31,FALSE),"")</f>
        <v/>
      </c>
      <c r="T236" s="168" t="str">
        <f>IFERROR(VLOOKUP(T234,'P1-1'!$B:$AP,31,FALSE),"")</f>
        <v/>
      </c>
      <c r="U236" s="168" t="str">
        <f>IFERROR(VLOOKUP(U234,'P1-1'!$B:$AP,31,FALSE),"")</f>
        <v/>
      </c>
      <c r="V236" s="168" t="str">
        <f>IFERROR(VLOOKUP(V234,'P1-1'!$B:$AP,31,FALSE),"")</f>
        <v/>
      </c>
      <c r="W236" s="168" t="str">
        <f>IFERROR(VLOOKUP(W234,'P1-1'!$B:$AP,31,FALSE),"")</f>
        <v/>
      </c>
      <c r="X236" s="168" t="str">
        <f>IFERROR(VLOOKUP(X234,'P1-1'!$B:$AP,31,FALSE),"")</f>
        <v/>
      </c>
      <c r="Y236" s="168" t="str">
        <f>IFERROR(VLOOKUP(Y234,'P1-1'!$B:$AP,31,FALSE),"")</f>
        <v/>
      </c>
      <c r="Z236" s="168" t="str">
        <f>IFERROR(VLOOKUP(Z234,'P1-1'!$B:$AP,31,FALSE),"")</f>
        <v/>
      </c>
      <c r="AA236" s="168" t="str">
        <f>IFERROR(VLOOKUP(AA234,'P1-1'!$B:$AP,31,FALSE),"")</f>
        <v/>
      </c>
      <c r="AB236" s="168" t="str">
        <f>IFERROR(VLOOKUP(AB234,'P1-1'!$B:$AP,31,FALSE),"")</f>
        <v/>
      </c>
      <c r="AC236" s="168" t="str">
        <f>IFERROR(VLOOKUP(AC234,'P1-1'!$B:$AP,31,FALSE),"")</f>
        <v/>
      </c>
      <c r="AD236" s="168" t="str">
        <f>IFERROR(VLOOKUP(AD234,'P1-1'!$B:$AP,31,FALSE),"")</f>
        <v/>
      </c>
      <c r="AE236" s="168" t="str">
        <f>IFERROR(VLOOKUP(AE234,'P1-1'!$B:$AP,31,FALSE),"")</f>
        <v/>
      </c>
      <c r="AF236" s="168" t="str">
        <f>IFERROR(VLOOKUP(AF234,'P1-1'!$B:$AP,31,FALSE),"")</f>
        <v/>
      </c>
      <c r="AG236" s="168" t="str">
        <f>IFERROR(VLOOKUP(AG234,'P1-1'!$B:$AP,31,FALSE),"")</f>
        <v/>
      </c>
      <c r="AH236" s="168" t="str">
        <f>IFERROR(VLOOKUP(AH234,'P1-1'!$B:$AP,31,FALSE),"")</f>
        <v/>
      </c>
      <c r="AI236" s="168" t="str">
        <f>IFERROR(VLOOKUP(AI234,'P1-1'!$B:$AP,31,FALSE),"")</f>
        <v/>
      </c>
      <c r="AJ236" s="168" t="str">
        <f>IFERROR(VLOOKUP(AJ234,'P1-1'!$B:$AP,31,FALSE),"")</f>
        <v/>
      </c>
      <c r="AK236" s="168" t="str">
        <f>IFERROR(VLOOKUP(AK234,'P1-1'!$B:$AP,31,FALSE),"")</f>
        <v/>
      </c>
      <c r="AL236" s="168" t="str">
        <f>IFERROR(VLOOKUP(AL234,'P1-1'!$B:$AP,31,FALSE),"")</f>
        <v/>
      </c>
      <c r="AM236" s="168" t="str">
        <f>IFERROR(VLOOKUP(AM234,'P1-1'!$B:$AP,31,FALSE),"")</f>
        <v/>
      </c>
      <c r="AN236" s="484"/>
      <c r="AO236" s="487"/>
      <c r="AP236" s="492"/>
      <c r="AQ236" s="493"/>
      <c r="AR236" s="487"/>
      <c r="AS236" s="487"/>
      <c r="AT236" s="494"/>
      <c r="AU236" s="328"/>
      <c r="AV236" s="328"/>
    </row>
    <row r="237" spans="1:48" s="137" customFormat="1" ht="12" customHeight="1" x14ac:dyDescent="0.15">
      <c r="A237" s="495">
        <v>72</v>
      </c>
      <c r="B237" s="498"/>
      <c r="C237" s="513"/>
      <c r="D237" s="504" t="s">
        <v>95</v>
      </c>
      <c r="E237" s="363"/>
      <c r="F237" s="507"/>
      <c r="G237" s="508"/>
      <c r="H237" s="166" t="s">
        <v>221</v>
      </c>
      <c r="I237" s="325"/>
      <c r="J237" s="325"/>
      <c r="K237" s="325"/>
      <c r="L237" s="325"/>
      <c r="M237" s="325"/>
      <c r="N237" s="325"/>
      <c r="O237" s="325"/>
      <c r="P237" s="325"/>
      <c r="Q237" s="325"/>
      <c r="R237" s="325"/>
      <c r="S237" s="325"/>
      <c r="T237" s="325"/>
      <c r="U237" s="325"/>
      <c r="V237" s="325"/>
      <c r="W237" s="325"/>
      <c r="X237" s="325"/>
      <c r="Y237" s="325"/>
      <c r="Z237" s="325"/>
      <c r="AA237" s="325"/>
      <c r="AB237" s="325"/>
      <c r="AC237" s="325"/>
      <c r="AD237" s="325"/>
      <c r="AE237" s="325"/>
      <c r="AF237" s="325"/>
      <c r="AG237" s="325"/>
      <c r="AH237" s="325"/>
      <c r="AI237" s="325"/>
      <c r="AJ237" s="325"/>
      <c r="AK237" s="325"/>
      <c r="AL237" s="325"/>
      <c r="AM237" s="325"/>
      <c r="AN237" s="482">
        <f t="shared" ref="AN237" si="275">IF(LEFT($AN$2,6)="共同生活援助",SUM(I238:AM238),SUM(I238:AM239))</f>
        <v>0</v>
      </c>
      <c r="AO237" s="485">
        <f>IF($AN$4="４週",AN237/4,AN237/(DAY(EOMONTH($I$22,0))/7))</f>
        <v>0</v>
      </c>
      <c r="AP237" s="488"/>
      <c r="AQ237" s="489"/>
      <c r="AR237" s="485" t="str">
        <f t="shared" ref="AR237" si="276">IF($AN$4="４週",AU238,AV238)</f>
        <v/>
      </c>
      <c r="AS237" s="485"/>
      <c r="AT237" s="494"/>
      <c r="AU237" s="326" t="s">
        <v>508</v>
      </c>
      <c r="AV237" s="326" t="s">
        <v>222</v>
      </c>
    </row>
    <row r="238" spans="1:48" s="137" customFormat="1" ht="12" customHeight="1" x14ac:dyDescent="0.15">
      <c r="A238" s="496"/>
      <c r="B238" s="499"/>
      <c r="C238" s="514"/>
      <c r="D238" s="505"/>
      <c r="E238" s="364"/>
      <c r="F238" s="509"/>
      <c r="G238" s="510"/>
      <c r="H238" s="167" t="s">
        <v>223</v>
      </c>
      <c r="I238" s="168" t="str">
        <f>IFERROR(VLOOKUP(I237,'P1-1'!$B:$AP,41,FALSE),"")</f>
        <v/>
      </c>
      <c r="J238" s="168" t="str">
        <f>IFERROR(VLOOKUP(J237,'P1-1'!$B:$AP,41,FALSE),"")</f>
        <v/>
      </c>
      <c r="K238" s="168" t="str">
        <f>IFERROR(VLOOKUP(K237,'P1-1'!$B:$AP,41,FALSE),"")</f>
        <v/>
      </c>
      <c r="L238" s="168" t="str">
        <f>IFERROR(VLOOKUP(L237,'P1-1'!$B:$AP,41,FALSE),"")</f>
        <v/>
      </c>
      <c r="M238" s="168" t="str">
        <f>IFERROR(VLOOKUP(M237,'P1-1'!$B:$AP,41,FALSE),"")</f>
        <v/>
      </c>
      <c r="N238" s="168" t="str">
        <f>IFERROR(VLOOKUP(N237,'P1-1'!$B:$AP,41,FALSE),"")</f>
        <v/>
      </c>
      <c r="O238" s="168" t="str">
        <f>IFERROR(VLOOKUP(O237,'P1-1'!$B:$AP,41,FALSE),"")</f>
        <v/>
      </c>
      <c r="P238" s="168" t="str">
        <f>IFERROR(VLOOKUP(P237,'P1-1'!$B:$AP,41,FALSE),"")</f>
        <v/>
      </c>
      <c r="Q238" s="168" t="str">
        <f>IFERROR(VLOOKUP(Q237,'P1-1'!$B:$AP,41,FALSE),"")</f>
        <v/>
      </c>
      <c r="R238" s="168" t="str">
        <f>IFERROR(VLOOKUP(R237,'P1-1'!$B:$AP,41,FALSE),"")</f>
        <v/>
      </c>
      <c r="S238" s="168" t="str">
        <f>IFERROR(VLOOKUP(S237,'P1-1'!$B:$AP,41,FALSE),"")</f>
        <v/>
      </c>
      <c r="T238" s="168" t="str">
        <f>IFERROR(VLOOKUP(T237,'P1-1'!$B:$AP,41,FALSE),"")</f>
        <v/>
      </c>
      <c r="U238" s="168" t="str">
        <f>IFERROR(VLOOKUP(U237,'P1-1'!$B:$AP,41,FALSE),"")</f>
        <v/>
      </c>
      <c r="V238" s="168" t="str">
        <f>IFERROR(VLOOKUP(V237,'P1-1'!$B:$AP,41,FALSE),"")</f>
        <v/>
      </c>
      <c r="W238" s="168" t="str">
        <f>IFERROR(VLOOKUP(W237,'P1-1'!$B:$AP,41,FALSE),"")</f>
        <v/>
      </c>
      <c r="X238" s="168" t="str">
        <f>IFERROR(VLOOKUP(X237,'P1-1'!$B:$AP,41,FALSE),"")</f>
        <v/>
      </c>
      <c r="Y238" s="168" t="str">
        <f>IFERROR(VLOOKUP(Y237,'P1-1'!$B:$AP,41,FALSE),"")</f>
        <v/>
      </c>
      <c r="Z238" s="168" t="str">
        <f>IFERROR(VLOOKUP(Z237,'P1-1'!$B:$AP,41,FALSE),"")</f>
        <v/>
      </c>
      <c r="AA238" s="168" t="str">
        <f>IFERROR(VLOOKUP(AA237,'P1-1'!$B:$AP,41,FALSE),"")</f>
        <v/>
      </c>
      <c r="AB238" s="168" t="str">
        <f>IFERROR(VLOOKUP(AB237,'P1-1'!$B:$AP,41,FALSE),"")</f>
        <v/>
      </c>
      <c r="AC238" s="168" t="str">
        <f>IFERROR(VLOOKUP(AC237,'P1-1'!$B:$AP,41,FALSE),"")</f>
        <v/>
      </c>
      <c r="AD238" s="168" t="str">
        <f>IFERROR(VLOOKUP(AD237,'P1-1'!$B:$AP,41,FALSE),"")</f>
        <v/>
      </c>
      <c r="AE238" s="168" t="str">
        <f>IFERROR(VLOOKUP(AE237,'P1-1'!$B:$AP,41,FALSE),"")</f>
        <v/>
      </c>
      <c r="AF238" s="168" t="str">
        <f>IFERROR(VLOOKUP(AF237,'P1-1'!$B:$AP,41,FALSE),"")</f>
        <v/>
      </c>
      <c r="AG238" s="168" t="str">
        <f>IFERROR(VLOOKUP(AG237,'P1-1'!$B:$AP,41,FALSE),"")</f>
        <v/>
      </c>
      <c r="AH238" s="168" t="str">
        <f>IFERROR(VLOOKUP(AH237,'P1-1'!$B:$AP,41,FALSE),"")</f>
        <v/>
      </c>
      <c r="AI238" s="168" t="str">
        <f>IFERROR(VLOOKUP(AI237,'P1-1'!$B:$AP,41,FALSE),"")</f>
        <v/>
      </c>
      <c r="AJ238" s="168" t="str">
        <f>IFERROR(VLOOKUP(AJ237,'P1-1'!$B:$AP,41,FALSE),"")</f>
        <v/>
      </c>
      <c r="AK238" s="168" t="str">
        <f>IFERROR(VLOOKUP(AK237,'P1-1'!$B:$AP,41,FALSE),"")</f>
        <v/>
      </c>
      <c r="AL238" s="168" t="str">
        <f>IFERROR(VLOOKUP(AL237,'P1-1'!$B:$AP,41,FALSE),"")</f>
        <v/>
      </c>
      <c r="AM238" s="168" t="str">
        <f>IFERROR(VLOOKUP(AM237,'P1-1'!$B:$AP,41,FALSE),"")</f>
        <v/>
      </c>
      <c r="AN238" s="483"/>
      <c r="AO238" s="486"/>
      <c r="AP238" s="490"/>
      <c r="AQ238" s="491"/>
      <c r="AR238" s="486"/>
      <c r="AS238" s="486"/>
      <c r="AT238" s="494"/>
      <c r="AU238" s="327" t="str">
        <f>IFERROR(IF($D237="□",($AO237/$AK$7),($AO237/$AK$9)),"")</f>
        <v/>
      </c>
      <c r="AV238" s="327" t="str">
        <f>IFERROR(IF($D237="□",($AN237/$AO$7),($AN237/$AO$9)),"")</f>
        <v/>
      </c>
    </row>
    <row r="239" spans="1:48" s="137" customFormat="1" ht="12" customHeight="1" x14ac:dyDescent="0.15">
      <c r="A239" s="497"/>
      <c r="B239" s="500"/>
      <c r="C239" s="515"/>
      <c r="D239" s="506"/>
      <c r="E239" s="364"/>
      <c r="F239" s="511"/>
      <c r="G239" s="512"/>
      <c r="H239" s="169" t="s">
        <v>224</v>
      </c>
      <c r="I239" s="168" t="str">
        <f>IFERROR(VLOOKUP(I237,'P1-1'!$B:$AP,31,FALSE),"")</f>
        <v/>
      </c>
      <c r="J239" s="168" t="str">
        <f>IFERROR(VLOOKUP(J237,'P1-1'!$B:$AP,31,FALSE),"")</f>
        <v/>
      </c>
      <c r="K239" s="168" t="str">
        <f>IFERROR(VLOOKUP(K237,'P1-1'!$B:$AP,31,FALSE),"")</f>
        <v/>
      </c>
      <c r="L239" s="168" t="str">
        <f>IFERROR(VLOOKUP(L237,'P1-1'!$B:$AP,31,FALSE),"")</f>
        <v/>
      </c>
      <c r="M239" s="168" t="str">
        <f>IFERROR(VLOOKUP(M237,'P1-1'!$B:$AP,31,FALSE),"")</f>
        <v/>
      </c>
      <c r="N239" s="168" t="str">
        <f>IFERROR(VLOOKUP(N237,'P1-1'!$B:$AP,31,FALSE),"")</f>
        <v/>
      </c>
      <c r="O239" s="168" t="str">
        <f>IFERROR(VLOOKUP(O237,'P1-1'!$B:$AP,31,FALSE),"")</f>
        <v/>
      </c>
      <c r="P239" s="168" t="str">
        <f>IFERROR(VLOOKUP(P237,'P1-1'!$B:$AP,31,FALSE),"")</f>
        <v/>
      </c>
      <c r="Q239" s="168" t="str">
        <f>IFERROR(VLOOKUP(Q237,'P1-1'!$B:$AP,31,FALSE),"")</f>
        <v/>
      </c>
      <c r="R239" s="168" t="str">
        <f>IFERROR(VLOOKUP(R237,'P1-1'!$B:$AP,31,FALSE),"")</f>
        <v/>
      </c>
      <c r="S239" s="168" t="str">
        <f>IFERROR(VLOOKUP(S237,'P1-1'!$B:$AP,31,FALSE),"")</f>
        <v/>
      </c>
      <c r="T239" s="168" t="str">
        <f>IFERROR(VLOOKUP(T237,'P1-1'!$B:$AP,31,FALSE),"")</f>
        <v/>
      </c>
      <c r="U239" s="168" t="str">
        <f>IFERROR(VLOOKUP(U237,'P1-1'!$B:$AP,31,FALSE),"")</f>
        <v/>
      </c>
      <c r="V239" s="168" t="str">
        <f>IFERROR(VLOOKUP(V237,'P1-1'!$B:$AP,31,FALSE),"")</f>
        <v/>
      </c>
      <c r="W239" s="168" t="str">
        <f>IFERROR(VLOOKUP(W237,'P1-1'!$B:$AP,31,FALSE),"")</f>
        <v/>
      </c>
      <c r="X239" s="168" t="str">
        <f>IFERROR(VLOOKUP(X237,'P1-1'!$B:$AP,31,FALSE),"")</f>
        <v/>
      </c>
      <c r="Y239" s="168" t="str">
        <f>IFERROR(VLOOKUP(Y237,'P1-1'!$B:$AP,31,FALSE),"")</f>
        <v/>
      </c>
      <c r="Z239" s="168" t="str">
        <f>IFERROR(VLOOKUP(Z237,'P1-1'!$B:$AP,31,FALSE),"")</f>
        <v/>
      </c>
      <c r="AA239" s="168" t="str">
        <f>IFERROR(VLOOKUP(AA237,'P1-1'!$B:$AP,31,FALSE),"")</f>
        <v/>
      </c>
      <c r="AB239" s="168" t="str">
        <f>IFERROR(VLOOKUP(AB237,'P1-1'!$B:$AP,31,FALSE),"")</f>
        <v/>
      </c>
      <c r="AC239" s="168" t="str">
        <f>IFERROR(VLOOKUP(AC237,'P1-1'!$B:$AP,31,FALSE),"")</f>
        <v/>
      </c>
      <c r="AD239" s="168" t="str">
        <f>IFERROR(VLOOKUP(AD237,'P1-1'!$B:$AP,31,FALSE),"")</f>
        <v/>
      </c>
      <c r="AE239" s="168" t="str">
        <f>IFERROR(VLOOKUP(AE237,'P1-1'!$B:$AP,31,FALSE),"")</f>
        <v/>
      </c>
      <c r="AF239" s="168" t="str">
        <f>IFERROR(VLOOKUP(AF237,'P1-1'!$B:$AP,31,FALSE),"")</f>
        <v/>
      </c>
      <c r="AG239" s="168" t="str">
        <f>IFERROR(VLOOKUP(AG237,'P1-1'!$B:$AP,31,FALSE),"")</f>
        <v/>
      </c>
      <c r="AH239" s="168" t="str">
        <f>IFERROR(VLOOKUP(AH237,'P1-1'!$B:$AP,31,FALSE),"")</f>
        <v/>
      </c>
      <c r="AI239" s="168" t="str">
        <f>IFERROR(VLOOKUP(AI237,'P1-1'!$B:$AP,31,FALSE),"")</f>
        <v/>
      </c>
      <c r="AJ239" s="168" t="str">
        <f>IFERROR(VLOOKUP(AJ237,'P1-1'!$B:$AP,31,FALSE),"")</f>
        <v/>
      </c>
      <c r="AK239" s="168" t="str">
        <f>IFERROR(VLOOKUP(AK237,'P1-1'!$B:$AP,31,FALSE),"")</f>
        <v/>
      </c>
      <c r="AL239" s="168" t="str">
        <f>IFERROR(VLOOKUP(AL237,'P1-1'!$B:$AP,31,FALSE),"")</f>
        <v/>
      </c>
      <c r="AM239" s="168" t="str">
        <f>IFERROR(VLOOKUP(AM237,'P1-1'!$B:$AP,31,FALSE),"")</f>
        <v/>
      </c>
      <c r="AN239" s="484"/>
      <c r="AO239" s="487"/>
      <c r="AP239" s="492"/>
      <c r="AQ239" s="493"/>
      <c r="AR239" s="487"/>
      <c r="AS239" s="487"/>
      <c r="AT239" s="494"/>
      <c r="AU239" s="328"/>
      <c r="AV239" s="328"/>
    </row>
    <row r="240" spans="1:48" s="139" customFormat="1" ht="12" customHeight="1" x14ac:dyDescent="0.15">
      <c r="A240" s="495">
        <v>73</v>
      </c>
      <c r="B240" s="498"/>
      <c r="C240" s="513"/>
      <c r="D240" s="504" t="s">
        <v>95</v>
      </c>
      <c r="E240" s="363"/>
      <c r="F240" s="507"/>
      <c r="G240" s="508"/>
      <c r="H240" s="166" t="s">
        <v>221</v>
      </c>
      <c r="I240" s="325"/>
      <c r="J240" s="325"/>
      <c r="K240" s="325"/>
      <c r="L240" s="325"/>
      <c r="M240" s="325"/>
      <c r="N240" s="325"/>
      <c r="O240" s="325"/>
      <c r="P240" s="325"/>
      <c r="Q240" s="325"/>
      <c r="R240" s="325"/>
      <c r="S240" s="325"/>
      <c r="T240" s="325"/>
      <c r="U240" s="325"/>
      <c r="V240" s="325"/>
      <c r="W240" s="325"/>
      <c r="X240" s="325"/>
      <c r="Y240" s="325"/>
      <c r="Z240" s="325"/>
      <c r="AA240" s="325"/>
      <c r="AB240" s="325"/>
      <c r="AC240" s="325"/>
      <c r="AD240" s="325"/>
      <c r="AE240" s="325"/>
      <c r="AF240" s="325"/>
      <c r="AG240" s="325"/>
      <c r="AH240" s="325"/>
      <c r="AI240" s="325"/>
      <c r="AJ240" s="325"/>
      <c r="AK240" s="325"/>
      <c r="AL240" s="325"/>
      <c r="AM240" s="325"/>
      <c r="AN240" s="482">
        <f t="shared" ref="AN240" si="277">IF(LEFT($AN$2,6)="共同生活援助",SUM(I241:AM241),SUM(I241:AM242))</f>
        <v>0</v>
      </c>
      <c r="AO240" s="485">
        <f>IF($AN$4="４週",AN240/4,AN240/(DAY(EOMONTH($I$22,0))/7))</f>
        <v>0</v>
      </c>
      <c r="AP240" s="488"/>
      <c r="AQ240" s="489"/>
      <c r="AR240" s="485" t="str">
        <f t="shared" ref="AR240" si="278">IF($AN$4="４週",AU241,AV241)</f>
        <v/>
      </c>
      <c r="AS240" s="485"/>
      <c r="AT240" s="494"/>
      <c r="AU240" s="326" t="s">
        <v>508</v>
      </c>
      <c r="AV240" s="326" t="s">
        <v>222</v>
      </c>
    </row>
    <row r="241" spans="1:48" s="139" customFormat="1" ht="12" customHeight="1" x14ac:dyDescent="0.15">
      <c r="A241" s="496"/>
      <c r="B241" s="499"/>
      <c r="C241" s="514"/>
      <c r="D241" s="505"/>
      <c r="E241" s="364"/>
      <c r="F241" s="509"/>
      <c r="G241" s="510"/>
      <c r="H241" s="167" t="s">
        <v>223</v>
      </c>
      <c r="I241" s="168" t="str">
        <f>IFERROR(VLOOKUP(I240,'P1-1'!$B:$AP,41,FALSE),"")</f>
        <v/>
      </c>
      <c r="J241" s="168" t="str">
        <f>IFERROR(VLOOKUP(J240,'P1-1'!$B:$AP,41,FALSE),"")</f>
        <v/>
      </c>
      <c r="K241" s="168" t="str">
        <f>IFERROR(VLOOKUP(K240,'P1-1'!$B:$AP,41,FALSE),"")</f>
        <v/>
      </c>
      <c r="L241" s="168" t="str">
        <f>IFERROR(VLOOKUP(L240,'P1-1'!$B:$AP,41,FALSE),"")</f>
        <v/>
      </c>
      <c r="M241" s="168" t="str">
        <f>IFERROR(VLOOKUP(M240,'P1-1'!$B:$AP,41,FALSE),"")</f>
        <v/>
      </c>
      <c r="N241" s="168" t="str">
        <f>IFERROR(VLOOKUP(N240,'P1-1'!$B:$AP,41,FALSE),"")</f>
        <v/>
      </c>
      <c r="O241" s="168" t="str">
        <f>IFERROR(VLOOKUP(O240,'P1-1'!$B:$AP,41,FALSE),"")</f>
        <v/>
      </c>
      <c r="P241" s="168" t="str">
        <f>IFERROR(VLOOKUP(P240,'P1-1'!$B:$AP,41,FALSE),"")</f>
        <v/>
      </c>
      <c r="Q241" s="168" t="str">
        <f>IFERROR(VLOOKUP(Q240,'P1-1'!$B:$AP,41,FALSE),"")</f>
        <v/>
      </c>
      <c r="R241" s="168" t="str">
        <f>IFERROR(VLOOKUP(R240,'P1-1'!$B:$AP,41,FALSE),"")</f>
        <v/>
      </c>
      <c r="S241" s="168" t="str">
        <f>IFERROR(VLOOKUP(S240,'P1-1'!$B:$AP,41,FALSE),"")</f>
        <v/>
      </c>
      <c r="T241" s="168" t="str">
        <f>IFERROR(VLOOKUP(T240,'P1-1'!$B:$AP,41,FALSE),"")</f>
        <v/>
      </c>
      <c r="U241" s="168" t="str">
        <f>IFERROR(VLOOKUP(U240,'P1-1'!$B:$AP,41,FALSE),"")</f>
        <v/>
      </c>
      <c r="V241" s="168" t="str">
        <f>IFERROR(VLOOKUP(V240,'P1-1'!$B:$AP,41,FALSE),"")</f>
        <v/>
      </c>
      <c r="W241" s="168" t="str">
        <f>IFERROR(VLOOKUP(W240,'P1-1'!$B:$AP,41,FALSE),"")</f>
        <v/>
      </c>
      <c r="X241" s="168" t="str">
        <f>IFERROR(VLOOKUP(X240,'P1-1'!$B:$AP,41,FALSE),"")</f>
        <v/>
      </c>
      <c r="Y241" s="168" t="str">
        <f>IFERROR(VLOOKUP(Y240,'P1-1'!$B:$AP,41,FALSE),"")</f>
        <v/>
      </c>
      <c r="Z241" s="168" t="str">
        <f>IFERROR(VLOOKUP(Z240,'P1-1'!$B:$AP,41,FALSE),"")</f>
        <v/>
      </c>
      <c r="AA241" s="168" t="str">
        <f>IFERROR(VLOOKUP(AA240,'P1-1'!$B:$AP,41,FALSE),"")</f>
        <v/>
      </c>
      <c r="AB241" s="168" t="str">
        <f>IFERROR(VLOOKUP(AB240,'P1-1'!$B:$AP,41,FALSE),"")</f>
        <v/>
      </c>
      <c r="AC241" s="168" t="str">
        <f>IFERROR(VLOOKUP(AC240,'P1-1'!$B:$AP,41,FALSE),"")</f>
        <v/>
      </c>
      <c r="AD241" s="168" t="str">
        <f>IFERROR(VLOOKUP(AD240,'P1-1'!$B:$AP,41,FALSE),"")</f>
        <v/>
      </c>
      <c r="AE241" s="168" t="str">
        <f>IFERROR(VLOOKUP(AE240,'P1-1'!$B:$AP,41,FALSE),"")</f>
        <v/>
      </c>
      <c r="AF241" s="168" t="str">
        <f>IFERROR(VLOOKUP(AF240,'P1-1'!$B:$AP,41,FALSE),"")</f>
        <v/>
      </c>
      <c r="AG241" s="168" t="str">
        <f>IFERROR(VLOOKUP(AG240,'P1-1'!$B:$AP,41,FALSE),"")</f>
        <v/>
      </c>
      <c r="AH241" s="168" t="str">
        <f>IFERROR(VLOOKUP(AH240,'P1-1'!$B:$AP,41,FALSE),"")</f>
        <v/>
      </c>
      <c r="AI241" s="168" t="str">
        <f>IFERROR(VLOOKUP(AI240,'P1-1'!$B:$AP,41,FALSE),"")</f>
        <v/>
      </c>
      <c r="AJ241" s="168" t="str">
        <f>IFERROR(VLOOKUP(AJ240,'P1-1'!$B:$AP,41,FALSE),"")</f>
        <v/>
      </c>
      <c r="AK241" s="168" t="str">
        <f>IFERROR(VLOOKUP(AK240,'P1-1'!$B:$AP,41,FALSE),"")</f>
        <v/>
      </c>
      <c r="AL241" s="168" t="str">
        <f>IFERROR(VLOOKUP(AL240,'P1-1'!$B:$AP,41,FALSE),"")</f>
        <v/>
      </c>
      <c r="AM241" s="168" t="str">
        <f>IFERROR(VLOOKUP(AM240,'P1-1'!$B:$AP,41,FALSE),"")</f>
        <v/>
      </c>
      <c r="AN241" s="483"/>
      <c r="AO241" s="486"/>
      <c r="AP241" s="490"/>
      <c r="AQ241" s="491"/>
      <c r="AR241" s="486"/>
      <c r="AS241" s="486"/>
      <c r="AT241" s="494"/>
      <c r="AU241" s="327" t="str">
        <f t="shared" ref="AU241" si="279">IFERROR(IF($D240="□",($AO240/$AK$7),($AO240/$AK$9)),"")</f>
        <v/>
      </c>
      <c r="AV241" s="327" t="str">
        <f t="shared" ref="AV241" si="280">IFERROR(IF($D240="□",($AN240/$AO$7),($AN240/$AO$9)),"")</f>
        <v/>
      </c>
    </row>
    <row r="242" spans="1:48" s="139" customFormat="1" ht="12" customHeight="1" x14ac:dyDescent="0.15">
      <c r="A242" s="497"/>
      <c r="B242" s="500"/>
      <c r="C242" s="515"/>
      <c r="D242" s="506"/>
      <c r="E242" s="364"/>
      <c r="F242" s="511"/>
      <c r="G242" s="512"/>
      <c r="H242" s="169" t="s">
        <v>224</v>
      </c>
      <c r="I242" s="168" t="str">
        <f>IFERROR(VLOOKUP(I240,'P1-1'!$B:$AP,31,FALSE),"")</f>
        <v/>
      </c>
      <c r="J242" s="168" t="str">
        <f>IFERROR(VLOOKUP(J240,'P1-1'!$B:$AP,31,FALSE),"")</f>
        <v/>
      </c>
      <c r="K242" s="168" t="str">
        <f>IFERROR(VLOOKUP(K240,'P1-1'!$B:$AP,31,FALSE),"")</f>
        <v/>
      </c>
      <c r="L242" s="168" t="str">
        <f>IFERROR(VLOOKUP(L240,'P1-1'!$B:$AP,31,FALSE),"")</f>
        <v/>
      </c>
      <c r="M242" s="168" t="str">
        <f>IFERROR(VLOOKUP(M240,'P1-1'!$B:$AP,31,FALSE),"")</f>
        <v/>
      </c>
      <c r="N242" s="168" t="str">
        <f>IFERROR(VLOOKUP(N240,'P1-1'!$B:$AP,31,FALSE),"")</f>
        <v/>
      </c>
      <c r="O242" s="168" t="str">
        <f>IFERROR(VLOOKUP(O240,'P1-1'!$B:$AP,31,FALSE),"")</f>
        <v/>
      </c>
      <c r="P242" s="168" t="str">
        <f>IFERROR(VLOOKUP(P240,'P1-1'!$B:$AP,31,FALSE),"")</f>
        <v/>
      </c>
      <c r="Q242" s="168" t="str">
        <f>IFERROR(VLOOKUP(Q240,'P1-1'!$B:$AP,31,FALSE),"")</f>
        <v/>
      </c>
      <c r="R242" s="168" t="str">
        <f>IFERROR(VLOOKUP(R240,'P1-1'!$B:$AP,31,FALSE),"")</f>
        <v/>
      </c>
      <c r="S242" s="168" t="str">
        <f>IFERROR(VLOOKUP(S240,'P1-1'!$B:$AP,31,FALSE),"")</f>
        <v/>
      </c>
      <c r="T242" s="168" t="str">
        <f>IFERROR(VLOOKUP(T240,'P1-1'!$B:$AP,31,FALSE),"")</f>
        <v/>
      </c>
      <c r="U242" s="168" t="str">
        <f>IFERROR(VLOOKUP(U240,'P1-1'!$B:$AP,31,FALSE),"")</f>
        <v/>
      </c>
      <c r="V242" s="168" t="str">
        <f>IFERROR(VLOOKUP(V240,'P1-1'!$B:$AP,31,FALSE),"")</f>
        <v/>
      </c>
      <c r="W242" s="168" t="str">
        <f>IFERROR(VLOOKUP(W240,'P1-1'!$B:$AP,31,FALSE),"")</f>
        <v/>
      </c>
      <c r="X242" s="168" t="str">
        <f>IFERROR(VLOOKUP(X240,'P1-1'!$B:$AP,31,FALSE),"")</f>
        <v/>
      </c>
      <c r="Y242" s="168" t="str">
        <f>IFERROR(VLOOKUP(Y240,'P1-1'!$B:$AP,31,FALSE),"")</f>
        <v/>
      </c>
      <c r="Z242" s="168" t="str">
        <f>IFERROR(VLOOKUP(Z240,'P1-1'!$B:$AP,31,FALSE),"")</f>
        <v/>
      </c>
      <c r="AA242" s="168" t="str">
        <f>IFERROR(VLOOKUP(AA240,'P1-1'!$B:$AP,31,FALSE),"")</f>
        <v/>
      </c>
      <c r="AB242" s="168" t="str">
        <f>IFERROR(VLOOKUP(AB240,'P1-1'!$B:$AP,31,FALSE),"")</f>
        <v/>
      </c>
      <c r="AC242" s="168" t="str">
        <f>IFERROR(VLOOKUP(AC240,'P1-1'!$B:$AP,31,FALSE),"")</f>
        <v/>
      </c>
      <c r="AD242" s="168" t="str">
        <f>IFERROR(VLOOKUP(AD240,'P1-1'!$B:$AP,31,FALSE),"")</f>
        <v/>
      </c>
      <c r="AE242" s="168" t="str">
        <f>IFERROR(VLOOKUP(AE240,'P1-1'!$B:$AP,31,FALSE),"")</f>
        <v/>
      </c>
      <c r="AF242" s="168" t="str">
        <f>IFERROR(VLOOKUP(AF240,'P1-1'!$B:$AP,31,FALSE),"")</f>
        <v/>
      </c>
      <c r="AG242" s="168" t="str">
        <f>IFERROR(VLOOKUP(AG240,'P1-1'!$B:$AP,31,FALSE),"")</f>
        <v/>
      </c>
      <c r="AH242" s="168" t="str">
        <f>IFERROR(VLOOKUP(AH240,'P1-1'!$B:$AP,31,FALSE),"")</f>
        <v/>
      </c>
      <c r="AI242" s="168" t="str">
        <f>IFERROR(VLOOKUP(AI240,'P1-1'!$B:$AP,31,FALSE),"")</f>
        <v/>
      </c>
      <c r="AJ242" s="168" t="str">
        <f>IFERROR(VLOOKUP(AJ240,'P1-1'!$B:$AP,31,FALSE),"")</f>
        <v/>
      </c>
      <c r="AK242" s="168" t="str">
        <f>IFERROR(VLOOKUP(AK240,'P1-1'!$B:$AP,31,FALSE),"")</f>
        <v/>
      </c>
      <c r="AL242" s="168" t="str">
        <f>IFERROR(VLOOKUP(AL240,'P1-1'!$B:$AP,31,FALSE),"")</f>
        <v/>
      </c>
      <c r="AM242" s="168" t="str">
        <f>IFERROR(VLOOKUP(AM240,'P1-1'!$B:$AP,31,FALSE),"")</f>
        <v/>
      </c>
      <c r="AN242" s="484"/>
      <c r="AO242" s="487"/>
      <c r="AP242" s="492"/>
      <c r="AQ242" s="493"/>
      <c r="AR242" s="487"/>
      <c r="AS242" s="487"/>
      <c r="AT242" s="494"/>
      <c r="AU242" s="328"/>
      <c r="AV242" s="328"/>
    </row>
    <row r="243" spans="1:48" s="139" customFormat="1" ht="12" customHeight="1" x14ac:dyDescent="0.15">
      <c r="A243" s="495">
        <v>74</v>
      </c>
      <c r="B243" s="498"/>
      <c r="C243" s="513"/>
      <c r="D243" s="504" t="s">
        <v>95</v>
      </c>
      <c r="E243" s="363"/>
      <c r="F243" s="507"/>
      <c r="G243" s="508"/>
      <c r="H243" s="166" t="s">
        <v>221</v>
      </c>
      <c r="I243" s="325"/>
      <c r="J243" s="325"/>
      <c r="K243" s="325"/>
      <c r="L243" s="325"/>
      <c r="M243" s="325"/>
      <c r="N243" s="325"/>
      <c r="O243" s="325"/>
      <c r="P243" s="325"/>
      <c r="Q243" s="325"/>
      <c r="R243" s="325"/>
      <c r="S243" s="325"/>
      <c r="T243" s="325"/>
      <c r="U243" s="325"/>
      <c r="V243" s="325"/>
      <c r="W243" s="325"/>
      <c r="X243" s="325"/>
      <c r="Y243" s="325"/>
      <c r="Z243" s="325"/>
      <c r="AA243" s="325"/>
      <c r="AB243" s="325"/>
      <c r="AC243" s="325"/>
      <c r="AD243" s="325"/>
      <c r="AE243" s="325"/>
      <c r="AF243" s="325"/>
      <c r="AG243" s="325"/>
      <c r="AH243" s="325"/>
      <c r="AI243" s="325"/>
      <c r="AJ243" s="325"/>
      <c r="AK243" s="325"/>
      <c r="AL243" s="325"/>
      <c r="AM243" s="325"/>
      <c r="AN243" s="482">
        <f t="shared" ref="AN243" si="281">IF(LEFT($AN$2,6)="共同生活援助",SUM(I244:AM244),SUM(I244:AM245))</f>
        <v>0</v>
      </c>
      <c r="AO243" s="485">
        <f>IF($AN$4="４週",AN243/4,AN243/(DAY(EOMONTH($I$22,0))/7))</f>
        <v>0</v>
      </c>
      <c r="AP243" s="488"/>
      <c r="AQ243" s="489"/>
      <c r="AR243" s="485" t="str">
        <f t="shared" ref="AR243" si="282">IF($AN$4="４週",AU244,AV244)</f>
        <v/>
      </c>
      <c r="AS243" s="485"/>
      <c r="AT243" s="494"/>
      <c r="AU243" s="326" t="s">
        <v>508</v>
      </c>
      <c r="AV243" s="326" t="s">
        <v>222</v>
      </c>
    </row>
    <row r="244" spans="1:48" s="139" customFormat="1" ht="12" customHeight="1" x14ac:dyDescent="0.15">
      <c r="A244" s="496"/>
      <c r="B244" s="499"/>
      <c r="C244" s="514"/>
      <c r="D244" s="505"/>
      <c r="E244" s="364"/>
      <c r="F244" s="509"/>
      <c r="G244" s="510"/>
      <c r="H244" s="167" t="s">
        <v>223</v>
      </c>
      <c r="I244" s="168" t="str">
        <f>IFERROR(VLOOKUP(I243,'P1-1'!$B:$AP,41,FALSE),"")</f>
        <v/>
      </c>
      <c r="J244" s="168" t="str">
        <f>IFERROR(VLOOKUP(J243,'P1-1'!$B:$AP,41,FALSE),"")</f>
        <v/>
      </c>
      <c r="K244" s="168" t="str">
        <f>IFERROR(VLOOKUP(K243,'P1-1'!$B:$AP,41,FALSE),"")</f>
        <v/>
      </c>
      <c r="L244" s="168" t="str">
        <f>IFERROR(VLOOKUP(L243,'P1-1'!$B:$AP,41,FALSE),"")</f>
        <v/>
      </c>
      <c r="M244" s="168" t="str">
        <f>IFERROR(VLOOKUP(M243,'P1-1'!$B:$AP,41,FALSE),"")</f>
        <v/>
      </c>
      <c r="N244" s="168" t="str">
        <f>IFERROR(VLOOKUP(N243,'P1-1'!$B:$AP,41,FALSE),"")</f>
        <v/>
      </c>
      <c r="O244" s="168" t="str">
        <f>IFERROR(VLOOKUP(O243,'P1-1'!$B:$AP,41,FALSE),"")</f>
        <v/>
      </c>
      <c r="P244" s="168" t="str">
        <f>IFERROR(VLOOKUP(P243,'P1-1'!$B:$AP,41,FALSE),"")</f>
        <v/>
      </c>
      <c r="Q244" s="168" t="str">
        <f>IFERROR(VLOOKUP(Q243,'P1-1'!$B:$AP,41,FALSE),"")</f>
        <v/>
      </c>
      <c r="R244" s="168" t="str">
        <f>IFERROR(VLOOKUP(R243,'P1-1'!$B:$AP,41,FALSE),"")</f>
        <v/>
      </c>
      <c r="S244" s="168" t="str">
        <f>IFERROR(VLOOKUP(S243,'P1-1'!$B:$AP,41,FALSE),"")</f>
        <v/>
      </c>
      <c r="T244" s="168" t="str">
        <f>IFERROR(VLOOKUP(T243,'P1-1'!$B:$AP,41,FALSE),"")</f>
        <v/>
      </c>
      <c r="U244" s="168" t="str">
        <f>IFERROR(VLOOKUP(U243,'P1-1'!$B:$AP,41,FALSE),"")</f>
        <v/>
      </c>
      <c r="V244" s="168" t="str">
        <f>IFERROR(VLOOKUP(V243,'P1-1'!$B:$AP,41,FALSE),"")</f>
        <v/>
      </c>
      <c r="W244" s="168" t="str">
        <f>IFERROR(VLOOKUP(W243,'P1-1'!$B:$AP,41,FALSE),"")</f>
        <v/>
      </c>
      <c r="X244" s="168" t="str">
        <f>IFERROR(VLOOKUP(X243,'P1-1'!$B:$AP,41,FALSE),"")</f>
        <v/>
      </c>
      <c r="Y244" s="168" t="str">
        <f>IFERROR(VLOOKUP(Y243,'P1-1'!$B:$AP,41,FALSE),"")</f>
        <v/>
      </c>
      <c r="Z244" s="168" t="str">
        <f>IFERROR(VLOOKUP(Z243,'P1-1'!$B:$AP,41,FALSE),"")</f>
        <v/>
      </c>
      <c r="AA244" s="168" t="str">
        <f>IFERROR(VLOOKUP(AA243,'P1-1'!$B:$AP,41,FALSE),"")</f>
        <v/>
      </c>
      <c r="AB244" s="168" t="str">
        <f>IFERROR(VLOOKUP(AB243,'P1-1'!$B:$AP,41,FALSE),"")</f>
        <v/>
      </c>
      <c r="AC244" s="168" t="str">
        <f>IFERROR(VLOOKUP(AC243,'P1-1'!$B:$AP,41,FALSE),"")</f>
        <v/>
      </c>
      <c r="AD244" s="168" t="str">
        <f>IFERROR(VLOOKUP(AD243,'P1-1'!$B:$AP,41,FALSE),"")</f>
        <v/>
      </c>
      <c r="AE244" s="168" t="str">
        <f>IFERROR(VLOOKUP(AE243,'P1-1'!$B:$AP,41,FALSE),"")</f>
        <v/>
      </c>
      <c r="AF244" s="168" t="str">
        <f>IFERROR(VLOOKUP(AF243,'P1-1'!$B:$AP,41,FALSE),"")</f>
        <v/>
      </c>
      <c r="AG244" s="168" t="str">
        <f>IFERROR(VLOOKUP(AG243,'P1-1'!$B:$AP,41,FALSE),"")</f>
        <v/>
      </c>
      <c r="AH244" s="168" t="str">
        <f>IFERROR(VLOOKUP(AH243,'P1-1'!$B:$AP,41,FALSE),"")</f>
        <v/>
      </c>
      <c r="AI244" s="168" t="str">
        <f>IFERROR(VLOOKUP(AI243,'P1-1'!$B:$AP,41,FALSE),"")</f>
        <v/>
      </c>
      <c r="AJ244" s="168" t="str">
        <f>IFERROR(VLOOKUP(AJ243,'P1-1'!$B:$AP,41,FALSE),"")</f>
        <v/>
      </c>
      <c r="AK244" s="168" t="str">
        <f>IFERROR(VLOOKUP(AK243,'P1-1'!$B:$AP,41,FALSE),"")</f>
        <v/>
      </c>
      <c r="AL244" s="168" t="str">
        <f>IFERROR(VLOOKUP(AL243,'P1-1'!$B:$AP,41,FALSE),"")</f>
        <v/>
      </c>
      <c r="AM244" s="168" t="str">
        <f>IFERROR(VLOOKUP(AM243,'P1-1'!$B:$AP,41,FALSE),"")</f>
        <v/>
      </c>
      <c r="AN244" s="483"/>
      <c r="AO244" s="486"/>
      <c r="AP244" s="490"/>
      <c r="AQ244" s="491"/>
      <c r="AR244" s="486"/>
      <c r="AS244" s="486"/>
      <c r="AT244" s="494"/>
      <c r="AU244" s="327" t="str">
        <f t="shared" ref="AU244" si="283">IFERROR(IF($D243="□",($AO243/$AK$7),($AO243/$AK$9)),"")</f>
        <v/>
      </c>
      <c r="AV244" s="327" t="str">
        <f t="shared" ref="AV244" si="284">IFERROR(IF($D243="□",($AN243/$AO$7),($AN243/$AO$9)),"")</f>
        <v/>
      </c>
    </row>
    <row r="245" spans="1:48" s="139" customFormat="1" ht="12" customHeight="1" x14ac:dyDescent="0.15">
      <c r="A245" s="497"/>
      <c r="B245" s="500"/>
      <c r="C245" s="515"/>
      <c r="D245" s="506"/>
      <c r="E245" s="364"/>
      <c r="F245" s="511"/>
      <c r="G245" s="512"/>
      <c r="H245" s="169" t="s">
        <v>224</v>
      </c>
      <c r="I245" s="168" t="str">
        <f>IFERROR(VLOOKUP(I243,'P1-1'!$B:$AP,31,FALSE),"")</f>
        <v/>
      </c>
      <c r="J245" s="168" t="str">
        <f>IFERROR(VLOOKUP(J243,'P1-1'!$B:$AP,31,FALSE),"")</f>
        <v/>
      </c>
      <c r="K245" s="168" t="str">
        <f>IFERROR(VLOOKUP(K243,'P1-1'!$B:$AP,31,FALSE),"")</f>
        <v/>
      </c>
      <c r="L245" s="168" t="str">
        <f>IFERROR(VLOOKUP(L243,'P1-1'!$B:$AP,31,FALSE),"")</f>
        <v/>
      </c>
      <c r="M245" s="168" t="str">
        <f>IFERROR(VLOOKUP(M243,'P1-1'!$B:$AP,31,FALSE),"")</f>
        <v/>
      </c>
      <c r="N245" s="168" t="str">
        <f>IFERROR(VLOOKUP(N243,'P1-1'!$B:$AP,31,FALSE),"")</f>
        <v/>
      </c>
      <c r="O245" s="168" t="str">
        <f>IFERROR(VLOOKUP(O243,'P1-1'!$B:$AP,31,FALSE),"")</f>
        <v/>
      </c>
      <c r="P245" s="168" t="str">
        <f>IFERROR(VLOOKUP(P243,'P1-1'!$B:$AP,31,FALSE),"")</f>
        <v/>
      </c>
      <c r="Q245" s="168" t="str">
        <f>IFERROR(VLOOKUP(Q243,'P1-1'!$B:$AP,31,FALSE),"")</f>
        <v/>
      </c>
      <c r="R245" s="168" t="str">
        <f>IFERROR(VLOOKUP(R243,'P1-1'!$B:$AP,31,FALSE),"")</f>
        <v/>
      </c>
      <c r="S245" s="168" t="str">
        <f>IFERROR(VLOOKUP(S243,'P1-1'!$B:$AP,31,FALSE),"")</f>
        <v/>
      </c>
      <c r="T245" s="168" t="str">
        <f>IFERROR(VLOOKUP(T243,'P1-1'!$B:$AP,31,FALSE),"")</f>
        <v/>
      </c>
      <c r="U245" s="168" t="str">
        <f>IFERROR(VLOOKUP(U243,'P1-1'!$B:$AP,31,FALSE),"")</f>
        <v/>
      </c>
      <c r="V245" s="168" t="str">
        <f>IFERROR(VLOOKUP(V243,'P1-1'!$B:$AP,31,FALSE),"")</f>
        <v/>
      </c>
      <c r="W245" s="168" t="str">
        <f>IFERROR(VLOOKUP(W243,'P1-1'!$B:$AP,31,FALSE),"")</f>
        <v/>
      </c>
      <c r="X245" s="168" t="str">
        <f>IFERROR(VLOOKUP(X243,'P1-1'!$B:$AP,31,FALSE),"")</f>
        <v/>
      </c>
      <c r="Y245" s="168" t="str">
        <f>IFERROR(VLOOKUP(Y243,'P1-1'!$B:$AP,31,FALSE),"")</f>
        <v/>
      </c>
      <c r="Z245" s="168" t="str">
        <f>IFERROR(VLOOKUP(Z243,'P1-1'!$B:$AP,31,FALSE),"")</f>
        <v/>
      </c>
      <c r="AA245" s="168" t="str">
        <f>IFERROR(VLOOKUP(AA243,'P1-1'!$B:$AP,31,FALSE),"")</f>
        <v/>
      </c>
      <c r="AB245" s="168" t="str">
        <f>IFERROR(VLOOKUP(AB243,'P1-1'!$B:$AP,31,FALSE),"")</f>
        <v/>
      </c>
      <c r="AC245" s="168" t="str">
        <f>IFERROR(VLOOKUP(AC243,'P1-1'!$B:$AP,31,FALSE),"")</f>
        <v/>
      </c>
      <c r="AD245" s="168" t="str">
        <f>IFERROR(VLOOKUP(AD243,'P1-1'!$B:$AP,31,FALSE),"")</f>
        <v/>
      </c>
      <c r="AE245" s="168" t="str">
        <f>IFERROR(VLOOKUP(AE243,'P1-1'!$B:$AP,31,FALSE),"")</f>
        <v/>
      </c>
      <c r="AF245" s="168" t="str">
        <f>IFERROR(VLOOKUP(AF243,'P1-1'!$B:$AP,31,FALSE),"")</f>
        <v/>
      </c>
      <c r="AG245" s="168" t="str">
        <f>IFERROR(VLOOKUP(AG243,'P1-1'!$B:$AP,31,FALSE),"")</f>
        <v/>
      </c>
      <c r="AH245" s="168" t="str">
        <f>IFERROR(VLOOKUP(AH243,'P1-1'!$B:$AP,31,FALSE),"")</f>
        <v/>
      </c>
      <c r="AI245" s="168" t="str">
        <f>IFERROR(VLOOKUP(AI243,'P1-1'!$B:$AP,31,FALSE),"")</f>
        <v/>
      </c>
      <c r="AJ245" s="168" t="str">
        <f>IFERROR(VLOOKUP(AJ243,'P1-1'!$B:$AP,31,FALSE),"")</f>
        <v/>
      </c>
      <c r="AK245" s="168" t="str">
        <f>IFERROR(VLOOKUP(AK243,'P1-1'!$B:$AP,31,FALSE),"")</f>
        <v/>
      </c>
      <c r="AL245" s="168" t="str">
        <f>IFERROR(VLOOKUP(AL243,'P1-1'!$B:$AP,31,FALSE),"")</f>
        <v/>
      </c>
      <c r="AM245" s="168" t="str">
        <f>IFERROR(VLOOKUP(AM243,'P1-1'!$B:$AP,31,FALSE),"")</f>
        <v/>
      </c>
      <c r="AN245" s="484"/>
      <c r="AO245" s="487"/>
      <c r="AP245" s="492"/>
      <c r="AQ245" s="493"/>
      <c r="AR245" s="487"/>
      <c r="AS245" s="487"/>
      <c r="AT245" s="494"/>
      <c r="AU245" s="328"/>
      <c r="AV245" s="328"/>
    </row>
    <row r="246" spans="1:48" s="139" customFormat="1" ht="12" customHeight="1" x14ac:dyDescent="0.15">
      <c r="A246" s="495">
        <v>75</v>
      </c>
      <c r="B246" s="498"/>
      <c r="C246" s="513"/>
      <c r="D246" s="504" t="s">
        <v>95</v>
      </c>
      <c r="E246" s="363"/>
      <c r="F246" s="507"/>
      <c r="G246" s="508"/>
      <c r="H246" s="166" t="s">
        <v>221</v>
      </c>
      <c r="I246" s="325"/>
      <c r="J246" s="325"/>
      <c r="K246" s="325"/>
      <c r="L246" s="325"/>
      <c r="M246" s="325"/>
      <c r="N246" s="325"/>
      <c r="O246" s="325"/>
      <c r="P246" s="325"/>
      <c r="Q246" s="325"/>
      <c r="R246" s="325"/>
      <c r="S246" s="325"/>
      <c r="T246" s="325"/>
      <c r="U246" s="325"/>
      <c r="V246" s="325"/>
      <c r="W246" s="325"/>
      <c r="X246" s="325"/>
      <c r="Y246" s="325"/>
      <c r="Z246" s="325"/>
      <c r="AA246" s="325"/>
      <c r="AB246" s="325"/>
      <c r="AC246" s="325"/>
      <c r="AD246" s="325"/>
      <c r="AE246" s="325"/>
      <c r="AF246" s="325"/>
      <c r="AG246" s="325"/>
      <c r="AH246" s="325"/>
      <c r="AI246" s="325"/>
      <c r="AJ246" s="325"/>
      <c r="AK246" s="325"/>
      <c r="AL246" s="325"/>
      <c r="AM246" s="325"/>
      <c r="AN246" s="482">
        <f t="shared" ref="AN246" si="285">IF(LEFT($AN$2,6)="共同生活援助",SUM(I247:AM247),SUM(I247:AM248))</f>
        <v>0</v>
      </c>
      <c r="AO246" s="485">
        <f>IF($AN$4="４週",AN246/4,AN246/(DAY(EOMONTH($I$22,0))/7))</f>
        <v>0</v>
      </c>
      <c r="AP246" s="488"/>
      <c r="AQ246" s="489"/>
      <c r="AR246" s="485" t="str">
        <f t="shared" ref="AR246" si="286">IF($AN$4="４週",AU247,AV247)</f>
        <v/>
      </c>
      <c r="AS246" s="485"/>
      <c r="AT246" s="494"/>
      <c r="AU246" s="326" t="s">
        <v>508</v>
      </c>
      <c r="AV246" s="326" t="s">
        <v>222</v>
      </c>
    </row>
    <row r="247" spans="1:48" s="139" customFormat="1" ht="12" customHeight="1" x14ac:dyDescent="0.15">
      <c r="A247" s="496"/>
      <c r="B247" s="499"/>
      <c r="C247" s="514"/>
      <c r="D247" s="505"/>
      <c r="E247" s="364"/>
      <c r="F247" s="509"/>
      <c r="G247" s="510"/>
      <c r="H247" s="167" t="s">
        <v>223</v>
      </c>
      <c r="I247" s="168" t="str">
        <f>IFERROR(VLOOKUP(I246,'P1-1'!$B:$AP,41,FALSE),"")</f>
        <v/>
      </c>
      <c r="J247" s="170" t="str">
        <f>IFERROR(VLOOKUP(J246,'P1-1'!$B:$AP,41,FALSE),"")</f>
        <v/>
      </c>
      <c r="K247" s="168" t="str">
        <f>IFERROR(VLOOKUP(K246,'P1-1'!$B:$AP,41,FALSE),"")</f>
        <v/>
      </c>
      <c r="L247" s="168" t="str">
        <f>IFERROR(VLOOKUP(L246,'P1-1'!$B:$AP,41,FALSE),"")</f>
        <v/>
      </c>
      <c r="M247" s="168" t="str">
        <f>IFERROR(VLOOKUP(M246,'P1-1'!$B:$AP,41,FALSE),"")</f>
        <v/>
      </c>
      <c r="N247" s="168" t="str">
        <f>IFERROR(VLOOKUP(N246,'P1-1'!$B:$AP,41,FALSE),"")</f>
        <v/>
      </c>
      <c r="O247" s="168" t="str">
        <f>IFERROR(VLOOKUP(O246,'P1-1'!$B:$AP,41,FALSE),"")</f>
        <v/>
      </c>
      <c r="P247" s="168" t="str">
        <f>IFERROR(VLOOKUP(P246,'P1-1'!$B:$AP,41,FALSE),"")</f>
        <v/>
      </c>
      <c r="Q247" s="168" t="str">
        <f>IFERROR(VLOOKUP(Q246,'P1-1'!$B:$AP,41,FALSE),"")</f>
        <v/>
      </c>
      <c r="R247" s="168" t="str">
        <f>IFERROR(VLOOKUP(R246,'P1-1'!$B:$AP,41,FALSE),"")</f>
        <v/>
      </c>
      <c r="S247" s="168" t="str">
        <f>IFERROR(VLOOKUP(S246,'P1-1'!$B:$AP,41,FALSE),"")</f>
        <v/>
      </c>
      <c r="T247" s="168" t="str">
        <f>IFERROR(VLOOKUP(T246,'P1-1'!$B:$AP,41,FALSE),"")</f>
        <v/>
      </c>
      <c r="U247" s="168" t="str">
        <f>IFERROR(VLOOKUP(U246,'P1-1'!$B:$AP,41,FALSE),"")</f>
        <v/>
      </c>
      <c r="V247" s="168" t="str">
        <f>IFERROR(VLOOKUP(V246,'P1-1'!$B:$AP,41,FALSE),"")</f>
        <v/>
      </c>
      <c r="W247" s="168" t="str">
        <f>IFERROR(VLOOKUP(W246,'P1-1'!$B:$AP,41,FALSE),"")</f>
        <v/>
      </c>
      <c r="X247" s="168" t="str">
        <f>IFERROR(VLOOKUP(X246,'P1-1'!$B:$AP,41,FALSE),"")</f>
        <v/>
      </c>
      <c r="Y247" s="168" t="str">
        <f>IFERROR(VLOOKUP(Y246,'P1-1'!$B:$AP,41,FALSE),"")</f>
        <v/>
      </c>
      <c r="Z247" s="168" t="str">
        <f>IFERROR(VLOOKUP(Z246,'P1-1'!$B:$AP,41,FALSE),"")</f>
        <v/>
      </c>
      <c r="AA247" s="168" t="str">
        <f>IFERROR(VLOOKUP(AA246,'P1-1'!$B:$AP,41,FALSE),"")</f>
        <v/>
      </c>
      <c r="AB247" s="168" t="str">
        <f>IFERROR(VLOOKUP(AB246,'P1-1'!$B:$AP,41,FALSE),"")</f>
        <v/>
      </c>
      <c r="AC247" s="168" t="str">
        <f>IFERROR(VLOOKUP(AC246,'P1-1'!$B:$AP,41,FALSE),"")</f>
        <v/>
      </c>
      <c r="AD247" s="168" t="str">
        <f>IFERROR(VLOOKUP(AD246,'P1-1'!$B:$AP,41,FALSE),"")</f>
        <v/>
      </c>
      <c r="AE247" s="168" t="str">
        <f>IFERROR(VLOOKUP(AE246,'P1-1'!$B:$AP,41,FALSE),"")</f>
        <v/>
      </c>
      <c r="AF247" s="168" t="str">
        <f>IFERROR(VLOOKUP(AF246,'P1-1'!$B:$AP,41,FALSE),"")</f>
        <v/>
      </c>
      <c r="AG247" s="168" t="str">
        <f>IFERROR(VLOOKUP(AG246,'P1-1'!$B:$AP,41,FALSE),"")</f>
        <v/>
      </c>
      <c r="AH247" s="168" t="str">
        <f>IFERROR(VLOOKUP(AH246,'P1-1'!$B:$AP,41,FALSE),"")</f>
        <v/>
      </c>
      <c r="AI247" s="168" t="str">
        <f>IFERROR(VLOOKUP(AI246,'P1-1'!$B:$AP,41,FALSE),"")</f>
        <v/>
      </c>
      <c r="AJ247" s="168" t="str">
        <f>IFERROR(VLOOKUP(AJ246,'P1-1'!$B:$AP,41,FALSE),"")</f>
        <v/>
      </c>
      <c r="AK247" s="168" t="str">
        <f>IFERROR(VLOOKUP(AK246,'P1-1'!$B:$AP,41,FALSE),"")</f>
        <v/>
      </c>
      <c r="AL247" s="168" t="str">
        <f>IFERROR(VLOOKUP(AL246,'P1-1'!$B:$AP,41,FALSE),"")</f>
        <v/>
      </c>
      <c r="AM247" s="168" t="str">
        <f>IFERROR(VLOOKUP(AM246,'P1-1'!$B:$AP,41,FALSE),"")</f>
        <v/>
      </c>
      <c r="AN247" s="483"/>
      <c r="AO247" s="486"/>
      <c r="AP247" s="490"/>
      <c r="AQ247" s="491"/>
      <c r="AR247" s="486"/>
      <c r="AS247" s="486"/>
      <c r="AT247" s="494"/>
      <c r="AU247" s="327" t="str">
        <f t="shared" ref="AU247" si="287">IFERROR(IF($D246="□",($AO246/$AK$7),($AO246/$AK$9)),"")</f>
        <v/>
      </c>
      <c r="AV247" s="327" t="str">
        <f t="shared" ref="AV247" si="288">IFERROR(IF($D246="□",($AN246/$AO$7),($AN246/$AO$9)),"")</f>
        <v/>
      </c>
    </row>
    <row r="248" spans="1:48" s="139" customFormat="1" ht="12" customHeight="1" x14ac:dyDescent="0.15">
      <c r="A248" s="497"/>
      <c r="B248" s="500"/>
      <c r="C248" s="515"/>
      <c r="D248" s="506"/>
      <c r="E248" s="364"/>
      <c r="F248" s="511"/>
      <c r="G248" s="512"/>
      <c r="H248" s="169" t="s">
        <v>224</v>
      </c>
      <c r="I248" s="168" t="str">
        <f>IFERROR(VLOOKUP(I246,'P1-1'!$B:$AP,31,FALSE),"")</f>
        <v/>
      </c>
      <c r="J248" s="168" t="str">
        <f>IFERROR(VLOOKUP(J246,'P1-1'!$B:$AP,31,FALSE),"")</f>
        <v/>
      </c>
      <c r="K248" s="168" t="str">
        <f>IFERROR(VLOOKUP(K246,'P1-1'!$B:$AP,31,FALSE),"")</f>
        <v/>
      </c>
      <c r="L248" s="168" t="str">
        <f>IFERROR(VLOOKUP(L246,'P1-1'!$B:$AP,31,FALSE),"")</f>
        <v/>
      </c>
      <c r="M248" s="168" t="str">
        <f>IFERROR(VLOOKUP(M246,'P1-1'!$B:$AP,31,FALSE),"")</f>
        <v/>
      </c>
      <c r="N248" s="168" t="str">
        <f>IFERROR(VLOOKUP(N246,'P1-1'!$B:$AP,31,FALSE),"")</f>
        <v/>
      </c>
      <c r="O248" s="168" t="str">
        <f>IFERROR(VLOOKUP(O246,'P1-1'!$B:$AP,31,FALSE),"")</f>
        <v/>
      </c>
      <c r="P248" s="168" t="str">
        <f>IFERROR(VLOOKUP(P246,'P1-1'!$B:$AP,31,FALSE),"")</f>
        <v/>
      </c>
      <c r="Q248" s="168" t="str">
        <f>IFERROR(VLOOKUP(Q246,'P1-1'!$B:$AP,31,FALSE),"")</f>
        <v/>
      </c>
      <c r="R248" s="168" t="str">
        <f>IFERROR(VLOOKUP(R246,'P1-1'!$B:$AP,31,FALSE),"")</f>
        <v/>
      </c>
      <c r="S248" s="168" t="str">
        <f>IFERROR(VLOOKUP(S246,'P1-1'!$B:$AP,31,FALSE),"")</f>
        <v/>
      </c>
      <c r="T248" s="168" t="str">
        <f>IFERROR(VLOOKUP(T246,'P1-1'!$B:$AP,31,FALSE),"")</f>
        <v/>
      </c>
      <c r="U248" s="168" t="str">
        <f>IFERROR(VLOOKUP(U246,'P1-1'!$B:$AP,31,FALSE),"")</f>
        <v/>
      </c>
      <c r="V248" s="168" t="str">
        <f>IFERROR(VLOOKUP(V246,'P1-1'!$B:$AP,31,FALSE),"")</f>
        <v/>
      </c>
      <c r="W248" s="168" t="str">
        <f>IFERROR(VLOOKUP(W246,'P1-1'!$B:$AP,31,FALSE),"")</f>
        <v/>
      </c>
      <c r="X248" s="168" t="str">
        <f>IFERROR(VLOOKUP(X246,'P1-1'!$B:$AP,31,FALSE),"")</f>
        <v/>
      </c>
      <c r="Y248" s="168" t="str">
        <f>IFERROR(VLOOKUP(Y246,'P1-1'!$B:$AP,31,FALSE),"")</f>
        <v/>
      </c>
      <c r="Z248" s="168" t="str">
        <f>IFERROR(VLOOKUP(Z246,'P1-1'!$B:$AP,31,FALSE),"")</f>
        <v/>
      </c>
      <c r="AA248" s="168" t="str">
        <f>IFERROR(VLOOKUP(AA246,'P1-1'!$B:$AP,31,FALSE),"")</f>
        <v/>
      </c>
      <c r="AB248" s="168" t="str">
        <f>IFERROR(VLOOKUP(AB246,'P1-1'!$B:$AP,31,FALSE),"")</f>
        <v/>
      </c>
      <c r="AC248" s="168" t="str">
        <f>IFERROR(VLOOKUP(AC246,'P1-1'!$B:$AP,31,FALSE),"")</f>
        <v/>
      </c>
      <c r="AD248" s="168" t="str">
        <f>IFERROR(VLOOKUP(AD246,'P1-1'!$B:$AP,31,FALSE),"")</f>
        <v/>
      </c>
      <c r="AE248" s="168" t="str">
        <f>IFERROR(VLOOKUP(AE246,'P1-1'!$B:$AP,31,FALSE),"")</f>
        <v/>
      </c>
      <c r="AF248" s="168" t="str">
        <f>IFERROR(VLOOKUP(AF246,'P1-1'!$B:$AP,31,FALSE),"")</f>
        <v/>
      </c>
      <c r="AG248" s="168" t="str">
        <f>IFERROR(VLOOKUP(AG246,'P1-1'!$B:$AP,31,FALSE),"")</f>
        <v/>
      </c>
      <c r="AH248" s="168" t="str">
        <f>IFERROR(VLOOKUP(AH246,'P1-1'!$B:$AP,31,FALSE),"")</f>
        <v/>
      </c>
      <c r="AI248" s="168" t="str">
        <f>IFERROR(VLOOKUP(AI246,'P1-1'!$B:$AP,31,FALSE),"")</f>
        <v/>
      </c>
      <c r="AJ248" s="168" t="str">
        <f>IFERROR(VLOOKUP(AJ246,'P1-1'!$B:$AP,31,FALSE),"")</f>
        <v/>
      </c>
      <c r="AK248" s="168" t="str">
        <f>IFERROR(VLOOKUP(AK246,'P1-1'!$B:$AP,31,FALSE),"")</f>
        <v/>
      </c>
      <c r="AL248" s="168" t="str">
        <f>IFERROR(VLOOKUP(AL246,'P1-1'!$B:$AP,31,FALSE),"")</f>
        <v/>
      </c>
      <c r="AM248" s="168" t="str">
        <f>IFERROR(VLOOKUP(AM246,'P1-1'!$B:$AP,31,FALSE),"")</f>
        <v/>
      </c>
      <c r="AN248" s="484"/>
      <c r="AO248" s="487"/>
      <c r="AP248" s="492"/>
      <c r="AQ248" s="493"/>
      <c r="AR248" s="487"/>
      <c r="AS248" s="487"/>
      <c r="AT248" s="494"/>
      <c r="AU248" s="328"/>
      <c r="AV248" s="328"/>
    </row>
    <row r="249" spans="1:48" s="139" customFormat="1" ht="12" customHeight="1" x14ac:dyDescent="0.15">
      <c r="A249" s="495">
        <v>76</v>
      </c>
      <c r="B249" s="498"/>
      <c r="C249" s="513"/>
      <c r="D249" s="504" t="s">
        <v>95</v>
      </c>
      <c r="E249" s="363"/>
      <c r="F249" s="507"/>
      <c r="G249" s="508"/>
      <c r="H249" s="166" t="s">
        <v>221</v>
      </c>
      <c r="I249" s="325"/>
      <c r="J249" s="325"/>
      <c r="K249" s="325"/>
      <c r="L249" s="325"/>
      <c r="M249" s="325"/>
      <c r="N249" s="325"/>
      <c r="O249" s="325"/>
      <c r="P249" s="325"/>
      <c r="Q249" s="325"/>
      <c r="R249" s="325"/>
      <c r="S249" s="325"/>
      <c r="T249" s="325"/>
      <c r="U249" s="325"/>
      <c r="V249" s="325"/>
      <c r="W249" s="325"/>
      <c r="X249" s="325"/>
      <c r="Y249" s="325"/>
      <c r="Z249" s="325"/>
      <c r="AA249" s="325"/>
      <c r="AB249" s="325"/>
      <c r="AC249" s="325"/>
      <c r="AD249" s="325"/>
      <c r="AE249" s="325"/>
      <c r="AF249" s="325"/>
      <c r="AG249" s="325"/>
      <c r="AH249" s="325"/>
      <c r="AI249" s="325"/>
      <c r="AJ249" s="325"/>
      <c r="AK249" s="325"/>
      <c r="AL249" s="325"/>
      <c r="AM249" s="325"/>
      <c r="AN249" s="482">
        <f t="shared" ref="AN249" si="289">IF(LEFT($AN$2,6)="共同生活援助",SUM(I250:AM250),SUM(I250:AM251))</f>
        <v>0</v>
      </c>
      <c r="AO249" s="485">
        <f>IF($AN$4="４週",AN249/4,AN249/(DAY(EOMONTH($I$22,0))/7))</f>
        <v>0</v>
      </c>
      <c r="AP249" s="488"/>
      <c r="AQ249" s="489"/>
      <c r="AR249" s="485" t="str">
        <f t="shared" ref="AR249" si="290">IF($AN$4="４週",AU250,AV250)</f>
        <v/>
      </c>
      <c r="AS249" s="485"/>
      <c r="AT249" s="494"/>
      <c r="AU249" s="326" t="s">
        <v>508</v>
      </c>
      <c r="AV249" s="326" t="s">
        <v>222</v>
      </c>
    </row>
    <row r="250" spans="1:48" s="139" customFormat="1" ht="12" customHeight="1" x14ac:dyDescent="0.15">
      <c r="A250" s="496"/>
      <c r="B250" s="499"/>
      <c r="C250" s="514"/>
      <c r="D250" s="505"/>
      <c r="E250" s="364"/>
      <c r="F250" s="509"/>
      <c r="G250" s="510"/>
      <c r="H250" s="167" t="s">
        <v>223</v>
      </c>
      <c r="I250" s="168" t="str">
        <f>IFERROR(VLOOKUP(I249,'P1-1'!$B:$AP,41,FALSE),"")</f>
        <v/>
      </c>
      <c r="J250" s="168" t="str">
        <f>IFERROR(VLOOKUP(J249,'P1-1'!$B:$AP,41,FALSE),"")</f>
        <v/>
      </c>
      <c r="K250" s="168" t="str">
        <f>IFERROR(VLOOKUP(K249,'P1-1'!$B:$AP,41,FALSE),"")</f>
        <v/>
      </c>
      <c r="L250" s="168" t="str">
        <f>IFERROR(VLOOKUP(L249,'P1-1'!$B:$AP,41,FALSE),"")</f>
        <v/>
      </c>
      <c r="M250" s="168" t="str">
        <f>IFERROR(VLOOKUP(M249,'P1-1'!$B:$AP,41,FALSE),"")</f>
        <v/>
      </c>
      <c r="N250" s="168" t="str">
        <f>IFERROR(VLOOKUP(N249,'P1-1'!$B:$AP,41,FALSE),"")</f>
        <v/>
      </c>
      <c r="O250" s="168" t="str">
        <f>IFERROR(VLOOKUP(O249,'P1-1'!$B:$AP,41,FALSE),"")</f>
        <v/>
      </c>
      <c r="P250" s="168" t="str">
        <f>IFERROR(VLOOKUP(P249,'P1-1'!$B:$AP,41,FALSE),"")</f>
        <v/>
      </c>
      <c r="Q250" s="168" t="str">
        <f>IFERROR(VLOOKUP(Q249,'P1-1'!$B:$AP,41,FALSE),"")</f>
        <v/>
      </c>
      <c r="R250" s="168" t="str">
        <f>IFERROR(VLOOKUP(R249,'P1-1'!$B:$AP,41,FALSE),"")</f>
        <v/>
      </c>
      <c r="S250" s="168" t="str">
        <f>IFERROR(VLOOKUP(S249,'P1-1'!$B:$AP,41,FALSE),"")</f>
        <v/>
      </c>
      <c r="T250" s="168" t="str">
        <f>IFERROR(VLOOKUP(T249,'P1-1'!$B:$AP,41,FALSE),"")</f>
        <v/>
      </c>
      <c r="U250" s="168" t="str">
        <f>IFERROR(VLOOKUP(U249,'P1-1'!$B:$AP,41,FALSE),"")</f>
        <v/>
      </c>
      <c r="V250" s="168" t="str">
        <f>IFERROR(VLOOKUP(V249,'P1-1'!$B:$AP,41,FALSE),"")</f>
        <v/>
      </c>
      <c r="W250" s="168" t="str">
        <f>IFERROR(VLOOKUP(W249,'P1-1'!$B:$AP,41,FALSE),"")</f>
        <v/>
      </c>
      <c r="X250" s="168" t="str">
        <f>IFERROR(VLOOKUP(X249,'P1-1'!$B:$AP,41,FALSE),"")</f>
        <v/>
      </c>
      <c r="Y250" s="168" t="str">
        <f>IFERROR(VLOOKUP(Y249,'P1-1'!$B:$AP,41,FALSE),"")</f>
        <v/>
      </c>
      <c r="Z250" s="168" t="str">
        <f>IFERROR(VLOOKUP(Z249,'P1-1'!$B:$AP,41,FALSE),"")</f>
        <v/>
      </c>
      <c r="AA250" s="168" t="str">
        <f>IFERROR(VLOOKUP(AA249,'P1-1'!$B:$AP,41,FALSE),"")</f>
        <v/>
      </c>
      <c r="AB250" s="168" t="str">
        <f>IFERROR(VLOOKUP(AB249,'P1-1'!$B:$AP,41,FALSE),"")</f>
        <v/>
      </c>
      <c r="AC250" s="168" t="str">
        <f>IFERROR(VLOOKUP(AC249,'P1-1'!$B:$AP,41,FALSE),"")</f>
        <v/>
      </c>
      <c r="AD250" s="168" t="str">
        <f>IFERROR(VLOOKUP(AD249,'P1-1'!$B:$AP,41,FALSE),"")</f>
        <v/>
      </c>
      <c r="AE250" s="168" t="str">
        <f>IFERROR(VLOOKUP(AE249,'P1-1'!$B:$AP,41,FALSE),"")</f>
        <v/>
      </c>
      <c r="AF250" s="168" t="str">
        <f>IFERROR(VLOOKUP(AF249,'P1-1'!$B:$AP,41,FALSE),"")</f>
        <v/>
      </c>
      <c r="AG250" s="168" t="str">
        <f>IFERROR(VLOOKUP(AG249,'P1-1'!$B:$AP,41,FALSE),"")</f>
        <v/>
      </c>
      <c r="AH250" s="168" t="str">
        <f>IFERROR(VLOOKUP(AH249,'P1-1'!$B:$AP,41,FALSE),"")</f>
        <v/>
      </c>
      <c r="AI250" s="168" t="str">
        <f>IFERROR(VLOOKUP(AI249,'P1-1'!$B:$AP,41,FALSE),"")</f>
        <v/>
      </c>
      <c r="AJ250" s="168" t="str">
        <f>IFERROR(VLOOKUP(AJ249,'P1-1'!$B:$AP,41,FALSE),"")</f>
        <v/>
      </c>
      <c r="AK250" s="168" t="str">
        <f>IFERROR(VLOOKUP(AK249,'P1-1'!$B:$AP,41,FALSE),"")</f>
        <v/>
      </c>
      <c r="AL250" s="168" t="str">
        <f>IFERROR(VLOOKUP(AL249,'P1-1'!$B:$AP,41,FALSE),"")</f>
        <v/>
      </c>
      <c r="AM250" s="168" t="str">
        <f>IFERROR(VLOOKUP(AM249,'P1-1'!$B:$AP,41,FALSE),"")</f>
        <v/>
      </c>
      <c r="AN250" s="483"/>
      <c r="AO250" s="486"/>
      <c r="AP250" s="490"/>
      <c r="AQ250" s="491"/>
      <c r="AR250" s="486"/>
      <c r="AS250" s="486"/>
      <c r="AT250" s="494"/>
      <c r="AU250" s="327" t="str">
        <f t="shared" ref="AU250" si="291">IFERROR(IF($D249="□",($AO249/$AK$7),($AO249/$AK$9)),"")</f>
        <v/>
      </c>
      <c r="AV250" s="327" t="str">
        <f t="shared" ref="AV250" si="292">IFERROR(IF($D249="□",($AN249/$AO$7),($AN249/$AO$9)),"")</f>
        <v/>
      </c>
    </row>
    <row r="251" spans="1:48" s="139" customFormat="1" ht="12" customHeight="1" x14ac:dyDescent="0.15">
      <c r="A251" s="497"/>
      <c r="B251" s="500"/>
      <c r="C251" s="515"/>
      <c r="D251" s="506"/>
      <c r="E251" s="364"/>
      <c r="F251" s="511"/>
      <c r="G251" s="512"/>
      <c r="H251" s="169" t="s">
        <v>224</v>
      </c>
      <c r="I251" s="168" t="str">
        <f>IFERROR(VLOOKUP(I249,'P1-1'!$B:$AP,31,FALSE),"")</f>
        <v/>
      </c>
      <c r="J251" s="168" t="str">
        <f>IFERROR(VLOOKUP(J249,'P1-1'!$B:$AP,31,FALSE),"")</f>
        <v/>
      </c>
      <c r="K251" s="168" t="str">
        <f>IFERROR(VLOOKUP(K249,'P1-1'!$B:$AP,31,FALSE),"")</f>
        <v/>
      </c>
      <c r="L251" s="168" t="str">
        <f>IFERROR(VLOOKUP(L249,'P1-1'!$B:$AP,31,FALSE),"")</f>
        <v/>
      </c>
      <c r="M251" s="168" t="str">
        <f>IFERROR(VLOOKUP(M249,'P1-1'!$B:$AP,31,FALSE),"")</f>
        <v/>
      </c>
      <c r="N251" s="168" t="str">
        <f>IFERROR(VLOOKUP(N249,'P1-1'!$B:$AP,31,FALSE),"")</f>
        <v/>
      </c>
      <c r="O251" s="168" t="str">
        <f>IFERROR(VLOOKUP(O249,'P1-1'!$B:$AP,31,FALSE),"")</f>
        <v/>
      </c>
      <c r="P251" s="168" t="str">
        <f>IFERROR(VLOOKUP(P249,'P1-1'!$B:$AP,31,FALSE),"")</f>
        <v/>
      </c>
      <c r="Q251" s="168" t="str">
        <f>IFERROR(VLOOKUP(Q249,'P1-1'!$B:$AP,31,FALSE),"")</f>
        <v/>
      </c>
      <c r="R251" s="168" t="str">
        <f>IFERROR(VLOOKUP(R249,'P1-1'!$B:$AP,31,FALSE),"")</f>
        <v/>
      </c>
      <c r="S251" s="168" t="str">
        <f>IFERROR(VLOOKUP(S249,'P1-1'!$B:$AP,31,FALSE),"")</f>
        <v/>
      </c>
      <c r="T251" s="168" t="str">
        <f>IFERROR(VLOOKUP(T249,'P1-1'!$B:$AP,31,FALSE),"")</f>
        <v/>
      </c>
      <c r="U251" s="168" t="str">
        <f>IFERROR(VLOOKUP(U249,'P1-1'!$B:$AP,31,FALSE),"")</f>
        <v/>
      </c>
      <c r="V251" s="168" t="str">
        <f>IFERROR(VLOOKUP(V249,'P1-1'!$B:$AP,31,FALSE),"")</f>
        <v/>
      </c>
      <c r="W251" s="168" t="str">
        <f>IFERROR(VLOOKUP(W249,'P1-1'!$B:$AP,31,FALSE),"")</f>
        <v/>
      </c>
      <c r="X251" s="168" t="str">
        <f>IFERROR(VLOOKUP(X249,'P1-1'!$B:$AP,31,FALSE),"")</f>
        <v/>
      </c>
      <c r="Y251" s="168" t="str">
        <f>IFERROR(VLOOKUP(Y249,'P1-1'!$B:$AP,31,FALSE),"")</f>
        <v/>
      </c>
      <c r="Z251" s="168" t="str">
        <f>IFERROR(VLOOKUP(Z249,'P1-1'!$B:$AP,31,FALSE),"")</f>
        <v/>
      </c>
      <c r="AA251" s="168" t="str">
        <f>IFERROR(VLOOKUP(AA249,'P1-1'!$B:$AP,31,FALSE),"")</f>
        <v/>
      </c>
      <c r="AB251" s="168" t="str">
        <f>IFERROR(VLOOKUP(AB249,'P1-1'!$B:$AP,31,FALSE),"")</f>
        <v/>
      </c>
      <c r="AC251" s="168" t="str">
        <f>IFERROR(VLOOKUP(AC249,'P1-1'!$B:$AP,31,FALSE),"")</f>
        <v/>
      </c>
      <c r="AD251" s="168" t="str">
        <f>IFERROR(VLOOKUP(AD249,'P1-1'!$B:$AP,31,FALSE),"")</f>
        <v/>
      </c>
      <c r="AE251" s="168" t="str">
        <f>IFERROR(VLOOKUP(AE249,'P1-1'!$B:$AP,31,FALSE),"")</f>
        <v/>
      </c>
      <c r="AF251" s="168" t="str">
        <f>IFERROR(VLOOKUP(AF249,'P1-1'!$B:$AP,31,FALSE),"")</f>
        <v/>
      </c>
      <c r="AG251" s="168" t="str">
        <f>IFERROR(VLOOKUP(AG249,'P1-1'!$B:$AP,31,FALSE),"")</f>
        <v/>
      </c>
      <c r="AH251" s="168" t="str">
        <f>IFERROR(VLOOKUP(AH249,'P1-1'!$B:$AP,31,FALSE),"")</f>
        <v/>
      </c>
      <c r="AI251" s="168" t="str">
        <f>IFERROR(VLOOKUP(AI249,'P1-1'!$B:$AP,31,FALSE),"")</f>
        <v/>
      </c>
      <c r="AJ251" s="168" t="str">
        <f>IFERROR(VLOOKUP(AJ249,'P1-1'!$B:$AP,31,FALSE),"")</f>
        <v/>
      </c>
      <c r="AK251" s="168" t="str">
        <f>IFERROR(VLOOKUP(AK249,'P1-1'!$B:$AP,31,FALSE),"")</f>
        <v/>
      </c>
      <c r="AL251" s="168" t="str">
        <f>IFERROR(VLOOKUP(AL249,'P1-1'!$B:$AP,31,FALSE),"")</f>
        <v/>
      </c>
      <c r="AM251" s="168" t="str">
        <f>IFERROR(VLOOKUP(AM249,'P1-1'!$B:$AP,31,FALSE),"")</f>
        <v/>
      </c>
      <c r="AN251" s="484"/>
      <c r="AO251" s="487"/>
      <c r="AP251" s="492"/>
      <c r="AQ251" s="493"/>
      <c r="AR251" s="487"/>
      <c r="AS251" s="487"/>
      <c r="AT251" s="494"/>
      <c r="AU251" s="328"/>
      <c r="AV251" s="328"/>
    </row>
    <row r="252" spans="1:48" s="139" customFormat="1" ht="12" customHeight="1" x14ac:dyDescent="0.15">
      <c r="A252" s="495">
        <v>77</v>
      </c>
      <c r="B252" s="498"/>
      <c r="C252" s="513"/>
      <c r="D252" s="504" t="s">
        <v>95</v>
      </c>
      <c r="E252" s="363"/>
      <c r="F252" s="507"/>
      <c r="G252" s="508"/>
      <c r="H252" s="166" t="s">
        <v>221</v>
      </c>
      <c r="I252" s="325"/>
      <c r="J252" s="325"/>
      <c r="K252" s="325"/>
      <c r="L252" s="325"/>
      <c r="M252" s="325"/>
      <c r="N252" s="325"/>
      <c r="O252" s="325"/>
      <c r="P252" s="325"/>
      <c r="Q252" s="325"/>
      <c r="R252" s="325"/>
      <c r="S252" s="325"/>
      <c r="T252" s="325"/>
      <c r="U252" s="325"/>
      <c r="V252" s="325"/>
      <c r="W252" s="325"/>
      <c r="X252" s="325"/>
      <c r="Y252" s="325"/>
      <c r="Z252" s="325"/>
      <c r="AA252" s="325"/>
      <c r="AB252" s="325"/>
      <c r="AC252" s="325"/>
      <c r="AD252" s="325"/>
      <c r="AE252" s="325"/>
      <c r="AF252" s="325"/>
      <c r="AG252" s="325"/>
      <c r="AH252" s="325"/>
      <c r="AI252" s="325"/>
      <c r="AJ252" s="325"/>
      <c r="AK252" s="325"/>
      <c r="AL252" s="325"/>
      <c r="AM252" s="325"/>
      <c r="AN252" s="482">
        <f t="shared" ref="AN252" si="293">IF(LEFT($AN$2,6)="共同生活援助",SUM(I253:AM253),SUM(I253:AM254))</f>
        <v>0</v>
      </c>
      <c r="AO252" s="485">
        <f>IF($AN$4="４週",AN252/4,AN252/(DAY(EOMONTH($I$22,0))/7))</f>
        <v>0</v>
      </c>
      <c r="AP252" s="488"/>
      <c r="AQ252" s="489"/>
      <c r="AR252" s="485" t="str">
        <f t="shared" ref="AR252" si="294">IF($AN$4="４週",AU253,AV253)</f>
        <v/>
      </c>
      <c r="AS252" s="485"/>
      <c r="AT252" s="494"/>
      <c r="AU252" s="326" t="s">
        <v>508</v>
      </c>
      <c r="AV252" s="326" t="s">
        <v>222</v>
      </c>
    </row>
    <row r="253" spans="1:48" s="139" customFormat="1" ht="12" customHeight="1" x14ac:dyDescent="0.15">
      <c r="A253" s="496"/>
      <c r="B253" s="499"/>
      <c r="C253" s="514"/>
      <c r="D253" s="505"/>
      <c r="E253" s="364"/>
      <c r="F253" s="509"/>
      <c r="G253" s="510"/>
      <c r="H253" s="167" t="s">
        <v>223</v>
      </c>
      <c r="I253" s="168" t="str">
        <f>IFERROR(VLOOKUP(I252,'P1-1'!$B:$AP,41,FALSE),"")</f>
        <v/>
      </c>
      <c r="J253" s="168" t="str">
        <f>IFERROR(VLOOKUP(J252,'P1-1'!$B:$AP,41,FALSE),"")</f>
        <v/>
      </c>
      <c r="K253" s="168" t="str">
        <f>IFERROR(VLOOKUP(K252,'P1-1'!$B:$AP,41,FALSE),"")</f>
        <v/>
      </c>
      <c r="L253" s="168" t="str">
        <f>IFERROR(VLOOKUP(L252,'P1-1'!$B:$AP,41,FALSE),"")</f>
        <v/>
      </c>
      <c r="M253" s="168" t="str">
        <f>IFERROR(VLOOKUP(M252,'P1-1'!$B:$AP,41,FALSE),"")</f>
        <v/>
      </c>
      <c r="N253" s="168" t="str">
        <f>IFERROR(VLOOKUP(N252,'P1-1'!$B:$AP,41,FALSE),"")</f>
        <v/>
      </c>
      <c r="O253" s="168" t="str">
        <f>IFERROR(VLOOKUP(O252,'P1-1'!$B:$AP,41,FALSE),"")</f>
        <v/>
      </c>
      <c r="P253" s="168" t="str">
        <f>IFERROR(VLOOKUP(P252,'P1-1'!$B:$AP,41,FALSE),"")</f>
        <v/>
      </c>
      <c r="Q253" s="168" t="str">
        <f>IFERROR(VLOOKUP(Q252,'P1-1'!$B:$AP,41,FALSE),"")</f>
        <v/>
      </c>
      <c r="R253" s="168" t="str">
        <f>IFERROR(VLOOKUP(R252,'P1-1'!$B:$AP,41,FALSE),"")</f>
        <v/>
      </c>
      <c r="S253" s="168" t="str">
        <f>IFERROR(VLOOKUP(S252,'P1-1'!$B:$AP,41,FALSE),"")</f>
        <v/>
      </c>
      <c r="T253" s="168" t="str">
        <f>IFERROR(VLOOKUP(T252,'P1-1'!$B:$AP,41,FALSE),"")</f>
        <v/>
      </c>
      <c r="U253" s="168" t="str">
        <f>IFERROR(VLOOKUP(U252,'P1-1'!$B:$AP,41,FALSE),"")</f>
        <v/>
      </c>
      <c r="V253" s="168" t="str">
        <f>IFERROR(VLOOKUP(V252,'P1-1'!$B:$AP,41,FALSE),"")</f>
        <v/>
      </c>
      <c r="W253" s="168" t="str">
        <f>IFERROR(VLOOKUP(W252,'P1-1'!$B:$AP,41,FALSE),"")</f>
        <v/>
      </c>
      <c r="X253" s="168" t="str">
        <f>IFERROR(VLOOKUP(X252,'P1-1'!$B:$AP,41,FALSE),"")</f>
        <v/>
      </c>
      <c r="Y253" s="168" t="str">
        <f>IFERROR(VLOOKUP(Y252,'P1-1'!$B:$AP,41,FALSE),"")</f>
        <v/>
      </c>
      <c r="Z253" s="168" t="str">
        <f>IFERROR(VLOOKUP(Z252,'P1-1'!$B:$AP,41,FALSE),"")</f>
        <v/>
      </c>
      <c r="AA253" s="168" t="str">
        <f>IFERROR(VLOOKUP(AA252,'P1-1'!$B:$AP,41,FALSE),"")</f>
        <v/>
      </c>
      <c r="AB253" s="168" t="str">
        <f>IFERROR(VLOOKUP(AB252,'P1-1'!$B:$AP,41,FALSE),"")</f>
        <v/>
      </c>
      <c r="AC253" s="168" t="str">
        <f>IFERROR(VLOOKUP(AC252,'P1-1'!$B:$AP,41,FALSE),"")</f>
        <v/>
      </c>
      <c r="AD253" s="168" t="str">
        <f>IFERROR(VLOOKUP(AD252,'P1-1'!$B:$AP,41,FALSE),"")</f>
        <v/>
      </c>
      <c r="AE253" s="168" t="str">
        <f>IFERROR(VLOOKUP(AE252,'P1-1'!$B:$AP,41,FALSE),"")</f>
        <v/>
      </c>
      <c r="AF253" s="168" t="str">
        <f>IFERROR(VLOOKUP(AF252,'P1-1'!$B:$AP,41,FALSE),"")</f>
        <v/>
      </c>
      <c r="AG253" s="168" t="str">
        <f>IFERROR(VLOOKUP(AG252,'P1-1'!$B:$AP,41,FALSE),"")</f>
        <v/>
      </c>
      <c r="AH253" s="168" t="str">
        <f>IFERROR(VLOOKUP(AH252,'P1-1'!$B:$AP,41,FALSE),"")</f>
        <v/>
      </c>
      <c r="AI253" s="168" t="str">
        <f>IFERROR(VLOOKUP(AI252,'P1-1'!$B:$AP,41,FALSE),"")</f>
        <v/>
      </c>
      <c r="AJ253" s="168" t="str">
        <f>IFERROR(VLOOKUP(AJ252,'P1-1'!$B:$AP,41,FALSE),"")</f>
        <v/>
      </c>
      <c r="AK253" s="168" t="str">
        <f>IFERROR(VLOOKUP(AK252,'P1-1'!$B:$AP,41,FALSE),"")</f>
        <v/>
      </c>
      <c r="AL253" s="168" t="str">
        <f>IFERROR(VLOOKUP(AL252,'P1-1'!$B:$AP,41,FALSE),"")</f>
        <v/>
      </c>
      <c r="AM253" s="168" t="str">
        <f>IFERROR(VLOOKUP(AM252,'P1-1'!$B:$AP,41,FALSE),"")</f>
        <v/>
      </c>
      <c r="AN253" s="483"/>
      <c r="AO253" s="486"/>
      <c r="AP253" s="490"/>
      <c r="AQ253" s="491"/>
      <c r="AR253" s="486"/>
      <c r="AS253" s="486"/>
      <c r="AT253" s="494"/>
      <c r="AU253" s="327" t="str">
        <f t="shared" ref="AU253" si="295">IFERROR(IF($D252="□",($AO252/$AK$7),($AO252/$AK$9)),"")</f>
        <v/>
      </c>
      <c r="AV253" s="327" t="str">
        <f t="shared" ref="AV253" si="296">IFERROR(IF($D252="□",($AN252/$AO$7),($AN252/$AO$9)),"")</f>
        <v/>
      </c>
    </row>
    <row r="254" spans="1:48" s="139" customFormat="1" ht="12" customHeight="1" x14ac:dyDescent="0.15">
      <c r="A254" s="497"/>
      <c r="B254" s="500"/>
      <c r="C254" s="515"/>
      <c r="D254" s="506"/>
      <c r="E254" s="364"/>
      <c r="F254" s="511"/>
      <c r="G254" s="512"/>
      <c r="H254" s="169" t="s">
        <v>224</v>
      </c>
      <c r="I254" s="168" t="str">
        <f>IFERROR(VLOOKUP(I252,'P1-1'!$B:$AP,31,FALSE),"")</f>
        <v/>
      </c>
      <c r="J254" s="168" t="str">
        <f>IFERROR(VLOOKUP(J252,'P1-1'!$B:$AP,31,FALSE),"")</f>
        <v/>
      </c>
      <c r="K254" s="168" t="str">
        <f>IFERROR(VLOOKUP(K252,'P1-1'!$B:$AP,31,FALSE),"")</f>
        <v/>
      </c>
      <c r="L254" s="168" t="str">
        <f>IFERROR(VLOOKUP(L252,'P1-1'!$B:$AP,31,FALSE),"")</f>
        <v/>
      </c>
      <c r="M254" s="168" t="str">
        <f>IFERROR(VLOOKUP(M252,'P1-1'!$B:$AP,31,FALSE),"")</f>
        <v/>
      </c>
      <c r="N254" s="168" t="str">
        <f>IFERROR(VLOOKUP(N252,'P1-1'!$B:$AP,31,FALSE),"")</f>
        <v/>
      </c>
      <c r="O254" s="168" t="str">
        <f>IFERROR(VLOOKUP(O252,'P1-1'!$B:$AP,31,FALSE),"")</f>
        <v/>
      </c>
      <c r="P254" s="168" t="str">
        <f>IFERROR(VLOOKUP(P252,'P1-1'!$B:$AP,31,FALSE),"")</f>
        <v/>
      </c>
      <c r="Q254" s="168" t="str">
        <f>IFERROR(VLOOKUP(Q252,'P1-1'!$B:$AP,31,FALSE),"")</f>
        <v/>
      </c>
      <c r="R254" s="168" t="str">
        <f>IFERROR(VLOOKUP(R252,'P1-1'!$B:$AP,31,FALSE),"")</f>
        <v/>
      </c>
      <c r="S254" s="168" t="str">
        <f>IFERROR(VLOOKUP(S252,'P1-1'!$B:$AP,31,FALSE),"")</f>
        <v/>
      </c>
      <c r="T254" s="168" t="str">
        <f>IFERROR(VLOOKUP(T252,'P1-1'!$B:$AP,31,FALSE),"")</f>
        <v/>
      </c>
      <c r="U254" s="168" t="str">
        <f>IFERROR(VLOOKUP(U252,'P1-1'!$B:$AP,31,FALSE),"")</f>
        <v/>
      </c>
      <c r="V254" s="168" t="str">
        <f>IFERROR(VLOOKUP(V252,'P1-1'!$B:$AP,31,FALSE),"")</f>
        <v/>
      </c>
      <c r="W254" s="168" t="str">
        <f>IFERROR(VLOOKUP(W252,'P1-1'!$B:$AP,31,FALSE),"")</f>
        <v/>
      </c>
      <c r="X254" s="168" t="str">
        <f>IFERROR(VLOOKUP(X252,'P1-1'!$B:$AP,31,FALSE),"")</f>
        <v/>
      </c>
      <c r="Y254" s="168" t="str">
        <f>IFERROR(VLOOKUP(Y252,'P1-1'!$B:$AP,31,FALSE),"")</f>
        <v/>
      </c>
      <c r="Z254" s="168" t="str">
        <f>IFERROR(VLOOKUP(Z252,'P1-1'!$B:$AP,31,FALSE),"")</f>
        <v/>
      </c>
      <c r="AA254" s="168" t="str">
        <f>IFERROR(VLOOKUP(AA252,'P1-1'!$B:$AP,31,FALSE),"")</f>
        <v/>
      </c>
      <c r="AB254" s="168" t="str">
        <f>IFERROR(VLOOKUP(AB252,'P1-1'!$B:$AP,31,FALSE),"")</f>
        <v/>
      </c>
      <c r="AC254" s="168" t="str">
        <f>IFERROR(VLOOKUP(AC252,'P1-1'!$B:$AP,31,FALSE),"")</f>
        <v/>
      </c>
      <c r="AD254" s="168" t="str">
        <f>IFERROR(VLOOKUP(AD252,'P1-1'!$B:$AP,31,FALSE),"")</f>
        <v/>
      </c>
      <c r="AE254" s="168" t="str">
        <f>IFERROR(VLOOKUP(AE252,'P1-1'!$B:$AP,31,FALSE),"")</f>
        <v/>
      </c>
      <c r="AF254" s="168" t="str">
        <f>IFERROR(VLOOKUP(AF252,'P1-1'!$B:$AP,31,FALSE),"")</f>
        <v/>
      </c>
      <c r="AG254" s="168" t="str">
        <f>IFERROR(VLOOKUP(AG252,'P1-1'!$B:$AP,31,FALSE),"")</f>
        <v/>
      </c>
      <c r="AH254" s="168" t="str">
        <f>IFERROR(VLOOKUP(AH252,'P1-1'!$B:$AP,31,FALSE),"")</f>
        <v/>
      </c>
      <c r="AI254" s="168" t="str">
        <f>IFERROR(VLOOKUP(AI252,'P1-1'!$B:$AP,31,FALSE),"")</f>
        <v/>
      </c>
      <c r="AJ254" s="168" t="str">
        <f>IFERROR(VLOOKUP(AJ252,'P1-1'!$B:$AP,31,FALSE),"")</f>
        <v/>
      </c>
      <c r="AK254" s="168" t="str">
        <f>IFERROR(VLOOKUP(AK252,'P1-1'!$B:$AP,31,FALSE),"")</f>
        <v/>
      </c>
      <c r="AL254" s="168" t="str">
        <f>IFERROR(VLOOKUP(AL252,'P1-1'!$B:$AP,31,FALSE),"")</f>
        <v/>
      </c>
      <c r="AM254" s="168" t="str">
        <f>IFERROR(VLOOKUP(AM252,'P1-1'!$B:$AP,31,FALSE),"")</f>
        <v/>
      </c>
      <c r="AN254" s="484"/>
      <c r="AO254" s="487"/>
      <c r="AP254" s="492"/>
      <c r="AQ254" s="493"/>
      <c r="AR254" s="487"/>
      <c r="AS254" s="487"/>
      <c r="AT254" s="494"/>
      <c r="AU254" s="328"/>
      <c r="AV254" s="328"/>
    </row>
    <row r="255" spans="1:48" s="139" customFormat="1" ht="12" customHeight="1" x14ac:dyDescent="0.15">
      <c r="A255" s="495">
        <v>78</v>
      </c>
      <c r="B255" s="498"/>
      <c r="C255" s="513"/>
      <c r="D255" s="504" t="s">
        <v>95</v>
      </c>
      <c r="E255" s="363"/>
      <c r="F255" s="507"/>
      <c r="G255" s="508"/>
      <c r="H255" s="166" t="s">
        <v>221</v>
      </c>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5"/>
      <c r="AJ255" s="325"/>
      <c r="AK255" s="325"/>
      <c r="AL255" s="325"/>
      <c r="AM255" s="325"/>
      <c r="AN255" s="482">
        <f t="shared" ref="AN255" si="297">IF(LEFT($AN$2,6)="共同生活援助",SUM(I256:AM256),SUM(I256:AM257))</f>
        <v>0</v>
      </c>
      <c r="AO255" s="485">
        <f>IF($AN$4="４週",AN255/4,AN255/(DAY(EOMONTH($I$22,0))/7))</f>
        <v>0</v>
      </c>
      <c r="AP255" s="488"/>
      <c r="AQ255" s="489"/>
      <c r="AR255" s="485" t="str">
        <f t="shared" ref="AR255" si="298">IF($AN$4="４週",AU256,AV256)</f>
        <v/>
      </c>
      <c r="AS255" s="485"/>
      <c r="AT255" s="494"/>
      <c r="AU255" s="326" t="s">
        <v>508</v>
      </c>
      <c r="AV255" s="326" t="s">
        <v>222</v>
      </c>
    </row>
    <row r="256" spans="1:48" s="139" customFormat="1" ht="12" customHeight="1" x14ac:dyDescent="0.15">
      <c r="A256" s="496"/>
      <c r="B256" s="499"/>
      <c r="C256" s="514"/>
      <c r="D256" s="505"/>
      <c r="E256" s="364"/>
      <c r="F256" s="509"/>
      <c r="G256" s="510"/>
      <c r="H256" s="167" t="s">
        <v>223</v>
      </c>
      <c r="I256" s="168" t="str">
        <f>IFERROR(VLOOKUP(I255,'P1-1'!$B:$AP,41,FALSE),"")</f>
        <v/>
      </c>
      <c r="J256" s="168" t="str">
        <f>IFERROR(VLOOKUP(J255,'P1-1'!$B:$AP,41,FALSE),"")</f>
        <v/>
      </c>
      <c r="K256" s="168" t="str">
        <f>IFERROR(VLOOKUP(K255,'P1-1'!$B:$AP,41,FALSE),"")</f>
        <v/>
      </c>
      <c r="L256" s="168" t="str">
        <f>IFERROR(VLOOKUP(L255,'P1-1'!$B:$AP,41,FALSE),"")</f>
        <v/>
      </c>
      <c r="M256" s="168" t="str">
        <f>IFERROR(VLOOKUP(M255,'P1-1'!$B:$AP,41,FALSE),"")</f>
        <v/>
      </c>
      <c r="N256" s="168" t="str">
        <f>IFERROR(VLOOKUP(N255,'P1-1'!$B:$AP,41,FALSE),"")</f>
        <v/>
      </c>
      <c r="O256" s="168" t="str">
        <f>IFERROR(VLOOKUP(O255,'P1-1'!$B:$AP,41,FALSE),"")</f>
        <v/>
      </c>
      <c r="P256" s="168" t="str">
        <f>IFERROR(VLOOKUP(P255,'P1-1'!$B:$AP,41,FALSE),"")</f>
        <v/>
      </c>
      <c r="Q256" s="168" t="str">
        <f>IFERROR(VLOOKUP(Q255,'P1-1'!$B:$AP,41,FALSE),"")</f>
        <v/>
      </c>
      <c r="R256" s="168" t="str">
        <f>IFERROR(VLOOKUP(R255,'P1-1'!$B:$AP,41,FALSE),"")</f>
        <v/>
      </c>
      <c r="S256" s="168" t="str">
        <f>IFERROR(VLOOKUP(S255,'P1-1'!$B:$AP,41,FALSE),"")</f>
        <v/>
      </c>
      <c r="T256" s="168" t="str">
        <f>IFERROR(VLOOKUP(T255,'P1-1'!$B:$AP,41,FALSE),"")</f>
        <v/>
      </c>
      <c r="U256" s="168" t="str">
        <f>IFERROR(VLOOKUP(U255,'P1-1'!$B:$AP,41,FALSE),"")</f>
        <v/>
      </c>
      <c r="V256" s="168" t="str">
        <f>IFERROR(VLOOKUP(V255,'P1-1'!$B:$AP,41,FALSE),"")</f>
        <v/>
      </c>
      <c r="W256" s="168" t="str">
        <f>IFERROR(VLOOKUP(W255,'P1-1'!$B:$AP,41,FALSE),"")</f>
        <v/>
      </c>
      <c r="X256" s="168" t="str">
        <f>IFERROR(VLOOKUP(X255,'P1-1'!$B:$AP,41,FALSE),"")</f>
        <v/>
      </c>
      <c r="Y256" s="168" t="str">
        <f>IFERROR(VLOOKUP(Y255,'P1-1'!$B:$AP,41,FALSE),"")</f>
        <v/>
      </c>
      <c r="Z256" s="168" t="str">
        <f>IFERROR(VLOOKUP(Z255,'P1-1'!$B:$AP,41,FALSE),"")</f>
        <v/>
      </c>
      <c r="AA256" s="168" t="str">
        <f>IFERROR(VLOOKUP(AA255,'P1-1'!$B:$AP,41,FALSE),"")</f>
        <v/>
      </c>
      <c r="AB256" s="168" t="str">
        <f>IFERROR(VLOOKUP(AB255,'P1-1'!$B:$AP,41,FALSE),"")</f>
        <v/>
      </c>
      <c r="AC256" s="168" t="str">
        <f>IFERROR(VLOOKUP(AC255,'P1-1'!$B:$AP,41,FALSE),"")</f>
        <v/>
      </c>
      <c r="AD256" s="168" t="str">
        <f>IFERROR(VLOOKUP(AD255,'P1-1'!$B:$AP,41,FALSE),"")</f>
        <v/>
      </c>
      <c r="AE256" s="168" t="str">
        <f>IFERROR(VLOOKUP(AE255,'P1-1'!$B:$AP,41,FALSE),"")</f>
        <v/>
      </c>
      <c r="AF256" s="168" t="str">
        <f>IFERROR(VLOOKUP(AF255,'P1-1'!$B:$AP,41,FALSE),"")</f>
        <v/>
      </c>
      <c r="AG256" s="168" t="str">
        <f>IFERROR(VLOOKUP(AG255,'P1-1'!$B:$AP,41,FALSE),"")</f>
        <v/>
      </c>
      <c r="AH256" s="168" t="str">
        <f>IFERROR(VLOOKUP(AH255,'P1-1'!$B:$AP,41,FALSE),"")</f>
        <v/>
      </c>
      <c r="AI256" s="168" t="str">
        <f>IFERROR(VLOOKUP(AI255,'P1-1'!$B:$AP,41,FALSE),"")</f>
        <v/>
      </c>
      <c r="AJ256" s="168" t="str">
        <f>IFERROR(VLOOKUP(AJ255,'P1-1'!$B:$AP,41,FALSE),"")</f>
        <v/>
      </c>
      <c r="AK256" s="168" t="str">
        <f>IFERROR(VLOOKUP(AK255,'P1-1'!$B:$AP,41,FALSE),"")</f>
        <v/>
      </c>
      <c r="AL256" s="168" t="str">
        <f>IFERROR(VLOOKUP(AL255,'P1-1'!$B:$AP,41,FALSE),"")</f>
        <v/>
      </c>
      <c r="AM256" s="168" t="str">
        <f>IFERROR(VLOOKUP(AM255,'P1-1'!$B:$AP,41,FALSE),"")</f>
        <v/>
      </c>
      <c r="AN256" s="483"/>
      <c r="AO256" s="486"/>
      <c r="AP256" s="490"/>
      <c r="AQ256" s="491"/>
      <c r="AR256" s="486"/>
      <c r="AS256" s="486"/>
      <c r="AT256" s="494"/>
      <c r="AU256" s="327" t="str">
        <f t="shared" ref="AU256" si="299">IFERROR(IF($D255="□",($AO255/$AK$7),($AO255/$AK$9)),"")</f>
        <v/>
      </c>
      <c r="AV256" s="327" t="str">
        <f t="shared" ref="AV256" si="300">IFERROR(IF($D255="□",($AN255/$AO$7),($AN255/$AO$9)),"")</f>
        <v/>
      </c>
    </row>
    <row r="257" spans="1:48" s="139" customFormat="1" ht="12" customHeight="1" x14ac:dyDescent="0.15">
      <c r="A257" s="497"/>
      <c r="B257" s="500"/>
      <c r="C257" s="515"/>
      <c r="D257" s="506"/>
      <c r="E257" s="364"/>
      <c r="F257" s="511"/>
      <c r="G257" s="512"/>
      <c r="H257" s="169" t="s">
        <v>224</v>
      </c>
      <c r="I257" s="168" t="str">
        <f>IFERROR(VLOOKUP(I255,'P1-1'!$B:$AP,31,FALSE),"")</f>
        <v/>
      </c>
      <c r="J257" s="168" t="str">
        <f>IFERROR(VLOOKUP(J255,'P1-1'!$B:$AP,31,FALSE),"")</f>
        <v/>
      </c>
      <c r="K257" s="168" t="str">
        <f>IFERROR(VLOOKUP(K255,'P1-1'!$B:$AP,31,FALSE),"")</f>
        <v/>
      </c>
      <c r="L257" s="168" t="str">
        <f>IFERROR(VLOOKUP(L255,'P1-1'!$B:$AP,31,FALSE),"")</f>
        <v/>
      </c>
      <c r="M257" s="168" t="str">
        <f>IFERROR(VLOOKUP(M255,'P1-1'!$B:$AP,31,FALSE),"")</f>
        <v/>
      </c>
      <c r="N257" s="168" t="str">
        <f>IFERROR(VLOOKUP(N255,'P1-1'!$B:$AP,31,FALSE),"")</f>
        <v/>
      </c>
      <c r="O257" s="168" t="str">
        <f>IFERROR(VLOOKUP(O255,'P1-1'!$B:$AP,31,FALSE),"")</f>
        <v/>
      </c>
      <c r="P257" s="168" t="str">
        <f>IFERROR(VLOOKUP(P255,'P1-1'!$B:$AP,31,FALSE),"")</f>
        <v/>
      </c>
      <c r="Q257" s="168" t="str">
        <f>IFERROR(VLOOKUP(Q255,'P1-1'!$B:$AP,31,FALSE),"")</f>
        <v/>
      </c>
      <c r="R257" s="168" t="str">
        <f>IFERROR(VLOOKUP(R255,'P1-1'!$B:$AP,31,FALSE),"")</f>
        <v/>
      </c>
      <c r="S257" s="168" t="str">
        <f>IFERROR(VLOOKUP(S255,'P1-1'!$B:$AP,31,FALSE),"")</f>
        <v/>
      </c>
      <c r="T257" s="168" t="str">
        <f>IFERROR(VLOOKUP(T255,'P1-1'!$B:$AP,31,FALSE),"")</f>
        <v/>
      </c>
      <c r="U257" s="168" t="str">
        <f>IFERROR(VLOOKUP(U255,'P1-1'!$B:$AP,31,FALSE),"")</f>
        <v/>
      </c>
      <c r="V257" s="168" t="str">
        <f>IFERROR(VLOOKUP(V255,'P1-1'!$B:$AP,31,FALSE),"")</f>
        <v/>
      </c>
      <c r="W257" s="168" t="str">
        <f>IFERROR(VLOOKUP(W255,'P1-1'!$B:$AP,31,FALSE),"")</f>
        <v/>
      </c>
      <c r="X257" s="168" t="str">
        <f>IFERROR(VLOOKUP(X255,'P1-1'!$B:$AP,31,FALSE),"")</f>
        <v/>
      </c>
      <c r="Y257" s="168" t="str">
        <f>IFERROR(VLOOKUP(Y255,'P1-1'!$B:$AP,31,FALSE),"")</f>
        <v/>
      </c>
      <c r="Z257" s="168" t="str">
        <f>IFERROR(VLOOKUP(Z255,'P1-1'!$B:$AP,31,FALSE),"")</f>
        <v/>
      </c>
      <c r="AA257" s="168" t="str">
        <f>IFERROR(VLOOKUP(AA255,'P1-1'!$B:$AP,31,FALSE),"")</f>
        <v/>
      </c>
      <c r="AB257" s="168" t="str">
        <f>IFERROR(VLOOKUP(AB255,'P1-1'!$B:$AP,31,FALSE),"")</f>
        <v/>
      </c>
      <c r="AC257" s="168" t="str">
        <f>IFERROR(VLOOKUP(AC255,'P1-1'!$B:$AP,31,FALSE),"")</f>
        <v/>
      </c>
      <c r="AD257" s="168" t="str">
        <f>IFERROR(VLOOKUP(AD255,'P1-1'!$B:$AP,31,FALSE),"")</f>
        <v/>
      </c>
      <c r="AE257" s="168" t="str">
        <f>IFERROR(VLOOKUP(AE255,'P1-1'!$B:$AP,31,FALSE),"")</f>
        <v/>
      </c>
      <c r="AF257" s="168" t="str">
        <f>IFERROR(VLOOKUP(AF255,'P1-1'!$B:$AP,31,FALSE),"")</f>
        <v/>
      </c>
      <c r="AG257" s="168" t="str">
        <f>IFERROR(VLOOKUP(AG255,'P1-1'!$B:$AP,31,FALSE),"")</f>
        <v/>
      </c>
      <c r="AH257" s="168" t="str">
        <f>IFERROR(VLOOKUP(AH255,'P1-1'!$B:$AP,31,FALSE),"")</f>
        <v/>
      </c>
      <c r="AI257" s="168" t="str">
        <f>IFERROR(VLOOKUP(AI255,'P1-1'!$B:$AP,31,FALSE),"")</f>
        <v/>
      </c>
      <c r="AJ257" s="168" t="str">
        <f>IFERROR(VLOOKUP(AJ255,'P1-1'!$B:$AP,31,FALSE),"")</f>
        <v/>
      </c>
      <c r="AK257" s="168" t="str">
        <f>IFERROR(VLOOKUP(AK255,'P1-1'!$B:$AP,31,FALSE),"")</f>
        <v/>
      </c>
      <c r="AL257" s="168" t="str">
        <f>IFERROR(VLOOKUP(AL255,'P1-1'!$B:$AP,31,FALSE),"")</f>
        <v/>
      </c>
      <c r="AM257" s="168" t="str">
        <f>IFERROR(VLOOKUP(AM255,'P1-1'!$B:$AP,31,FALSE),"")</f>
        <v/>
      </c>
      <c r="AN257" s="484"/>
      <c r="AO257" s="487"/>
      <c r="AP257" s="492"/>
      <c r="AQ257" s="493"/>
      <c r="AR257" s="487"/>
      <c r="AS257" s="487"/>
      <c r="AT257" s="494"/>
      <c r="AU257" s="328"/>
      <c r="AV257" s="328"/>
    </row>
    <row r="258" spans="1:48" s="139" customFormat="1" ht="12" customHeight="1" x14ac:dyDescent="0.15">
      <c r="A258" s="495">
        <v>79</v>
      </c>
      <c r="B258" s="498"/>
      <c r="C258" s="513"/>
      <c r="D258" s="504" t="s">
        <v>95</v>
      </c>
      <c r="E258" s="363"/>
      <c r="F258" s="507"/>
      <c r="G258" s="508"/>
      <c r="H258" s="166" t="s">
        <v>221</v>
      </c>
      <c r="I258" s="325"/>
      <c r="J258" s="325"/>
      <c r="K258" s="325"/>
      <c r="L258" s="325"/>
      <c r="M258" s="325"/>
      <c r="N258" s="325"/>
      <c r="O258" s="325"/>
      <c r="P258" s="325"/>
      <c r="Q258" s="325"/>
      <c r="R258" s="325"/>
      <c r="S258" s="325"/>
      <c r="T258" s="325"/>
      <c r="U258" s="325"/>
      <c r="V258" s="325"/>
      <c r="W258" s="325"/>
      <c r="X258" s="325"/>
      <c r="Y258" s="325"/>
      <c r="Z258" s="325"/>
      <c r="AA258" s="325"/>
      <c r="AB258" s="325"/>
      <c r="AC258" s="325"/>
      <c r="AD258" s="325"/>
      <c r="AE258" s="325"/>
      <c r="AF258" s="325"/>
      <c r="AG258" s="325"/>
      <c r="AH258" s="325"/>
      <c r="AI258" s="325"/>
      <c r="AJ258" s="325"/>
      <c r="AK258" s="325"/>
      <c r="AL258" s="325"/>
      <c r="AM258" s="325"/>
      <c r="AN258" s="482">
        <f t="shared" ref="AN258" si="301">IF(LEFT($AN$2,6)="共同生活援助",SUM(I259:AM259),SUM(I259:AM260))</f>
        <v>0</v>
      </c>
      <c r="AO258" s="485">
        <f>IF($AN$4="４週",AN258/4,AN258/(DAY(EOMONTH($I$22,0))/7))</f>
        <v>0</v>
      </c>
      <c r="AP258" s="488"/>
      <c r="AQ258" s="489"/>
      <c r="AR258" s="485" t="str">
        <f t="shared" ref="AR258" si="302">IF($AN$4="４週",AU259,AV259)</f>
        <v/>
      </c>
      <c r="AS258" s="485"/>
      <c r="AT258" s="494"/>
      <c r="AU258" s="326" t="s">
        <v>508</v>
      </c>
      <c r="AV258" s="326" t="s">
        <v>222</v>
      </c>
    </row>
    <row r="259" spans="1:48" s="139" customFormat="1" ht="12" customHeight="1" x14ac:dyDescent="0.15">
      <c r="A259" s="496"/>
      <c r="B259" s="499"/>
      <c r="C259" s="514"/>
      <c r="D259" s="505"/>
      <c r="E259" s="364"/>
      <c r="F259" s="509"/>
      <c r="G259" s="510"/>
      <c r="H259" s="167" t="s">
        <v>223</v>
      </c>
      <c r="I259" s="168" t="str">
        <f>IFERROR(VLOOKUP(I258,'P1-1'!$B:$AP,41,FALSE),"")</f>
        <v/>
      </c>
      <c r="J259" s="168" t="str">
        <f>IFERROR(VLOOKUP(J258,'P1-1'!$B:$AP,41,FALSE),"")</f>
        <v/>
      </c>
      <c r="K259" s="168" t="str">
        <f>IFERROR(VLOOKUP(K258,'P1-1'!$B:$AP,41,FALSE),"")</f>
        <v/>
      </c>
      <c r="L259" s="168" t="str">
        <f>IFERROR(VLOOKUP(L258,'P1-1'!$B:$AP,41,FALSE),"")</f>
        <v/>
      </c>
      <c r="M259" s="168" t="str">
        <f>IFERROR(VLOOKUP(M258,'P1-1'!$B:$AP,41,FALSE),"")</f>
        <v/>
      </c>
      <c r="N259" s="168" t="str">
        <f>IFERROR(VLOOKUP(N258,'P1-1'!$B:$AP,41,FALSE),"")</f>
        <v/>
      </c>
      <c r="O259" s="168" t="str">
        <f>IFERROR(VLOOKUP(O258,'P1-1'!$B:$AP,41,FALSE),"")</f>
        <v/>
      </c>
      <c r="P259" s="168" t="str">
        <f>IFERROR(VLOOKUP(P258,'P1-1'!$B:$AP,41,FALSE),"")</f>
        <v/>
      </c>
      <c r="Q259" s="168" t="str">
        <f>IFERROR(VLOOKUP(Q258,'P1-1'!$B:$AP,41,FALSE),"")</f>
        <v/>
      </c>
      <c r="R259" s="168" t="str">
        <f>IFERROR(VLOOKUP(R258,'P1-1'!$B:$AP,41,FALSE),"")</f>
        <v/>
      </c>
      <c r="S259" s="168" t="str">
        <f>IFERROR(VLOOKUP(S258,'P1-1'!$B:$AP,41,FALSE),"")</f>
        <v/>
      </c>
      <c r="T259" s="168" t="str">
        <f>IFERROR(VLOOKUP(T258,'P1-1'!$B:$AP,41,FALSE),"")</f>
        <v/>
      </c>
      <c r="U259" s="168" t="str">
        <f>IFERROR(VLOOKUP(U258,'P1-1'!$B:$AP,41,FALSE),"")</f>
        <v/>
      </c>
      <c r="V259" s="168" t="str">
        <f>IFERROR(VLOOKUP(V258,'P1-1'!$B:$AP,41,FALSE),"")</f>
        <v/>
      </c>
      <c r="W259" s="168" t="str">
        <f>IFERROR(VLOOKUP(W258,'P1-1'!$B:$AP,41,FALSE),"")</f>
        <v/>
      </c>
      <c r="X259" s="168" t="str">
        <f>IFERROR(VLOOKUP(X258,'P1-1'!$B:$AP,41,FALSE),"")</f>
        <v/>
      </c>
      <c r="Y259" s="168" t="str">
        <f>IFERROR(VLOOKUP(Y258,'P1-1'!$B:$AP,41,FALSE),"")</f>
        <v/>
      </c>
      <c r="Z259" s="168" t="str">
        <f>IFERROR(VLOOKUP(Z258,'P1-1'!$B:$AP,41,FALSE),"")</f>
        <v/>
      </c>
      <c r="AA259" s="168" t="str">
        <f>IFERROR(VLOOKUP(AA258,'P1-1'!$B:$AP,41,FALSE),"")</f>
        <v/>
      </c>
      <c r="AB259" s="168" t="str">
        <f>IFERROR(VLOOKUP(AB258,'P1-1'!$B:$AP,41,FALSE),"")</f>
        <v/>
      </c>
      <c r="AC259" s="168" t="str">
        <f>IFERROR(VLOOKUP(AC258,'P1-1'!$B:$AP,41,FALSE),"")</f>
        <v/>
      </c>
      <c r="AD259" s="168" t="str">
        <f>IFERROR(VLOOKUP(AD258,'P1-1'!$B:$AP,41,FALSE),"")</f>
        <v/>
      </c>
      <c r="AE259" s="168" t="str">
        <f>IFERROR(VLOOKUP(AE258,'P1-1'!$B:$AP,41,FALSE),"")</f>
        <v/>
      </c>
      <c r="AF259" s="168" t="str">
        <f>IFERROR(VLOOKUP(AF258,'P1-1'!$B:$AP,41,FALSE),"")</f>
        <v/>
      </c>
      <c r="AG259" s="168" t="str">
        <f>IFERROR(VLOOKUP(AG258,'P1-1'!$B:$AP,41,FALSE),"")</f>
        <v/>
      </c>
      <c r="AH259" s="168" t="str">
        <f>IFERROR(VLOOKUP(AH258,'P1-1'!$B:$AP,41,FALSE),"")</f>
        <v/>
      </c>
      <c r="AI259" s="168" t="str">
        <f>IFERROR(VLOOKUP(AI258,'P1-1'!$B:$AP,41,FALSE),"")</f>
        <v/>
      </c>
      <c r="AJ259" s="168" t="str">
        <f>IFERROR(VLOOKUP(AJ258,'P1-1'!$B:$AP,41,FALSE),"")</f>
        <v/>
      </c>
      <c r="AK259" s="168" t="str">
        <f>IFERROR(VLOOKUP(AK258,'P1-1'!$B:$AP,41,FALSE),"")</f>
        <v/>
      </c>
      <c r="AL259" s="168" t="str">
        <f>IFERROR(VLOOKUP(AL258,'P1-1'!$B:$AP,41,FALSE),"")</f>
        <v/>
      </c>
      <c r="AM259" s="168" t="str">
        <f>IFERROR(VLOOKUP(AM258,'P1-1'!$B:$AP,41,FALSE),"")</f>
        <v/>
      </c>
      <c r="AN259" s="483"/>
      <c r="AO259" s="486"/>
      <c r="AP259" s="490"/>
      <c r="AQ259" s="491"/>
      <c r="AR259" s="486"/>
      <c r="AS259" s="486"/>
      <c r="AT259" s="494"/>
      <c r="AU259" s="327" t="str">
        <f t="shared" ref="AU259" si="303">IFERROR(IF($D258="□",($AO258/$AK$7),($AO258/$AK$9)),"")</f>
        <v/>
      </c>
      <c r="AV259" s="327" t="str">
        <f t="shared" ref="AV259" si="304">IFERROR(IF($D258="□",($AN258/$AO$7),($AN258/$AO$9)),"")</f>
        <v/>
      </c>
    </row>
    <row r="260" spans="1:48" s="139" customFormat="1" ht="12" customHeight="1" x14ac:dyDescent="0.15">
      <c r="A260" s="497"/>
      <c r="B260" s="500"/>
      <c r="C260" s="515"/>
      <c r="D260" s="506"/>
      <c r="E260" s="364"/>
      <c r="F260" s="511"/>
      <c r="G260" s="512"/>
      <c r="H260" s="169" t="s">
        <v>224</v>
      </c>
      <c r="I260" s="168" t="str">
        <f>IFERROR(VLOOKUP(I258,'P1-1'!$B:$AP,31,FALSE),"")</f>
        <v/>
      </c>
      <c r="J260" s="168" t="str">
        <f>IFERROR(VLOOKUP(J258,'P1-1'!$B:$AP,31,FALSE),"")</f>
        <v/>
      </c>
      <c r="K260" s="168" t="str">
        <f>IFERROR(VLOOKUP(K258,'P1-1'!$B:$AP,31,FALSE),"")</f>
        <v/>
      </c>
      <c r="L260" s="168" t="str">
        <f>IFERROR(VLOOKUP(L258,'P1-1'!$B:$AP,31,FALSE),"")</f>
        <v/>
      </c>
      <c r="M260" s="168" t="str">
        <f>IFERROR(VLOOKUP(M258,'P1-1'!$B:$AP,31,FALSE),"")</f>
        <v/>
      </c>
      <c r="N260" s="168" t="str">
        <f>IFERROR(VLOOKUP(N258,'P1-1'!$B:$AP,31,FALSE),"")</f>
        <v/>
      </c>
      <c r="O260" s="168" t="str">
        <f>IFERROR(VLOOKUP(O258,'P1-1'!$B:$AP,31,FALSE),"")</f>
        <v/>
      </c>
      <c r="P260" s="168" t="str">
        <f>IFERROR(VLOOKUP(P258,'P1-1'!$B:$AP,31,FALSE),"")</f>
        <v/>
      </c>
      <c r="Q260" s="168" t="str">
        <f>IFERROR(VLOOKUP(Q258,'P1-1'!$B:$AP,31,FALSE),"")</f>
        <v/>
      </c>
      <c r="R260" s="168" t="str">
        <f>IFERROR(VLOOKUP(R258,'P1-1'!$B:$AP,31,FALSE),"")</f>
        <v/>
      </c>
      <c r="S260" s="168" t="str">
        <f>IFERROR(VLOOKUP(S258,'P1-1'!$B:$AP,31,FALSE),"")</f>
        <v/>
      </c>
      <c r="T260" s="168" t="str">
        <f>IFERROR(VLOOKUP(T258,'P1-1'!$B:$AP,31,FALSE),"")</f>
        <v/>
      </c>
      <c r="U260" s="168" t="str">
        <f>IFERROR(VLOOKUP(U258,'P1-1'!$B:$AP,31,FALSE),"")</f>
        <v/>
      </c>
      <c r="V260" s="168" t="str">
        <f>IFERROR(VLOOKUP(V258,'P1-1'!$B:$AP,31,FALSE),"")</f>
        <v/>
      </c>
      <c r="W260" s="168" t="str">
        <f>IFERROR(VLOOKUP(W258,'P1-1'!$B:$AP,31,FALSE),"")</f>
        <v/>
      </c>
      <c r="X260" s="168" t="str">
        <f>IFERROR(VLOOKUP(X258,'P1-1'!$B:$AP,31,FALSE),"")</f>
        <v/>
      </c>
      <c r="Y260" s="168" t="str">
        <f>IFERROR(VLOOKUP(Y258,'P1-1'!$B:$AP,31,FALSE),"")</f>
        <v/>
      </c>
      <c r="Z260" s="168" t="str">
        <f>IFERROR(VLOOKUP(Z258,'P1-1'!$B:$AP,31,FALSE),"")</f>
        <v/>
      </c>
      <c r="AA260" s="168" t="str">
        <f>IFERROR(VLOOKUP(AA258,'P1-1'!$B:$AP,31,FALSE),"")</f>
        <v/>
      </c>
      <c r="AB260" s="168" t="str">
        <f>IFERROR(VLOOKUP(AB258,'P1-1'!$B:$AP,31,FALSE),"")</f>
        <v/>
      </c>
      <c r="AC260" s="168" t="str">
        <f>IFERROR(VLOOKUP(AC258,'P1-1'!$B:$AP,31,FALSE),"")</f>
        <v/>
      </c>
      <c r="AD260" s="168" t="str">
        <f>IFERROR(VLOOKUP(AD258,'P1-1'!$B:$AP,31,FALSE),"")</f>
        <v/>
      </c>
      <c r="AE260" s="168" t="str">
        <f>IFERROR(VLOOKUP(AE258,'P1-1'!$B:$AP,31,FALSE),"")</f>
        <v/>
      </c>
      <c r="AF260" s="168" t="str">
        <f>IFERROR(VLOOKUP(AF258,'P1-1'!$B:$AP,31,FALSE),"")</f>
        <v/>
      </c>
      <c r="AG260" s="168" t="str">
        <f>IFERROR(VLOOKUP(AG258,'P1-1'!$B:$AP,31,FALSE),"")</f>
        <v/>
      </c>
      <c r="AH260" s="168" t="str">
        <f>IFERROR(VLOOKUP(AH258,'P1-1'!$B:$AP,31,FALSE),"")</f>
        <v/>
      </c>
      <c r="AI260" s="168" t="str">
        <f>IFERROR(VLOOKUP(AI258,'P1-1'!$B:$AP,31,FALSE),"")</f>
        <v/>
      </c>
      <c r="AJ260" s="168" t="str">
        <f>IFERROR(VLOOKUP(AJ258,'P1-1'!$B:$AP,31,FALSE),"")</f>
        <v/>
      </c>
      <c r="AK260" s="168" t="str">
        <f>IFERROR(VLOOKUP(AK258,'P1-1'!$B:$AP,31,FALSE),"")</f>
        <v/>
      </c>
      <c r="AL260" s="168" t="str">
        <f>IFERROR(VLOOKUP(AL258,'P1-1'!$B:$AP,31,FALSE),"")</f>
        <v/>
      </c>
      <c r="AM260" s="168" t="str">
        <f>IFERROR(VLOOKUP(AM258,'P1-1'!$B:$AP,31,FALSE),"")</f>
        <v/>
      </c>
      <c r="AN260" s="484"/>
      <c r="AO260" s="487"/>
      <c r="AP260" s="492"/>
      <c r="AQ260" s="493"/>
      <c r="AR260" s="487"/>
      <c r="AS260" s="487"/>
      <c r="AT260" s="494"/>
      <c r="AU260" s="328"/>
      <c r="AV260" s="328"/>
    </row>
    <row r="261" spans="1:48" s="139" customFormat="1" ht="12" customHeight="1" x14ac:dyDescent="0.15">
      <c r="A261" s="495">
        <v>80</v>
      </c>
      <c r="B261" s="498"/>
      <c r="C261" s="513"/>
      <c r="D261" s="504" t="s">
        <v>95</v>
      </c>
      <c r="E261" s="363"/>
      <c r="F261" s="507"/>
      <c r="G261" s="508"/>
      <c r="H261" s="166" t="s">
        <v>221</v>
      </c>
      <c r="I261" s="325"/>
      <c r="J261" s="325"/>
      <c r="K261" s="325"/>
      <c r="L261" s="325"/>
      <c r="M261" s="325"/>
      <c r="N261" s="325"/>
      <c r="O261" s="325"/>
      <c r="P261" s="325"/>
      <c r="Q261" s="325"/>
      <c r="R261" s="325"/>
      <c r="S261" s="325"/>
      <c r="T261" s="325"/>
      <c r="U261" s="325"/>
      <c r="V261" s="325"/>
      <c r="W261" s="325"/>
      <c r="X261" s="325"/>
      <c r="Y261" s="325"/>
      <c r="Z261" s="325"/>
      <c r="AA261" s="325"/>
      <c r="AB261" s="325"/>
      <c r="AC261" s="325"/>
      <c r="AD261" s="325"/>
      <c r="AE261" s="325"/>
      <c r="AF261" s="325"/>
      <c r="AG261" s="325"/>
      <c r="AH261" s="325"/>
      <c r="AI261" s="325"/>
      <c r="AJ261" s="325"/>
      <c r="AK261" s="325"/>
      <c r="AL261" s="325"/>
      <c r="AM261" s="325"/>
      <c r="AN261" s="482">
        <f t="shared" ref="AN261" si="305">IF(LEFT($AN$2,6)="共同生活援助",SUM(I262:AM262),SUM(I262:AM263))</f>
        <v>0</v>
      </c>
      <c r="AO261" s="485">
        <f>IF($AN$4="４週",AN261/4,AN261/(DAY(EOMONTH($I$22,0))/7))</f>
        <v>0</v>
      </c>
      <c r="AP261" s="488"/>
      <c r="AQ261" s="489"/>
      <c r="AR261" s="485" t="str">
        <f t="shared" ref="AR261" si="306">IF($AN$4="４週",AU262,AV262)</f>
        <v/>
      </c>
      <c r="AS261" s="485"/>
      <c r="AT261" s="494"/>
      <c r="AU261" s="326" t="s">
        <v>508</v>
      </c>
      <c r="AV261" s="326" t="s">
        <v>222</v>
      </c>
    </row>
    <row r="262" spans="1:48" s="139" customFormat="1" ht="12" customHeight="1" x14ac:dyDescent="0.15">
      <c r="A262" s="496"/>
      <c r="B262" s="499"/>
      <c r="C262" s="514"/>
      <c r="D262" s="505"/>
      <c r="E262" s="364"/>
      <c r="F262" s="509"/>
      <c r="G262" s="510"/>
      <c r="H262" s="167" t="s">
        <v>223</v>
      </c>
      <c r="I262" s="168" t="str">
        <f>IFERROR(VLOOKUP(I261,'P1-1'!$B:$AP,41,FALSE),"")</f>
        <v/>
      </c>
      <c r="J262" s="168" t="str">
        <f>IFERROR(VLOOKUP(J261,'P1-1'!$B:$AP,41,FALSE),"")</f>
        <v/>
      </c>
      <c r="K262" s="168" t="str">
        <f>IFERROR(VLOOKUP(K261,'P1-1'!$B:$AP,41,FALSE),"")</f>
        <v/>
      </c>
      <c r="L262" s="168" t="str">
        <f>IFERROR(VLOOKUP(L261,'P1-1'!$B:$AP,41,FALSE),"")</f>
        <v/>
      </c>
      <c r="M262" s="168" t="str">
        <f>IFERROR(VLOOKUP(M261,'P1-1'!$B:$AP,41,FALSE),"")</f>
        <v/>
      </c>
      <c r="N262" s="168" t="str">
        <f>IFERROR(VLOOKUP(N261,'P1-1'!$B:$AP,41,FALSE),"")</f>
        <v/>
      </c>
      <c r="O262" s="168" t="str">
        <f>IFERROR(VLOOKUP(O261,'P1-1'!$B:$AP,41,FALSE),"")</f>
        <v/>
      </c>
      <c r="P262" s="168" t="str">
        <f>IFERROR(VLOOKUP(P261,'P1-1'!$B:$AP,41,FALSE),"")</f>
        <v/>
      </c>
      <c r="Q262" s="168" t="str">
        <f>IFERROR(VLOOKUP(Q261,'P1-1'!$B:$AP,41,FALSE),"")</f>
        <v/>
      </c>
      <c r="R262" s="168" t="str">
        <f>IFERROR(VLOOKUP(R261,'P1-1'!$B:$AP,41,FALSE),"")</f>
        <v/>
      </c>
      <c r="S262" s="168" t="str">
        <f>IFERROR(VLOOKUP(S261,'P1-1'!$B:$AP,41,FALSE),"")</f>
        <v/>
      </c>
      <c r="T262" s="168" t="str">
        <f>IFERROR(VLOOKUP(T261,'P1-1'!$B:$AP,41,FALSE),"")</f>
        <v/>
      </c>
      <c r="U262" s="168" t="str">
        <f>IFERROR(VLOOKUP(U261,'P1-1'!$B:$AP,41,FALSE),"")</f>
        <v/>
      </c>
      <c r="V262" s="168" t="str">
        <f>IFERROR(VLOOKUP(V261,'P1-1'!$B:$AP,41,FALSE),"")</f>
        <v/>
      </c>
      <c r="W262" s="168" t="str">
        <f>IFERROR(VLOOKUP(W261,'P1-1'!$B:$AP,41,FALSE),"")</f>
        <v/>
      </c>
      <c r="X262" s="168" t="str">
        <f>IFERROR(VLOOKUP(X261,'P1-1'!$B:$AP,41,FALSE),"")</f>
        <v/>
      </c>
      <c r="Y262" s="168" t="str">
        <f>IFERROR(VLOOKUP(Y261,'P1-1'!$B:$AP,41,FALSE),"")</f>
        <v/>
      </c>
      <c r="Z262" s="168" t="str">
        <f>IFERROR(VLOOKUP(Z261,'P1-1'!$B:$AP,41,FALSE),"")</f>
        <v/>
      </c>
      <c r="AA262" s="168" t="str">
        <f>IFERROR(VLOOKUP(AA261,'P1-1'!$B:$AP,41,FALSE),"")</f>
        <v/>
      </c>
      <c r="AB262" s="168" t="str">
        <f>IFERROR(VLOOKUP(AB261,'P1-1'!$B:$AP,41,FALSE),"")</f>
        <v/>
      </c>
      <c r="AC262" s="168" t="str">
        <f>IFERROR(VLOOKUP(AC261,'P1-1'!$B:$AP,41,FALSE),"")</f>
        <v/>
      </c>
      <c r="AD262" s="168" t="str">
        <f>IFERROR(VLOOKUP(AD261,'P1-1'!$B:$AP,41,FALSE),"")</f>
        <v/>
      </c>
      <c r="AE262" s="168" t="str">
        <f>IFERROR(VLOOKUP(AE261,'P1-1'!$B:$AP,41,FALSE),"")</f>
        <v/>
      </c>
      <c r="AF262" s="168" t="str">
        <f>IFERROR(VLOOKUP(AF261,'P1-1'!$B:$AP,41,FALSE),"")</f>
        <v/>
      </c>
      <c r="AG262" s="168" t="str">
        <f>IFERROR(VLOOKUP(AG261,'P1-1'!$B:$AP,41,FALSE),"")</f>
        <v/>
      </c>
      <c r="AH262" s="168" t="str">
        <f>IFERROR(VLOOKUP(AH261,'P1-1'!$B:$AP,41,FALSE),"")</f>
        <v/>
      </c>
      <c r="AI262" s="168" t="str">
        <f>IFERROR(VLOOKUP(AI261,'P1-1'!$B:$AP,41,FALSE),"")</f>
        <v/>
      </c>
      <c r="AJ262" s="168" t="str">
        <f>IFERROR(VLOOKUP(AJ261,'P1-1'!$B:$AP,41,FALSE),"")</f>
        <v/>
      </c>
      <c r="AK262" s="168" t="str">
        <f>IFERROR(VLOOKUP(AK261,'P1-1'!$B:$AP,41,FALSE),"")</f>
        <v/>
      </c>
      <c r="AL262" s="168" t="str">
        <f>IFERROR(VLOOKUP(AL261,'P1-1'!$B:$AP,41,FALSE),"")</f>
        <v/>
      </c>
      <c r="AM262" s="168" t="str">
        <f>IFERROR(VLOOKUP(AM261,'P1-1'!$B:$AP,41,FALSE),"")</f>
        <v/>
      </c>
      <c r="AN262" s="483"/>
      <c r="AO262" s="486"/>
      <c r="AP262" s="490"/>
      <c r="AQ262" s="491"/>
      <c r="AR262" s="486"/>
      <c r="AS262" s="486"/>
      <c r="AT262" s="494"/>
      <c r="AU262" s="327" t="str">
        <f t="shared" ref="AU262" si="307">IFERROR(IF($D261="□",($AO261/$AK$7),($AO261/$AK$9)),"")</f>
        <v/>
      </c>
      <c r="AV262" s="327" t="str">
        <f t="shared" ref="AV262" si="308">IFERROR(IF($D261="□",($AN261/$AO$7),($AN261/$AO$9)),"")</f>
        <v/>
      </c>
    </row>
    <row r="263" spans="1:48" s="139" customFormat="1" ht="12" customHeight="1" x14ac:dyDescent="0.15">
      <c r="A263" s="497"/>
      <c r="B263" s="500"/>
      <c r="C263" s="515"/>
      <c r="D263" s="506"/>
      <c r="E263" s="364"/>
      <c r="F263" s="511"/>
      <c r="G263" s="512"/>
      <c r="H263" s="169" t="s">
        <v>224</v>
      </c>
      <c r="I263" s="168" t="str">
        <f>IFERROR(VLOOKUP(I261,'P1-1'!$B:$AP,31,FALSE),"")</f>
        <v/>
      </c>
      <c r="J263" s="168" t="str">
        <f>IFERROR(VLOOKUP(J261,'P1-1'!$B:$AP,31,FALSE),"")</f>
        <v/>
      </c>
      <c r="K263" s="168" t="str">
        <f>IFERROR(VLOOKUP(K261,'P1-1'!$B:$AP,31,FALSE),"")</f>
        <v/>
      </c>
      <c r="L263" s="168" t="str">
        <f>IFERROR(VLOOKUP(L261,'P1-1'!$B:$AP,31,FALSE),"")</f>
        <v/>
      </c>
      <c r="M263" s="168" t="str">
        <f>IFERROR(VLOOKUP(M261,'P1-1'!$B:$AP,31,FALSE),"")</f>
        <v/>
      </c>
      <c r="N263" s="168" t="str">
        <f>IFERROR(VLOOKUP(N261,'P1-1'!$B:$AP,31,FALSE),"")</f>
        <v/>
      </c>
      <c r="O263" s="168" t="str">
        <f>IFERROR(VLOOKUP(O261,'P1-1'!$B:$AP,31,FALSE),"")</f>
        <v/>
      </c>
      <c r="P263" s="168" t="str">
        <f>IFERROR(VLOOKUP(P261,'P1-1'!$B:$AP,31,FALSE),"")</f>
        <v/>
      </c>
      <c r="Q263" s="168" t="str">
        <f>IFERROR(VLOOKUP(Q261,'P1-1'!$B:$AP,31,FALSE),"")</f>
        <v/>
      </c>
      <c r="R263" s="168" t="str">
        <f>IFERROR(VLOOKUP(R261,'P1-1'!$B:$AP,31,FALSE),"")</f>
        <v/>
      </c>
      <c r="S263" s="168" t="str">
        <f>IFERROR(VLOOKUP(S261,'P1-1'!$B:$AP,31,FALSE),"")</f>
        <v/>
      </c>
      <c r="T263" s="168" t="str">
        <f>IFERROR(VLOOKUP(T261,'P1-1'!$B:$AP,31,FALSE),"")</f>
        <v/>
      </c>
      <c r="U263" s="168" t="str">
        <f>IFERROR(VLOOKUP(U261,'P1-1'!$B:$AP,31,FALSE),"")</f>
        <v/>
      </c>
      <c r="V263" s="168" t="str">
        <f>IFERROR(VLOOKUP(V261,'P1-1'!$B:$AP,31,FALSE),"")</f>
        <v/>
      </c>
      <c r="W263" s="168" t="str">
        <f>IFERROR(VLOOKUP(W261,'P1-1'!$B:$AP,31,FALSE),"")</f>
        <v/>
      </c>
      <c r="X263" s="168" t="str">
        <f>IFERROR(VLOOKUP(X261,'P1-1'!$B:$AP,31,FALSE),"")</f>
        <v/>
      </c>
      <c r="Y263" s="168" t="str">
        <f>IFERROR(VLOOKUP(Y261,'P1-1'!$B:$AP,31,FALSE),"")</f>
        <v/>
      </c>
      <c r="Z263" s="168" t="str">
        <f>IFERROR(VLOOKUP(Z261,'P1-1'!$B:$AP,31,FALSE),"")</f>
        <v/>
      </c>
      <c r="AA263" s="168" t="str">
        <f>IFERROR(VLOOKUP(AA261,'P1-1'!$B:$AP,31,FALSE),"")</f>
        <v/>
      </c>
      <c r="AB263" s="168" t="str">
        <f>IFERROR(VLOOKUP(AB261,'P1-1'!$B:$AP,31,FALSE),"")</f>
        <v/>
      </c>
      <c r="AC263" s="168" t="str">
        <f>IFERROR(VLOOKUP(AC261,'P1-1'!$B:$AP,31,FALSE),"")</f>
        <v/>
      </c>
      <c r="AD263" s="168" t="str">
        <f>IFERROR(VLOOKUP(AD261,'P1-1'!$B:$AP,31,FALSE),"")</f>
        <v/>
      </c>
      <c r="AE263" s="168" t="str">
        <f>IFERROR(VLOOKUP(AE261,'P1-1'!$B:$AP,31,FALSE),"")</f>
        <v/>
      </c>
      <c r="AF263" s="168" t="str">
        <f>IFERROR(VLOOKUP(AF261,'P1-1'!$B:$AP,31,FALSE),"")</f>
        <v/>
      </c>
      <c r="AG263" s="168" t="str">
        <f>IFERROR(VLOOKUP(AG261,'P1-1'!$B:$AP,31,FALSE),"")</f>
        <v/>
      </c>
      <c r="AH263" s="168" t="str">
        <f>IFERROR(VLOOKUP(AH261,'P1-1'!$B:$AP,31,FALSE),"")</f>
        <v/>
      </c>
      <c r="AI263" s="168" t="str">
        <f>IFERROR(VLOOKUP(AI261,'P1-1'!$B:$AP,31,FALSE),"")</f>
        <v/>
      </c>
      <c r="AJ263" s="168" t="str">
        <f>IFERROR(VLOOKUP(AJ261,'P1-1'!$B:$AP,31,FALSE),"")</f>
        <v/>
      </c>
      <c r="AK263" s="168" t="str">
        <f>IFERROR(VLOOKUP(AK261,'P1-1'!$B:$AP,31,FALSE),"")</f>
        <v/>
      </c>
      <c r="AL263" s="168" t="str">
        <f>IFERROR(VLOOKUP(AL261,'P1-1'!$B:$AP,31,FALSE),"")</f>
        <v/>
      </c>
      <c r="AM263" s="168" t="str">
        <f>IFERROR(VLOOKUP(AM261,'P1-1'!$B:$AP,31,FALSE),"")</f>
        <v/>
      </c>
      <c r="AN263" s="484"/>
      <c r="AO263" s="487"/>
      <c r="AP263" s="492"/>
      <c r="AQ263" s="493"/>
      <c r="AR263" s="487"/>
      <c r="AS263" s="487"/>
      <c r="AT263" s="494"/>
      <c r="AU263" s="328"/>
      <c r="AV263" s="328"/>
    </row>
    <row r="264" spans="1:48" s="139" customFormat="1" ht="12" customHeight="1" x14ac:dyDescent="0.15">
      <c r="A264" s="495">
        <v>81</v>
      </c>
      <c r="B264" s="498"/>
      <c r="C264" s="513"/>
      <c r="D264" s="504" t="s">
        <v>95</v>
      </c>
      <c r="E264" s="363"/>
      <c r="F264" s="507"/>
      <c r="G264" s="508"/>
      <c r="H264" s="166" t="s">
        <v>221</v>
      </c>
      <c r="I264" s="325"/>
      <c r="J264" s="325"/>
      <c r="K264" s="325"/>
      <c r="L264" s="325"/>
      <c r="M264" s="325"/>
      <c r="N264" s="325"/>
      <c r="O264" s="325"/>
      <c r="P264" s="325"/>
      <c r="Q264" s="325"/>
      <c r="R264" s="325"/>
      <c r="S264" s="325"/>
      <c r="T264" s="325"/>
      <c r="U264" s="325"/>
      <c r="V264" s="325"/>
      <c r="W264" s="325"/>
      <c r="X264" s="325"/>
      <c r="Y264" s="325"/>
      <c r="Z264" s="325"/>
      <c r="AA264" s="325"/>
      <c r="AB264" s="325"/>
      <c r="AC264" s="325"/>
      <c r="AD264" s="325"/>
      <c r="AE264" s="325"/>
      <c r="AF264" s="325"/>
      <c r="AG264" s="325"/>
      <c r="AH264" s="325"/>
      <c r="AI264" s="325"/>
      <c r="AJ264" s="325"/>
      <c r="AK264" s="325"/>
      <c r="AL264" s="325"/>
      <c r="AM264" s="325"/>
      <c r="AN264" s="482">
        <f t="shared" ref="AN264" si="309">IF(LEFT($AN$2,6)="共同生活援助",SUM(I265:AM265),SUM(I265:AM266))</f>
        <v>0</v>
      </c>
      <c r="AO264" s="485">
        <f>IF($AN$4="４週",AN264/4,AN264/(DAY(EOMONTH($I$22,0))/7))</f>
        <v>0</v>
      </c>
      <c r="AP264" s="488"/>
      <c r="AQ264" s="489"/>
      <c r="AR264" s="485" t="str">
        <f t="shared" ref="AR264" si="310">IF($AN$4="４週",AU265,AV265)</f>
        <v/>
      </c>
      <c r="AS264" s="485"/>
      <c r="AT264" s="494"/>
      <c r="AU264" s="326" t="s">
        <v>508</v>
      </c>
      <c r="AV264" s="326" t="s">
        <v>222</v>
      </c>
    </row>
    <row r="265" spans="1:48" s="139" customFormat="1" ht="12" customHeight="1" x14ac:dyDescent="0.15">
      <c r="A265" s="496"/>
      <c r="B265" s="499"/>
      <c r="C265" s="514"/>
      <c r="D265" s="505"/>
      <c r="E265" s="364"/>
      <c r="F265" s="509"/>
      <c r="G265" s="510"/>
      <c r="H265" s="167" t="s">
        <v>223</v>
      </c>
      <c r="I265" s="168" t="str">
        <f>IFERROR(VLOOKUP(I264,'P1-1'!$B:$AP,41,FALSE),"")</f>
        <v/>
      </c>
      <c r="J265" s="168" t="str">
        <f>IFERROR(VLOOKUP(J264,'P1-1'!$B:$AP,41,FALSE),"")</f>
        <v/>
      </c>
      <c r="K265" s="168" t="str">
        <f>IFERROR(VLOOKUP(K264,'P1-1'!$B:$AP,41,FALSE),"")</f>
        <v/>
      </c>
      <c r="L265" s="168" t="str">
        <f>IFERROR(VLOOKUP(L264,'P1-1'!$B:$AP,41,FALSE),"")</f>
        <v/>
      </c>
      <c r="M265" s="168" t="str">
        <f>IFERROR(VLOOKUP(M264,'P1-1'!$B:$AP,41,FALSE),"")</f>
        <v/>
      </c>
      <c r="N265" s="168" t="str">
        <f>IFERROR(VLOOKUP(N264,'P1-1'!$B:$AP,41,FALSE),"")</f>
        <v/>
      </c>
      <c r="O265" s="168" t="str">
        <f>IFERROR(VLOOKUP(O264,'P1-1'!$B:$AP,41,FALSE),"")</f>
        <v/>
      </c>
      <c r="P265" s="168" t="str">
        <f>IFERROR(VLOOKUP(P264,'P1-1'!$B:$AP,41,FALSE),"")</f>
        <v/>
      </c>
      <c r="Q265" s="168" t="str">
        <f>IFERROR(VLOOKUP(Q264,'P1-1'!$B:$AP,41,FALSE),"")</f>
        <v/>
      </c>
      <c r="R265" s="168" t="str">
        <f>IFERROR(VLOOKUP(R264,'P1-1'!$B:$AP,41,FALSE),"")</f>
        <v/>
      </c>
      <c r="S265" s="168" t="str">
        <f>IFERROR(VLOOKUP(S264,'P1-1'!$B:$AP,41,FALSE),"")</f>
        <v/>
      </c>
      <c r="T265" s="168" t="str">
        <f>IFERROR(VLOOKUP(T264,'P1-1'!$B:$AP,41,FALSE),"")</f>
        <v/>
      </c>
      <c r="U265" s="168" t="str">
        <f>IFERROR(VLOOKUP(U264,'P1-1'!$B:$AP,41,FALSE),"")</f>
        <v/>
      </c>
      <c r="V265" s="168" t="str">
        <f>IFERROR(VLOOKUP(V264,'P1-1'!$B:$AP,41,FALSE),"")</f>
        <v/>
      </c>
      <c r="W265" s="168" t="str">
        <f>IFERROR(VLOOKUP(W264,'P1-1'!$B:$AP,41,FALSE),"")</f>
        <v/>
      </c>
      <c r="X265" s="168" t="str">
        <f>IFERROR(VLOOKUP(X264,'P1-1'!$B:$AP,41,FALSE),"")</f>
        <v/>
      </c>
      <c r="Y265" s="168" t="str">
        <f>IFERROR(VLOOKUP(Y264,'P1-1'!$B:$AP,41,FALSE),"")</f>
        <v/>
      </c>
      <c r="Z265" s="168" t="str">
        <f>IFERROR(VLOOKUP(Z264,'P1-1'!$B:$AP,41,FALSE),"")</f>
        <v/>
      </c>
      <c r="AA265" s="168" t="str">
        <f>IFERROR(VLOOKUP(AA264,'P1-1'!$B:$AP,41,FALSE),"")</f>
        <v/>
      </c>
      <c r="AB265" s="168" t="str">
        <f>IFERROR(VLOOKUP(AB264,'P1-1'!$B:$AP,41,FALSE),"")</f>
        <v/>
      </c>
      <c r="AC265" s="168" t="str">
        <f>IFERROR(VLOOKUP(AC264,'P1-1'!$B:$AP,41,FALSE),"")</f>
        <v/>
      </c>
      <c r="AD265" s="168" t="str">
        <f>IFERROR(VLOOKUP(AD264,'P1-1'!$B:$AP,41,FALSE),"")</f>
        <v/>
      </c>
      <c r="AE265" s="168" t="str">
        <f>IFERROR(VLOOKUP(AE264,'P1-1'!$B:$AP,41,FALSE),"")</f>
        <v/>
      </c>
      <c r="AF265" s="168" t="str">
        <f>IFERROR(VLOOKUP(AF264,'P1-1'!$B:$AP,41,FALSE),"")</f>
        <v/>
      </c>
      <c r="AG265" s="168" t="str">
        <f>IFERROR(VLOOKUP(AG264,'P1-1'!$B:$AP,41,FALSE),"")</f>
        <v/>
      </c>
      <c r="AH265" s="168" t="str">
        <f>IFERROR(VLOOKUP(AH264,'P1-1'!$B:$AP,41,FALSE),"")</f>
        <v/>
      </c>
      <c r="AI265" s="168" t="str">
        <f>IFERROR(VLOOKUP(AI264,'P1-1'!$B:$AP,41,FALSE),"")</f>
        <v/>
      </c>
      <c r="AJ265" s="168" t="str">
        <f>IFERROR(VLOOKUP(AJ264,'P1-1'!$B:$AP,41,FALSE),"")</f>
        <v/>
      </c>
      <c r="AK265" s="168" t="str">
        <f>IFERROR(VLOOKUP(AK264,'P1-1'!$B:$AP,41,FALSE),"")</f>
        <v/>
      </c>
      <c r="AL265" s="168" t="str">
        <f>IFERROR(VLOOKUP(AL264,'P1-1'!$B:$AP,41,FALSE),"")</f>
        <v/>
      </c>
      <c r="AM265" s="168" t="str">
        <f>IFERROR(VLOOKUP(AM264,'P1-1'!$B:$AP,41,FALSE),"")</f>
        <v/>
      </c>
      <c r="AN265" s="483"/>
      <c r="AO265" s="486"/>
      <c r="AP265" s="490"/>
      <c r="AQ265" s="491"/>
      <c r="AR265" s="486"/>
      <c r="AS265" s="486"/>
      <c r="AT265" s="494"/>
      <c r="AU265" s="327" t="str">
        <f t="shared" ref="AU265" si="311">IFERROR(IF($D264="□",($AO264/$AK$7),($AO264/$AK$9)),"")</f>
        <v/>
      </c>
      <c r="AV265" s="327" t="str">
        <f t="shared" ref="AV265" si="312">IFERROR(IF($D264="□",($AN264/$AO$7),($AN264/$AO$9)),"")</f>
        <v/>
      </c>
    </row>
    <row r="266" spans="1:48" s="139" customFormat="1" ht="12" customHeight="1" x14ac:dyDescent="0.15">
      <c r="A266" s="497"/>
      <c r="B266" s="500"/>
      <c r="C266" s="515"/>
      <c r="D266" s="506"/>
      <c r="E266" s="364"/>
      <c r="F266" s="511"/>
      <c r="G266" s="512"/>
      <c r="H266" s="169" t="s">
        <v>224</v>
      </c>
      <c r="I266" s="168" t="str">
        <f>IFERROR(VLOOKUP(I264,'P1-1'!$B:$AP,31,FALSE),"")</f>
        <v/>
      </c>
      <c r="J266" s="168" t="str">
        <f>IFERROR(VLOOKUP(J264,'P1-1'!$B:$AP,31,FALSE),"")</f>
        <v/>
      </c>
      <c r="K266" s="168" t="str">
        <f>IFERROR(VLOOKUP(K264,'P1-1'!$B:$AP,31,FALSE),"")</f>
        <v/>
      </c>
      <c r="L266" s="168" t="str">
        <f>IFERROR(VLOOKUP(L264,'P1-1'!$B:$AP,31,FALSE),"")</f>
        <v/>
      </c>
      <c r="M266" s="168" t="str">
        <f>IFERROR(VLOOKUP(M264,'P1-1'!$B:$AP,31,FALSE),"")</f>
        <v/>
      </c>
      <c r="N266" s="168" t="str">
        <f>IFERROR(VLOOKUP(N264,'P1-1'!$B:$AP,31,FALSE),"")</f>
        <v/>
      </c>
      <c r="O266" s="168" t="str">
        <f>IFERROR(VLOOKUP(O264,'P1-1'!$B:$AP,31,FALSE),"")</f>
        <v/>
      </c>
      <c r="P266" s="168" t="str">
        <f>IFERROR(VLOOKUP(P264,'P1-1'!$B:$AP,31,FALSE),"")</f>
        <v/>
      </c>
      <c r="Q266" s="168" t="str">
        <f>IFERROR(VLOOKUP(Q264,'P1-1'!$B:$AP,31,FALSE),"")</f>
        <v/>
      </c>
      <c r="R266" s="168" t="str">
        <f>IFERROR(VLOOKUP(R264,'P1-1'!$B:$AP,31,FALSE),"")</f>
        <v/>
      </c>
      <c r="S266" s="168" t="str">
        <f>IFERROR(VLOOKUP(S264,'P1-1'!$B:$AP,31,FALSE),"")</f>
        <v/>
      </c>
      <c r="T266" s="168" t="str">
        <f>IFERROR(VLOOKUP(T264,'P1-1'!$B:$AP,31,FALSE),"")</f>
        <v/>
      </c>
      <c r="U266" s="168" t="str">
        <f>IFERROR(VLOOKUP(U264,'P1-1'!$B:$AP,31,FALSE),"")</f>
        <v/>
      </c>
      <c r="V266" s="168" t="str">
        <f>IFERROR(VLOOKUP(V264,'P1-1'!$B:$AP,31,FALSE),"")</f>
        <v/>
      </c>
      <c r="W266" s="168" t="str">
        <f>IFERROR(VLOOKUP(W264,'P1-1'!$B:$AP,31,FALSE),"")</f>
        <v/>
      </c>
      <c r="X266" s="168" t="str">
        <f>IFERROR(VLOOKUP(X264,'P1-1'!$B:$AP,31,FALSE),"")</f>
        <v/>
      </c>
      <c r="Y266" s="168" t="str">
        <f>IFERROR(VLOOKUP(Y264,'P1-1'!$B:$AP,31,FALSE),"")</f>
        <v/>
      </c>
      <c r="Z266" s="168" t="str">
        <f>IFERROR(VLOOKUP(Z264,'P1-1'!$B:$AP,31,FALSE),"")</f>
        <v/>
      </c>
      <c r="AA266" s="168" t="str">
        <f>IFERROR(VLOOKUP(AA264,'P1-1'!$B:$AP,31,FALSE),"")</f>
        <v/>
      </c>
      <c r="AB266" s="168" t="str">
        <f>IFERROR(VLOOKUP(AB264,'P1-1'!$B:$AP,31,FALSE),"")</f>
        <v/>
      </c>
      <c r="AC266" s="168" t="str">
        <f>IFERROR(VLOOKUP(AC264,'P1-1'!$B:$AP,31,FALSE),"")</f>
        <v/>
      </c>
      <c r="AD266" s="168" t="str">
        <f>IFERROR(VLOOKUP(AD264,'P1-1'!$B:$AP,31,FALSE),"")</f>
        <v/>
      </c>
      <c r="AE266" s="168" t="str">
        <f>IFERROR(VLOOKUP(AE264,'P1-1'!$B:$AP,31,FALSE),"")</f>
        <v/>
      </c>
      <c r="AF266" s="168" t="str">
        <f>IFERROR(VLOOKUP(AF264,'P1-1'!$B:$AP,31,FALSE),"")</f>
        <v/>
      </c>
      <c r="AG266" s="168" t="str">
        <f>IFERROR(VLOOKUP(AG264,'P1-1'!$B:$AP,31,FALSE),"")</f>
        <v/>
      </c>
      <c r="AH266" s="168" t="str">
        <f>IFERROR(VLOOKUP(AH264,'P1-1'!$B:$AP,31,FALSE),"")</f>
        <v/>
      </c>
      <c r="AI266" s="168" t="str">
        <f>IFERROR(VLOOKUP(AI264,'P1-1'!$B:$AP,31,FALSE),"")</f>
        <v/>
      </c>
      <c r="AJ266" s="168" t="str">
        <f>IFERROR(VLOOKUP(AJ264,'P1-1'!$B:$AP,31,FALSE),"")</f>
        <v/>
      </c>
      <c r="AK266" s="168" t="str">
        <f>IFERROR(VLOOKUP(AK264,'P1-1'!$B:$AP,31,FALSE),"")</f>
        <v/>
      </c>
      <c r="AL266" s="168" t="str">
        <f>IFERROR(VLOOKUP(AL264,'P1-1'!$B:$AP,31,FALSE),"")</f>
        <v/>
      </c>
      <c r="AM266" s="168" t="str">
        <f>IFERROR(VLOOKUP(AM264,'P1-1'!$B:$AP,31,FALSE),"")</f>
        <v/>
      </c>
      <c r="AN266" s="484"/>
      <c r="AO266" s="487"/>
      <c r="AP266" s="492"/>
      <c r="AQ266" s="493"/>
      <c r="AR266" s="487"/>
      <c r="AS266" s="487"/>
      <c r="AT266" s="494"/>
      <c r="AU266" s="328"/>
      <c r="AV266" s="328"/>
    </row>
    <row r="267" spans="1:48" s="139" customFormat="1" ht="12" customHeight="1" x14ac:dyDescent="0.15">
      <c r="A267" s="495">
        <v>82</v>
      </c>
      <c r="B267" s="498"/>
      <c r="C267" s="513"/>
      <c r="D267" s="504" t="s">
        <v>95</v>
      </c>
      <c r="E267" s="363"/>
      <c r="F267" s="507"/>
      <c r="G267" s="508"/>
      <c r="H267" s="166" t="s">
        <v>221</v>
      </c>
      <c r="I267" s="325"/>
      <c r="J267" s="325"/>
      <c r="K267" s="325"/>
      <c r="L267" s="325"/>
      <c r="M267" s="325"/>
      <c r="N267" s="325"/>
      <c r="O267" s="325"/>
      <c r="P267" s="325"/>
      <c r="Q267" s="325"/>
      <c r="R267" s="325"/>
      <c r="S267" s="325"/>
      <c r="T267" s="325"/>
      <c r="U267" s="325"/>
      <c r="V267" s="325"/>
      <c r="W267" s="325"/>
      <c r="X267" s="325"/>
      <c r="Y267" s="325"/>
      <c r="Z267" s="325"/>
      <c r="AA267" s="325"/>
      <c r="AB267" s="325"/>
      <c r="AC267" s="325"/>
      <c r="AD267" s="325"/>
      <c r="AE267" s="325"/>
      <c r="AF267" s="325"/>
      <c r="AG267" s="325"/>
      <c r="AH267" s="325"/>
      <c r="AI267" s="325"/>
      <c r="AJ267" s="325"/>
      <c r="AK267" s="325"/>
      <c r="AL267" s="325"/>
      <c r="AM267" s="325"/>
      <c r="AN267" s="482">
        <f t="shared" ref="AN267" si="313">IF(LEFT($AN$2,6)="共同生活援助",SUM(I268:AM268),SUM(I268:AM269))</f>
        <v>0</v>
      </c>
      <c r="AO267" s="485">
        <f>IF($AN$4="４週",AN267/4,AN267/(DAY(EOMONTH($I$22,0))/7))</f>
        <v>0</v>
      </c>
      <c r="AP267" s="488"/>
      <c r="AQ267" s="489"/>
      <c r="AR267" s="485" t="str">
        <f t="shared" ref="AR267" si="314">IF($AN$4="４週",AU268,AV268)</f>
        <v/>
      </c>
      <c r="AS267" s="485"/>
      <c r="AT267" s="494"/>
      <c r="AU267" s="326" t="s">
        <v>508</v>
      </c>
      <c r="AV267" s="326" t="s">
        <v>222</v>
      </c>
    </row>
    <row r="268" spans="1:48" s="139" customFormat="1" ht="12" customHeight="1" x14ac:dyDescent="0.15">
      <c r="A268" s="496"/>
      <c r="B268" s="499"/>
      <c r="C268" s="514"/>
      <c r="D268" s="505"/>
      <c r="E268" s="364"/>
      <c r="F268" s="509"/>
      <c r="G268" s="510"/>
      <c r="H268" s="167" t="s">
        <v>223</v>
      </c>
      <c r="I268" s="168" t="str">
        <f>IFERROR(VLOOKUP(I267,'P1-1'!$B:$AP,41,FALSE),"")</f>
        <v/>
      </c>
      <c r="J268" s="168" t="str">
        <f>IFERROR(VLOOKUP(J267,'P1-1'!$B:$AP,41,FALSE),"")</f>
        <v/>
      </c>
      <c r="K268" s="168" t="str">
        <f>IFERROR(VLOOKUP(K267,'P1-1'!$B:$AP,41,FALSE),"")</f>
        <v/>
      </c>
      <c r="L268" s="168" t="str">
        <f>IFERROR(VLOOKUP(L267,'P1-1'!$B:$AP,41,FALSE),"")</f>
        <v/>
      </c>
      <c r="M268" s="168" t="str">
        <f>IFERROR(VLOOKUP(M267,'P1-1'!$B:$AP,41,FALSE),"")</f>
        <v/>
      </c>
      <c r="N268" s="168" t="str">
        <f>IFERROR(VLOOKUP(N267,'P1-1'!$B:$AP,41,FALSE),"")</f>
        <v/>
      </c>
      <c r="O268" s="168" t="str">
        <f>IFERROR(VLOOKUP(O267,'P1-1'!$B:$AP,41,FALSE),"")</f>
        <v/>
      </c>
      <c r="P268" s="168" t="str">
        <f>IFERROR(VLOOKUP(P267,'P1-1'!$B:$AP,41,FALSE),"")</f>
        <v/>
      </c>
      <c r="Q268" s="168" t="str">
        <f>IFERROR(VLOOKUP(Q267,'P1-1'!$B:$AP,41,FALSE),"")</f>
        <v/>
      </c>
      <c r="R268" s="168" t="str">
        <f>IFERROR(VLOOKUP(R267,'P1-1'!$B:$AP,41,FALSE),"")</f>
        <v/>
      </c>
      <c r="S268" s="168" t="str">
        <f>IFERROR(VLOOKUP(S267,'P1-1'!$B:$AP,41,FALSE),"")</f>
        <v/>
      </c>
      <c r="T268" s="168" t="str">
        <f>IFERROR(VLOOKUP(T267,'P1-1'!$B:$AP,41,FALSE),"")</f>
        <v/>
      </c>
      <c r="U268" s="168" t="str">
        <f>IFERROR(VLOOKUP(U267,'P1-1'!$B:$AP,41,FALSE),"")</f>
        <v/>
      </c>
      <c r="V268" s="168" t="str">
        <f>IFERROR(VLOOKUP(V267,'P1-1'!$B:$AP,41,FALSE),"")</f>
        <v/>
      </c>
      <c r="W268" s="168" t="str">
        <f>IFERROR(VLOOKUP(W267,'P1-1'!$B:$AP,41,FALSE),"")</f>
        <v/>
      </c>
      <c r="X268" s="168" t="str">
        <f>IFERROR(VLOOKUP(X267,'P1-1'!$B:$AP,41,FALSE),"")</f>
        <v/>
      </c>
      <c r="Y268" s="168" t="str">
        <f>IFERROR(VLOOKUP(Y267,'P1-1'!$B:$AP,41,FALSE),"")</f>
        <v/>
      </c>
      <c r="Z268" s="168" t="str">
        <f>IFERROR(VLOOKUP(Z267,'P1-1'!$B:$AP,41,FALSE),"")</f>
        <v/>
      </c>
      <c r="AA268" s="168" t="str">
        <f>IFERROR(VLOOKUP(AA267,'P1-1'!$B:$AP,41,FALSE),"")</f>
        <v/>
      </c>
      <c r="AB268" s="168" t="str">
        <f>IFERROR(VLOOKUP(AB267,'P1-1'!$B:$AP,41,FALSE),"")</f>
        <v/>
      </c>
      <c r="AC268" s="168" t="str">
        <f>IFERROR(VLOOKUP(AC267,'P1-1'!$B:$AP,41,FALSE),"")</f>
        <v/>
      </c>
      <c r="AD268" s="168" t="str">
        <f>IFERROR(VLOOKUP(AD267,'P1-1'!$B:$AP,41,FALSE),"")</f>
        <v/>
      </c>
      <c r="AE268" s="168" t="str">
        <f>IFERROR(VLOOKUP(AE267,'P1-1'!$B:$AP,41,FALSE),"")</f>
        <v/>
      </c>
      <c r="AF268" s="168" t="str">
        <f>IFERROR(VLOOKUP(AF267,'P1-1'!$B:$AP,41,FALSE),"")</f>
        <v/>
      </c>
      <c r="AG268" s="168" t="str">
        <f>IFERROR(VLOOKUP(AG267,'P1-1'!$B:$AP,41,FALSE),"")</f>
        <v/>
      </c>
      <c r="AH268" s="168" t="str">
        <f>IFERROR(VLOOKUP(AH267,'P1-1'!$B:$AP,41,FALSE),"")</f>
        <v/>
      </c>
      <c r="AI268" s="168" t="str">
        <f>IFERROR(VLOOKUP(AI267,'P1-1'!$B:$AP,41,FALSE),"")</f>
        <v/>
      </c>
      <c r="AJ268" s="168" t="str">
        <f>IFERROR(VLOOKUP(AJ267,'P1-1'!$B:$AP,41,FALSE),"")</f>
        <v/>
      </c>
      <c r="AK268" s="168" t="str">
        <f>IFERROR(VLOOKUP(AK267,'P1-1'!$B:$AP,41,FALSE),"")</f>
        <v/>
      </c>
      <c r="AL268" s="168" t="str">
        <f>IFERROR(VLOOKUP(AL267,'P1-1'!$B:$AP,41,FALSE),"")</f>
        <v/>
      </c>
      <c r="AM268" s="168" t="str">
        <f>IFERROR(VLOOKUP(AM267,'P1-1'!$B:$AP,41,FALSE),"")</f>
        <v/>
      </c>
      <c r="AN268" s="483"/>
      <c r="AO268" s="486"/>
      <c r="AP268" s="490"/>
      <c r="AQ268" s="491"/>
      <c r="AR268" s="486"/>
      <c r="AS268" s="486"/>
      <c r="AT268" s="494"/>
      <c r="AU268" s="327" t="str">
        <f t="shared" ref="AU268" si="315">IFERROR(IF($D267="□",($AO267/$AK$7),($AO267/$AK$9)),"")</f>
        <v/>
      </c>
      <c r="AV268" s="327" t="str">
        <f t="shared" ref="AV268" si="316">IFERROR(IF($D267="□",($AN267/$AO$7),($AN267/$AO$9)),"")</f>
        <v/>
      </c>
    </row>
    <row r="269" spans="1:48" s="139" customFormat="1" ht="12" customHeight="1" x14ac:dyDescent="0.15">
      <c r="A269" s="497"/>
      <c r="B269" s="500"/>
      <c r="C269" s="515"/>
      <c r="D269" s="506"/>
      <c r="E269" s="364"/>
      <c r="F269" s="511"/>
      <c r="G269" s="512"/>
      <c r="H269" s="169" t="s">
        <v>224</v>
      </c>
      <c r="I269" s="168" t="str">
        <f>IFERROR(VLOOKUP(I267,'P1-1'!$B:$AP,31,FALSE),"")</f>
        <v/>
      </c>
      <c r="J269" s="168" t="str">
        <f>IFERROR(VLOOKUP(J267,'P1-1'!$B:$AP,31,FALSE),"")</f>
        <v/>
      </c>
      <c r="K269" s="168" t="str">
        <f>IFERROR(VLOOKUP(K267,'P1-1'!$B:$AP,31,FALSE),"")</f>
        <v/>
      </c>
      <c r="L269" s="168" t="str">
        <f>IFERROR(VLOOKUP(L267,'P1-1'!$B:$AP,31,FALSE),"")</f>
        <v/>
      </c>
      <c r="M269" s="168" t="str">
        <f>IFERROR(VLOOKUP(M267,'P1-1'!$B:$AP,31,FALSE),"")</f>
        <v/>
      </c>
      <c r="N269" s="168" t="str">
        <f>IFERROR(VLOOKUP(N267,'P1-1'!$B:$AP,31,FALSE),"")</f>
        <v/>
      </c>
      <c r="O269" s="168" t="str">
        <f>IFERROR(VLOOKUP(O267,'P1-1'!$B:$AP,31,FALSE),"")</f>
        <v/>
      </c>
      <c r="P269" s="168" t="str">
        <f>IFERROR(VLOOKUP(P267,'P1-1'!$B:$AP,31,FALSE),"")</f>
        <v/>
      </c>
      <c r="Q269" s="168" t="str">
        <f>IFERROR(VLOOKUP(Q267,'P1-1'!$B:$AP,31,FALSE),"")</f>
        <v/>
      </c>
      <c r="R269" s="168" t="str">
        <f>IFERROR(VLOOKUP(R267,'P1-1'!$B:$AP,31,FALSE),"")</f>
        <v/>
      </c>
      <c r="S269" s="168" t="str">
        <f>IFERROR(VLOOKUP(S267,'P1-1'!$B:$AP,31,FALSE),"")</f>
        <v/>
      </c>
      <c r="T269" s="168" t="str">
        <f>IFERROR(VLOOKUP(T267,'P1-1'!$B:$AP,31,FALSE),"")</f>
        <v/>
      </c>
      <c r="U269" s="168" t="str">
        <f>IFERROR(VLOOKUP(U267,'P1-1'!$B:$AP,31,FALSE),"")</f>
        <v/>
      </c>
      <c r="V269" s="168" t="str">
        <f>IFERROR(VLOOKUP(V267,'P1-1'!$B:$AP,31,FALSE),"")</f>
        <v/>
      </c>
      <c r="W269" s="168" t="str">
        <f>IFERROR(VLOOKUP(W267,'P1-1'!$B:$AP,31,FALSE),"")</f>
        <v/>
      </c>
      <c r="X269" s="168" t="str">
        <f>IFERROR(VLOOKUP(X267,'P1-1'!$B:$AP,31,FALSE),"")</f>
        <v/>
      </c>
      <c r="Y269" s="168" t="str">
        <f>IFERROR(VLOOKUP(Y267,'P1-1'!$B:$AP,31,FALSE),"")</f>
        <v/>
      </c>
      <c r="Z269" s="168" t="str">
        <f>IFERROR(VLOOKUP(Z267,'P1-1'!$B:$AP,31,FALSE),"")</f>
        <v/>
      </c>
      <c r="AA269" s="168" t="str">
        <f>IFERROR(VLOOKUP(AA267,'P1-1'!$B:$AP,31,FALSE),"")</f>
        <v/>
      </c>
      <c r="AB269" s="168" t="str">
        <f>IFERROR(VLOOKUP(AB267,'P1-1'!$B:$AP,31,FALSE),"")</f>
        <v/>
      </c>
      <c r="AC269" s="168" t="str">
        <f>IFERROR(VLOOKUP(AC267,'P1-1'!$B:$AP,31,FALSE),"")</f>
        <v/>
      </c>
      <c r="AD269" s="168" t="str">
        <f>IFERROR(VLOOKUP(AD267,'P1-1'!$B:$AP,31,FALSE),"")</f>
        <v/>
      </c>
      <c r="AE269" s="168" t="str">
        <f>IFERROR(VLOOKUP(AE267,'P1-1'!$B:$AP,31,FALSE),"")</f>
        <v/>
      </c>
      <c r="AF269" s="168" t="str">
        <f>IFERROR(VLOOKUP(AF267,'P1-1'!$B:$AP,31,FALSE),"")</f>
        <v/>
      </c>
      <c r="AG269" s="168" t="str">
        <f>IFERROR(VLOOKUP(AG267,'P1-1'!$B:$AP,31,FALSE),"")</f>
        <v/>
      </c>
      <c r="AH269" s="168" t="str">
        <f>IFERROR(VLOOKUP(AH267,'P1-1'!$B:$AP,31,FALSE),"")</f>
        <v/>
      </c>
      <c r="AI269" s="168" t="str">
        <f>IFERROR(VLOOKUP(AI267,'P1-1'!$B:$AP,31,FALSE),"")</f>
        <v/>
      </c>
      <c r="AJ269" s="168" t="str">
        <f>IFERROR(VLOOKUP(AJ267,'P1-1'!$B:$AP,31,FALSE),"")</f>
        <v/>
      </c>
      <c r="AK269" s="168" t="str">
        <f>IFERROR(VLOOKUP(AK267,'P1-1'!$B:$AP,31,FALSE),"")</f>
        <v/>
      </c>
      <c r="AL269" s="168" t="str">
        <f>IFERROR(VLOOKUP(AL267,'P1-1'!$B:$AP,31,FALSE),"")</f>
        <v/>
      </c>
      <c r="AM269" s="168" t="str">
        <f>IFERROR(VLOOKUP(AM267,'P1-1'!$B:$AP,31,FALSE),"")</f>
        <v/>
      </c>
      <c r="AN269" s="484"/>
      <c r="AO269" s="487"/>
      <c r="AP269" s="492"/>
      <c r="AQ269" s="493"/>
      <c r="AR269" s="487"/>
      <c r="AS269" s="487"/>
      <c r="AT269" s="494"/>
      <c r="AU269" s="328"/>
      <c r="AV269" s="328"/>
    </row>
    <row r="270" spans="1:48" s="139" customFormat="1" ht="12" customHeight="1" x14ac:dyDescent="0.15">
      <c r="A270" s="495">
        <v>83</v>
      </c>
      <c r="B270" s="498"/>
      <c r="C270" s="513"/>
      <c r="D270" s="504" t="s">
        <v>95</v>
      </c>
      <c r="E270" s="363"/>
      <c r="F270" s="507"/>
      <c r="G270" s="508"/>
      <c r="H270" s="166" t="s">
        <v>221</v>
      </c>
      <c r="I270" s="325"/>
      <c r="J270" s="325"/>
      <c r="K270" s="325"/>
      <c r="L270" s="325"/>
      <c r="M270" s="325"/>
      <c r="N270" s="325"/>
      <c r="O270" s="325"/>
      <c r="P270" s="325"/>
      <c r="Q270" s="325"/>
      <c r="R270" s="325"/>
      <c r="S270" s="325"/>
      <c r="T270" s="325"/>
      <c r="U270" s="325"/>
      <c r="V270" s="325"/>
      <c r="W270" s="325"/>
      <c r="X270" s="325"/>
      <c r="Y270" s="325"/>
      <c r="Z270" s="325"/>
      <c r="AA270" s="325"/>
      <c r="AB270" s="325"/>
      <c r="AC270" s="325"/>
      <c r="AD270" s="325"/>
      <c r="AE270" s="325"/>
      <c r="AF270" s="325"/>
      <c r="AG270" s="325"/>
      <c r="AH270" s="325"/>
      <c r="AI270" s="325"/>
      <c r="AJ270" s="325"/>
      <c r="AK270" s="325"/>
      <c r="AL270" s="325"/>
      <c r="AM270" s="325"/>
      <c r="AN270" s="482">
        <f t="shared" ref="AN270" si="317">IF(LEFT($AN$2,6)="共同生活援助",SUM(I271:AM271),SUM(I271:AM272))</f>
        <v>0</v>
      </c>
      <c r="AO270" s="485">
        <f>IF($AN$4="４週",AN270/4,AN270/(DAY(EOMONTH($I$22,0))/7))</f>
        <v>0</v>
      </c>
      <c r="AP270" s="488"/>
      <c r="AQ270" s="489"/>
      <c r="AR270" s="485" t="str">
        <f t="shared" ref="AR270" si="318">IF($AN$4="４週",AU271,AV271)</f>
        <v/>
      </c>
      <c r="AS270" s="485"/>
      <c r="AT270" s="494"/>
      <c r="AU270" s="326" t="s">
        <v>508</v>
      </c>
      <c r="AV270" s="326" t="s">
        <v>222</v>
      </c>
    </row>
    <row r="271" spans="1:48" s="139" customFormat="1" ht="12" customHeight="1" x14ac:dyDescent="0.15">
      <c r="A271" s="496"/>
      <c r="B271" s="499"/>
      <c r="C271" s="514"/>
      <c r="D271" s="505"/>
      <c r="E271" s="364"/>
      <c r="F271" s="509"/>
      <c r="G271" s="510"/>
      <c r="H271" s="167" t="s">
        <v>223</v>
      </c>
      <c r="I271" s="168" t="str">
        <f>IFERROR(VLOOKUP(I270,'P1-1'!$B:$AP,41,FALSE),"")</f>
        <v/>
      </c>
      <c r="J271" s="168" t="str">
        <f>IFERROR(VLOOKUP(J270,'P1-1'!$B:$AP,41,FALSE),"")</f>
        <v/>
      </c>
      <c r="K271" s="168" t="str">
        <f>IFERROR(VLOOKUP(K270,'P1-1'!$B:$AP,41,FALSE),"")</f>
        <v/>
      </c>
      <c r="L271" s="168" t="str">
        <f>IFERROR(VLOOKUP(L270,'P1-1'!$B:$AP,41,FALSE),"")</f>
        <v/>
      </c>
      <c r="M271" s="168" t="str">
        <f>IFERROR(VLOOKUP(M270,'P1-1'!$B:$AP,41,FALSE),"")</f>
        <v/>
      </c>
      <c r="N271" s="168" t="str">
        <f>IFERROR(VLOOKUP(N270,'P1-1'!$B:$AP,41,FALSE),"")</f>
        <v/>
      </c>
      <c r="O271" s="168" t="str">
        <f>IFERROR(VLOOKUP(O270,'P1-1'!$B:$AP,41,FALSE),"")</f>
        <v/>
      </c>
      <c r="P271" s="168" t="str">
        <f>IFERROR(VLOOKUP(P270,'P1-1'!$B:$AP,41,FALSE),"")</f>
        <v/>
      </c>
      <c r="Q271" s="168" t="str">
        <f>IFERROR(VLOOKUP(Q270,'P1-1'!$B:$AP,41,FALSE),"")</f>
        <v/>
      </c>
      <c r="R271" s="168" t="str">
        <f>IFERROR(VLOOKUP(R270,'P1-1'!$B:$AP,41,FALSE),"")</f>
        <v/>
      </c>
      <c r="S271" s="168" t="str">
        <f>IFERROR(VLOOKUP(S270,'P1-1'!$B:$AP,41,FALSE),"")</f>
        <v/>
      </c>
      <c r="T271" s="168" t="str">
        <f>IFERROR(VLOOKUP(T270,'P1-1'!$B:$AP,41,FALSE),"")</f>
        <v/>
      </c>
      <c r="U271" s="168" t="str">
        <f>IFERROR(VLOOKUP(U270,'P1-1'!$B:$AP,41,FALSE),"")</f>
        <v/>
      </c>
      <c r="V271" s="168" t="str">
        <f>IFERROR(VLOOKUP(V270,'P1-1'!$B:$AP,41,FALSE),"")</f>
        <v/>
      </c>
      <c r="W271" s="168" t="str">
        <f>IFERROR(VLOOKUP(W270,'P1-1'!$B:$AP,41,FALSE),"")</f>
        <v/>
      </c>
      <c r="X271" s="168" t="str">
        <f>IFERROR(VLOOKUP(X270,'P1-1'!$B:$AP,41,FALSE),"")</f>
        <v/>
      </c>
      <c r="Y271" s="168" t="str">
        <f>IFERROR(VLOOKUP(Y270,'P1-1'!$B:$AP,41,FALSE),"")</f>
        <v/>
      </c>
      <c r="Z271" s="168" t="str">
        <f>IFERROR(VLOOKUP(Z270,'P1-1'!$B:$AP,41,FALSE),"")</f>
        <v/>
      </c>
      <c r="AA271" s="168" t="str">
        <f>IFERROR(VLOOKUP(AA270,'P1-1'!$B:$AP,41,FALSE),"")</f>
        <v/>
      </c>
      <c r="AB271" s="168" t="str">
        <f>IFERROR(VLOOKUP(AB270,'P1-1'!$B:$AP,41,FALSE),"")</f>
        <v/>
      </c>
      <c r="AC271" s="168" t="str">
        <f>IFERROR(VLOOKUP(AC270,'P1-1'!$B:$AP,41,FALSE),"")</f>
        <v/>
      </c>
      <c r="AD271" s="168" t="str">
        <f>IFERROR(VLOOKUP(AD270,'P1-1'!$B:$AP,41,FALSE),"")</f>
        <v/>
      </c>
      <c r="AE271" s="168" t="str">
        <f>IFERROR(VLOOKUP(AE270,'P1-1'!$B:$AP,41,FALSE),"")</f>
        <v/>
      </c>
      <c r="AF271" s="168" t="str">
        <f>IFERROR(VLOOKUP(AF270,'P1-1'!$B:$AP,41,FALSE),"")</f>
        <v/>
      </c>
      <c r="AG271" s="168" t="str">
        <f>IFERROR(VLOOKUP(AG270,'P1-1'!$B:$AP,41,FALSE),"")</f>
        <v/>
      </c>
      <c r="AH271" s="168" t="str">
        <f>IFERROR(VLOOKUP(AH270,'P1-1'!$B:$AP,41,FALSE),"")</f>
        <v/>
      </c>
      <c r="AI271" s="168" t="str">
        <f>IFERROR(VLOOKUP(AI270,'P1-1'!$B:$AP,41,FALSE),"")</f>
        <v/>
      </c>
      <c r="AJ271" s="168" t="str">
        <f>IFERROR(VLOOKUP(AJ270,'P1-1'!$B:$AP,41,FALSE),"")</f>
        <v/>
      </c>
      <c r="AK271" s="168" t="str">
        <f>IFERROR(VLOOKUP(AK270,'P1-1'!$B:$AP,41,FALSE),"")</f>
        <v/>
      </c>
      <c r="AL271" s="168" t="str">
        <f>IFERROR(VLOOKUP(AL270,'P1-1'!$B:$AP,41,FALSE),"")</f>
        <v/>
      </c>
      <c r="AM271" s="168" t="str">
        <f>IFERROR(VLOOKUP(AM270,'P1-1'!$B:$AP,41,FALSE),"")</f>
        <v/>
      </c>
      <c r="AN271" s="483"/>
      <c r="AO271" s="486"/>
      <c r="AP271" s="490"/>
      <c r="AQ271" s="491"/>
      <c r="AR271" s="486"/>
      <c r="AS271" s="486"/>
      <c r="AT271" s="494"/>
      <c r="AU271" s="327" t="str">
        <f t="shared" ref="AU271" si="319">IFERROR(IF($D270="□",($AO270/$AK$7),($AO270/$AK$9)),"")</f>
        <v/>
      </c>
      <c r="AV271" s="327" t="str">
        <f t="shared" ref="AV271" si="320">IFERROR(IF($D270="□",($AN270/$AO$7),($AN270/$AO$9)),"")</f>
        <v/>
      </c>
    </row>
    <row r="272" spans="1:48" s="139" customFormat="1" ht="12" customHeight="1" x14ac:dyDescent="0.15">
      <c r="A272" s="497"/>
      <c r="B272" s="500"/>
      <c r="C272" s="515"/>
      <c r="D272" s="506"/>
      <c r="E272" s="364"/>
      <c r="F272" s="511"/>
      <c r="G272" s="512"/>
      <c r="H272" s="169" t="s">
        <v>224</v>
      </c>
      <c r="I272" s="168" t="str">
        <f>IFERROR(VLOOKUP(I270,'P1-1'!$B:$AP,31,FALSE),"")</f>
        <v/>
      </c>
      <c r="J272" s="168" t="str">
        <f>IFERROR(VLOOKUP(J270,'P1-1'!$B:$AP,31,FALSE),"")</f>
        <v/>
      </c>
      <c r="K272" s="168" t="str">
        <f>IFERROR(VLOOKUP(K270,'P1-1'!$B:$AP,31,FALSE),"")</f>
        <v/>
      </c>
      <c r="L272" s="168" t="str">
        <f>IFERROR(VLOOKUP(L270,'P1-1'!$B:$AP,31,FALSE),"")</f>
        <v/>
      </c>
      <c r="M272" s="168" t="str">
        <f>IFERROR(VLOOKUP(M270,'P1-1'!$B:$AP,31,FALSE),"")</f>
        <v/>
      </c>
      <c r="N272" s="168" t="str">
        <f>IFERROR(VLOOKUP(N270,'P1-1'!$B:$AP,31,FALSE),"")</f>
        <v/>
      </c>
      <c r="O272" s="168" t="str">
        <f>IFERROR(VLOOKUP(O270,'P1-1'!$B:$AP,31,FALSE),"")</f>
        <v/>
      </c>
      <c r="P272" s="168" t="str">
        <f>IFERROR(VLOOKUP(P270,'P1-1'!$B:$AP,31,FALSE),"")</f>
        <v/>
      </c>
      <c r="Q272" s="168" t="str">
        <f>IFERROR(VLOOKUP(Q270,'P1-1'!$B:$AP,31,FALSE),"")</f>
        <v/>
      </c>
      <c r="R272" s="168" t="str">
        <f>IFERROR(VLOOKUP(R270,'P1-1'!$B:$AP,31,FALSE),"")</f>
        <v/>
      </c>
      <c r="S272" s="168" t="str">
        <f>IFERROR(VLOOKUP(S270,'P1-1'!$B:$AP,31,FALSE),"")</f>
        <v/>
      </c>
      <c r="T272" s="168" t="str">
        <f>IFERROR(VLOOKUP(T270,'P1-1'!$B:$AP,31,FALSE),"")</f>
        <v/>
      </c>
      <c r="U272" s="168" t="str">
        <f>IFERROR(VLOOKUP(U270,'P1-1'!$B:$AP,31,FALSE),"")</f>
        <v/>
      </c>
      <c r="V272" s="168" t="str">
        <f>IFERROR(VLOOKUP(V270,'P1-1'!$B:$AP,31,FALSE),"")</f>
        <v/>
      </c>
      <c r="W272" s="168" t="str">
        <f>IFERROR(VLOOKUP(W270,'P1-1'!$B:$AP,31,FALSE),"")</f>
        <v/>
      </c>
      <c r="X272" s="168" t="str">
        <f>IFERROR(VLOOKUP(X270,'P1-1'!$B:$AP,31,FALSE),"")</f>
        <v/>
      </c>
      <c r="Y272" s="168" t="str">
        <f>IFERROR(VLOOKUP(Y270,'P1-1'!$B:$AP,31,FALSE),"")</f>
        <v/>
      </c>
      <c r="Z272" s="168" t="str">
        <f>IFERROR(VLOOKUP(Z270,'P1-1'!$B:$AP,31,FALSE),"")</f>
        <v/>
      </c>
      <c r="AA272" s="168" t="str">
        <f>IFERROR(VLOOKUP(AA270,'P1-1'!$B:$AP,31,FALSE),"")</f>
        <v/>
      </c>
      <c r="AB272" s="168" t="str">
        <f>IFERROR(VLOOKUP(AB270,'P1-1'!$B:$AP,31,FALSE),"")</f>
        <v/>
      </c>
      <c r="AC272" s="168" t="str">
        <f>IFERROR(VLOOKUP(AC270,'P1-1'!$B:$AP,31,FALSE),"")</f>
        <v/>
      </c>
      <c r="AD272" s="168" t="str">
        <f>IFERROR(VLOOKUP(AD270,'P1-1'!$B:$AP,31,FALSE),"")</f>
        <v/>
      </c>
      <c r="AE272" s="168" t="str">
        <f>IFERROR(VLOOKUP(AE270,'P1-1'!$B:$AP,31,FALSE),"")</f>
        <v/>
      </c>
      <c r="AF272" s="168" t="str">
        <f>IFERROR(VLOOKUP(AF270,'P1-1'!$B:$AP,31,FALSE),"")</f>
        <v/>
      </c>
      <c r="AG272" s="168" t="str">
        <f>IFERROR(VLOOKUP(AG270,'P1-1'!$B:$AP,31,FALSE),"")</f>
        <v/>
      </c>
      <c r="AH272" s="168" t="str">
        <f>IFERROR(VLOOKUP(AH270,'P1-1'!$B:$AP,31,FALSE),"")</f>
        <v/>
      </c>
      <c r="AI272" s="168" t="str">
        <f>IFERROR(VLOOKUP(AI270,'P1-1'!$B:$AP,31,FALSE),"")</f>
        <v/>
      </c>
      <c r="AJ272" s="168" t="str">
        <f>IFERROR(VLOOKUP(AJ270,'P1-1'!$B:$AP,31,FALSE),"")</f>
        <v/>
      </c>
      <c r="AK272" s="168" t="str">
        <f>IFERROR(VLOOKUP(AK270,'P1-1'!$B:$AP,31,FALSE),"")</f>
        <v/>
      </c>
      <c r="AL272" s="168" t="str">
        <f>IFERROR(VLOOKUP(AL270,'P1-1'!$B:$AP,31,FALSE),"")</f>
        <v/>
      </c>
      <c r="AM272" s="168" t="str">
        <f>IFERROR(VLOOKUP(AM270,'P1-1'!$B:$AP,31,FALSE),"")</f>
        <v/>
      </c>
      <c r="AN272" s="484"/>
      <c r="AO272" s="487"/>
      <c r="AP272" s="492"/>
      <c r="AQ272" s="493"/>
      <c r="AR272" s="487"/>
      <c r="AS272" s="487"/>
      <c r="AT272" s="494"/>
      <c r="AU272" s="328"/>
      <c r="AV272" s="328"/>
    </row>
    <row r="273" spans="1:48" s="139" customFormat="1" ht="12" customHeight="1" x14ac:dyDescent="0.15">
      <c r="A273" s="495">
        <v>84</v>
      </c>
      <c r="B273" s="498"/>
      <c r="C273" s="513"/>
      <c r="D273" s="504" t="s">
        <v>95</v>
      </c>
      <c r="E273" s="363"/>
      <c r="F273" s="507"/>
      <c r="G273" s="508"/>
      <c r="H273" s="166" t="s">
        <v>221</v>
      </c>
      <c r="I273" s="325"/>
      <c r="J273" s="325"/>
      <c r="K273" s="325"/>
      <c r="L273" s="325"/>
      <c r="M273" s="325"/>
      <c r="N273" s="325"/>
      <c r="O273" s="325"/>
      <c r="P273" s="325"/>
      <c r="Q273" s="325"/>
      <c r="R273" s="325"/>
      <c r="S273" s="325"/>
      <c r="T273" s="325"/>
      <c r="U273" s="325"/>
      <c r="V273" s="325"/>
      <c r="W273" s="325"/>
      <c r="X273" s="325"/>
      <c r="Y273" s="325"/>
      <c r="Z273" s="325"/>
      <c r="AA273" s="325"/>
      <c r="AB273" s="325"/>
      <c r="AC273" s="325"/>
      <c r="AD273" s="325"/>
      <c r="AE273" s="325"/>
      <c r="AF273" s="325"/>
      <c r="AG273" s="325"/>
      <c r="AH273" s="325"/>
      <c r="AI273" s="325"/>
      <c r="AJ273" s="325"/>
      <c r="AK273" s="325"/>
      <c r="AL273" s="325"/>
      <c r="AM273" s="325"/>
      <c r="AN273" s="482">
        <f t="shared" ref="AN273" si="321">IF(LEFT($AN$2,6)="共同生活援助",SUM(I274:AM274),SUM(I274:AM275))</f>
        <v>0</v>
      </c>
      <c r="AO273" s="485">
        <f>IF($AN$4="４週",AN273/4,AN273/(DAY(EOMONTH($I$22,0))/7))</f>
        <v>0</v>
      </c>
      <c r="AP273" s="488"/>
      <c r="AQ273" s="489"/>
      <c r="AR273" s="485" t="str">
        <f t="shared" ref="AR273" si="322">IF($AN$4="４週",AU274,AV274)</f>
        <v/>
      </c>
      <c r="AS273" s="485"/>
      <c r="AT273" s="494"/>
      <c r="AU273" s="326" t="s">
        <v>508</v>
      </c>
      <c r="AV273" s="326" t="s">
        <v>222</v>
      </c>
    </row>
    <row r="274" spans="1:48" s="139" customFormat="1" ht="12" customHeight="1" x14ac:dyDescent="0.15">
      <c r="A274" s="496"/>
      <c r="B274" s="499"/>
      <c r="C274" s="514"/>
      <c r="D274" s="505"/>
      <c r="E274" s="364"/>
      <c r="F274" s="509"/>
      <c r="G274" s="510"/>
      <c r="H274" s="167" t="s">
        <v>223</v>
      </c>
      <c r="I274" s="168" t="str">
        <f>IFERROR(VLOOKUP(I273,'P1-1'!$B:$AP,41,FALSE),"")</f>
        <v/>
      </c>
      <c r="J274" s="168" t="str">
        <f>IFERROR(VLOOKUP(J273,'P1-1'!$B:$AP,41,FALSE),"")</f>
        <v/>
      </c>
      <c r="K274" s="168" t="str">
        <f>IFERROR(VLOOKUP(K273,'P1-1'!$B:$AP,41,FALSE),"")</f>
        <v/>
      </c>
      <c r="L274" s="168" t="str">
        <f>IFERROR(VLOOKUP(L273,'P1-1'!$B:$AP,41,FALSE),"")</f>
        <v/>
      </c>
      <c r="M274" s="168" t="str">
        <f>IFERROR(VLOOKUP(M273,'P1-1'!$B:$AP,41,FALSE),"")</f>
        <v/>
      </c>
      <c r="N274" s="168" t="str">
        <f>IFERROR(VLOOKUP(N273,'P1-1'!$B:$AP,41,FALSE),"")</f>
        <v/>
      </c>
      <c r="O274" s="168" t="str">
        <f>IFERROR(VLOOKUP(O273,'P1-1'!$B:$AP,41,FALSE),"")</f>
        <v/>
      </c>
      <c r="P274" s="168" t="str">
        <f>IFERROR(VLOOKUP(P273,'P1-1'!$B:$AP,41,FALSE),"")</f>
        <v/>
      </c>
      <c r="Q274" s="168" t="str">
        <f>IFERROR(VLOOKUP(Q273,'P1-1'!$B:$AP,41,FALSE),"")</f>
        <v/>
      </c>
      <c r="R274" s="168" t="str">
        <f>IFERROR(VLOOKUP(R273,'P1-1'!$B:$AP,41,FALSE),"")</f>
        <v/>
      </c>
      <c r="S274" s="168" t="str">
        <f>IFERROR(VLOOKUP(S273,'P1-1'!$B:$AP,41,FALSE),"")</f>
        <v/>
      </c>
      <c r="T274" s="168" t="str">
        <f>IFERROR(VLOOKUP(T273,'P1-1'!$B:$AP,41,FALSE),"")</f>
        <v/>
      </c>
      <c r="U274" s="168" t="str">
        <f>IFERROR(VLOOKUP(U273,'P1-1'!$B:$AP,41,FALSE),"")</f>
        <v/>
      </c>
      <c r="V274" s="168" t="str">
        <f>IFERROR(VLOOKUP(V273,'P1-1'!$B:$AP,41,FALSE),"")</f>
        <v/>
      </c>
      <c r="W274" s="168" t="str">
        <f>IFERROR(VLOOKUP(W273,'P1-1'!$B:$AP,41,FALSE),"")</f>
        <v/>
      </c>
      <c r="X274" s="168" t="str">
        <f>IFERROR(VLOOKUP(X273,'P1-1'!$B:$AP,41,FALSE),"")</f>
        <v/>
      </c>
      <c r="Y274" s="168" t="str">
        <f>IFERROR(VLOOKUP(Y273,'P1-1'!$B:$AP,41,FALSE),"")</f>
        <v/>
      </c>
      <c r="Z274" s="168" t="str">
        <f>IFERROR(VLOOKUP(Z273,'P1-1'!$B:$AP,41,FALSE),"")</f>
        <v/>
      </c>
      <c r="AA274" s="168" t="str">
        <f>IFERROR(VLOOKUP(AA273,'P1-1'!$B:$AP,41,FALSE),"")</f>
        <v/>
      </c>
      <c r="AB274" s="168" t="str">
        <f>IFERROR(VLOOKUP(AB273,'P1-1'!$B:$AP,41,FALSE),"")</f>
        <v/>
      </c>
      <c r="AC274" s="168" t="str">
        <f>IFERROR(VLOOKUP(AC273,'P1-1'!$B:$AP,41,FALSE),"")</f>
        <v/>
      </c>
      <c r="AD274" s="168" t="str">
        <f>IFERROR(VLOOKUP(AD273,'P1-1'!$B:$AP,41,FALSE),"")</f>
        <v/>
      </c>
      <c r="AE274" s="168" t="str">
        <f>IFERROR(VLOOKUP(AE273,'P1-1'!$B:$AP,41,FALSE),"")</f>
        <v/>
      </c>
      <c r="AF274" s="168" t="str">
        <f>IFERROR(VLOOKUP(AF273,'P1-1'!$B:$AP,41,FALSE),"")</f>
        <v/>
      </c>
      <c r="AG274" s="168" t="str">
        <f>IFERROR(VLOOKUP(AG273,'P1-1'!$B:$AP,41,FALSE),"")</f>
        <v/>
      </c>
      <c r="AH274" s="168" t="str">
        <f>IFERROR(VLOOKUP(AH273,'P1-1'!$B:$AP,41,FALSE),"")</f>
        <v/>
      </c>
      <c r="AI274" s="168" t="str">
        <f>IFERROR(VLOOKUP(AI273,'P1-1'!$B:$AP,41,FALSE),"")</f>
        <v/>
      </c>
      <c r="AJ274" s="168" t="str">
        <f>IFERROR(VLOOKUP(AJ273,'P1-1'!$B:$AP,41,FALSE),"")</f>
        <v/>
      </c>
      <c r="AK274" s="168" t="str">
        <f>IFERROR(VLOOKUP(AK273,'P1-1'!$B:$AP,41,FALSE),"")</f>
        <v/>
      </c>
      <c r="AL274" s="168" t="str">
        <f>IFERROR(VLOOKUP(AL273,'P1-1'!$B:$AP,41,FALSE),"")</f>
        <v/>
      </c>
      <c r="AM274" s="168" t="str">
        <f>IFERROR(VLOOKUP(AM273,'P1-1'!$B:$AP,41,FALSE),"")</f>
        <v/>
      </c>
      <c r="AN274" s="483"/>
      <c r="AO274" s="486"/>
      <c r="AP274" s="490"/>
      <c r="AQ274" s="491"/>
      <c r="AR274" s="486"/>
      <c r="AS274" s="486"/>
      <c r="AT274" s="494"/>
      <c r="AU274" s="327" t="str">
        <f t="shared" ref="AU274" si="323">IFERROR(IF($D273="□",($AO273/$AK$7),($AO273/$AK$9)),"")</f>
        <v/>
      </c>
      <c r="AV274" s="327" t="str">
        <f t="shared" ref="AV274" si="324">IFERROR(IF($D273="□",($AN273/$AO$7),($AN273/$AO$9)),"")</f>
        <v/>
      </c>
    </row>
    <row r="275" spans="1:48" s="139" customFormat="1" ht="12" customHeight="1" x14ac:dyDescent="0.15">
      <c r="A275" s="497"/>
      <c r="B275" s="500"/>
      <c r="C275" s="515"/>
      <c r="D275" s="506"/>
      <c r="E275" s="364"/>
      <c r="F275" s="511"/>
      <c r="G275" s="512"/>
      <c r="H275" s="169" t="s">
        <v>224</v>
      </c>
      <c r="I275" s="168" t="str">
        <f>IFERROR(VLOOKUP(I273,'P1-1'!$B:$AP,31,FALSE),"")</f>
        <v/>
      </c>
      <c r="J275" s="168" t="str">
        <f>IFERROR(VLOOKUP(J273,'P1-1'!$B:$AP,31,FALSE),"")</f>
        <v/>
      </c>
      <c r="K275" s="168" t="str">
        <f>IFERROR(VLOOKUP(K273,'P1-1'!$B:$AP,31,FALSE),"")</f>
        <v/>
      </c>
      <c r="L275" s="168" t="str">
        <f>IFERROR(VLOOKUP(L273,'P1-1'!$B:$AP,31,FALSE),"")</f>
        <v/>
      </c>
      <c r="M275" s="168" t="str">
        <f>IFERROR(VLOOKUP(M273,'P1-1'!$B:$AP,31,FALSE),"")</f>
        <v/>
      </c>
      <c r="N275" s="168" t="str">
        <f>IFERROR(VLOOKUP(N273,'P1-1'!$B:$AP,31,FALSE),"")</f>
        <v/>
      </c>
      <c r="O275" s="168" t="str">
        <f>IFERROR(VLOOKUP(O273,'P1-1'!$B:$AP,31,FALSE),"")</f>
        <v/>
      </c>
      <c r="P275" s="168" t="str">
        <f>IFERROR(VLOOKUP(P273,'P1-1'!$B:$AP,31,FALSE),"")</f>
        <v/>
      </c>
      <c r="Q275" s="168" t="str">
        <f>IFERROR(VLOOKUP(Q273,'P1-1'!$B:$AP,31,FALSE),"")</f>
        <v/>
      </c>
      <c r="R275" s="168" t="str">
        <f>IFERROR(VLOOKUP(R273,'P1-1'!$B:$AP,31,FALSE),"")</f>
        <v/>
      </c>
      <c r="S275" s="168" t="str">
        <f>IFERROR(VLOOKUP(S273,'P1-1'!$B:$AP,31,FALSE),"")</f>
        <v/>
      </c>
      <c r="T275" s="168" t="str">
        <f>IFERROR(VLOOKUP(T273,'P1-1'!$B:$AP,31,FALSE),"")</f>
        <v/>
      </c>
      <c r="U275" s="168" t="str">
        <f>IFERROR(VLOOKUP(U273,'P1-1'!$B:$AP,31,FALSE),"")</f>
        <v/>
      </c>
      <c r="V275" s="168" t="str">
        <f>IFERROR(VLOOKUP(V273,'P1-1'!$B:$AP,31,FALSE),"")</f>
        <v/>
      </c>
      <c r="W275" s="168" t="str">
        <f>IFERROR(VLOOKUP(W273,'P1-1'!$B:$AP,31,FALSE),"")</f>
        <v/>
      </c>
      <c r="X275" s="168" t="str">
        <f>IFERROR(VLOOKUP(X273,'P1-1'!$B:$AP,31,FALSE),"")</f>
        <v/>
      </c>
      <c r="Y275" s="168" t="str">
        <f>IFERROR(VLOOKUP(Y273,'P1-1'!$B:$AP,31,FALSE),"")</f>
        <v/>
      </c>
      <c r="Z275" s="168" t="str">
        <f>IFERROR(VLOOKUP(Z273,'P1-1'!$B:$AP,31,FALSE),"")</f>
        <v/>
      </c>
      <c r="AA275" s="168" t="str">
        <f>IFERROR(VLOOKUP(AA273,'P1-1'!$B:$AP,31,FALSE),"")</f>
        <v/>
      </c>
      <c r="AB275" s="168" t="str">
        <f>IFERROR(VLOOKUP(AB273,'P1-1'!$B:$AP,31,FALSE),"")</f>
        <v/>
      </c>
      <c r="AC275" s="168" t="str">
        <f>IFERROR(VLOOKUP(AC273,'P1-1'!$B:$AP,31,FALSE),"")</f>
        <v/>
      </c>
      <c r="AD275" s="168" t="str">
        <f>IFERROR(VLOOKUP(AD273,'P1-1'!$B:$AP,31,FALSE),"")</f>
        <v/>
      </c>
      <c r="AE275" s="168" t="str">
        <f>IFERROR(VLOOKUP(AE273,'P1-1'!$B:$AP,31,FALSE),"")</f>
        <v/>
      </c>
      <c r="AF275" s="168" t="str">
        <f>IFERROR(VLOOKUP(AF273,'P1-1'!$B:$AP,31,FALSE),"")</f>
        <v/>
      </c>
      <c r="AG275" s="168" t="str">
        <f>IFERROR(VLOOKUP(AG273,'P1-1'!$B:$AP,31,FALSE),"")</f>
        <v/>
      </c>
      <c r="AH275" s="168" t="str">
        <f>IFERROR(VLOOKUP(AH273,'P1-1'!$B:$AP,31,FALSE),"")</f>
        <v/>
      </c>
      <c r="AI275" s="168" t="str">
        <f>IFERROR(VLOOKUP(AI273,'P1-1'!$B:$AP,31,FALSE),"")</f>
        <v/>
      </c>
      <c r="AJ275" s="168" t="str">
        <f>IFERROR(VLOOKUP(AJ273,'P1-1'!$B:$AP,31,FALSE),"")</f>
        <v/>
      </c>
      <c r="AK275" s="168" t="str">
        <f>IFERROR(VLOOKUP(AK273,'P1-1'!$B:$AP,31,FALSE),"")</f>
        <v/>
      </c>
      <c r="AL275" s="168" t="str">
        <f>IFERROR(VLOOKUP(AL273,'P1-1'!$B:$AP,31,FALSE),"")</f>
        <v/>
      </c>
      <c r="AM275" s="168" t="str">
        <f>IFERROR(VLOOKUP(AM273,'P1-1'!$B:$AP,31,FALSE),"")</f>
        <v/>
      </c>
      <c r="AN275" s="484"/>
      <c r="AO275" s="487"/>
      <c r="AP275" s="492"/>
      <c r="AQ275" s="493"/>
      <c r="AR275" s="487"/>
      <c r="AS275" s="487"/>
      <c r="AT275" s="494"/>
      <c r="AU275" s="328"/>
      <c r="AV275" s="328"/>
    </row>
    <row r="276" spans="1:48" s="139" customFormat="1" ht="12" customHeight="1" x14ac:dyDescent="0.15">
      <c r="A276" s="495">
        <v>85</v>
      </c>
      <c r="B276" s="498"/>
      <c r="C276" s="513"/>
      <c r="D276" s="504" t="s">
        <v>95</v>
      </c>
      <c r="E276" s="363"/>
      <c r="F276" s="507"/>
      <c r="G276" s="508"/>
      <c r="H276" s="166" t="s">
        <v>221</v>
      </c>
      <c r="I276" s="325"/>
      <c r="J276" s="325"/>
      <c r="K276" s="325"/>
      <c r="L276" s="325"/>
      <c r="M276" s="325"/>
      <c r="N276" s="325"/>
      <c r="O276" s="325"/>
      <c r="P276" s="325"/>
      <c r="Q276" s="325"/>
      <c r="R276" s="325"/>
      <c r="S276" s="325"/>
      <c r="T276" s="325"/>
      <c r="U276" s="325"/>
      <c r="V276" s="325"/>
      <c r="W276" s="325"/>
      <c r="X276" s="325"/>
      <c r="Y276" s="325"/>
      <c r="Z276" s="325"/>
      <c r="AA276" s="325"/>
      <c r="AB276" s="325"/>
      <c r="AC276" s="325"/>
      <c r="AD276" s="325"/>
      <c r="AE276" s="325"/>
      <c r="AF276" s="325"/>
      <c r="AG276" s="325"/>
      <c r="AH276" s="325"/>
      <c r="AI276" s="325"/>
      <c r="AJ276" s="325"/>
      <c r="AK276" s="325"/>
      <c r="AL276" s="325"/>
      <c r="AM276" s="325"/>
      <c r="AN276" s="482">
        <f t="shared" ref="AN276" si="325">IF(LEFT($AN$2,6)="共同生活援助",SUM(I277:AM277),SUM(I277:AM278))</f>
        <v>0</v>
      </c>
      <c r="AO276" s="485">
        <f>IF($AN$4="４週",AN276/4,AN276/(DAY(EOMONTH($I$22,0))/7))</f>
        <v>0</v>
      </c>
      <c r="AP276" s="488"/>
      <c r="AQ276" s="489"/>
      <c r="AR276" s="485" t="str">
        <f t="shared" ref="AR276" si="326">IF($AN$4="４週",AU277,AV277)</f>
        <v/>
      </c>
      <c r="AS276" s="485"/>
      <c r="AT276" s="494"/>
      <c r="AU276" s="326" t="s">
        <v>508</v>
      </c>
      <c r="AV276" s="326" t="s">
        <v>222</v>
      </c>
    </row>
    <row r="277" spans="1:48" s="139" customFormat="1" ht="12" customHeight="1" x14ac:dyDescent="0.15">
      <c r="A277" s="496"/>
      <c r="B277" s="499"/>
      <c r="C277" s="514"/>
      <c r="D277" s="505"/>
      <c r="E277" s="364"/>
      <c r="F277" s="509"/>
      <c r="G277" s="510"/>
      <c r="H277" s="167" t="s">
        <v>223</v>
      </c>
      <c r="I277" s="168" t="str">
        <f>IFERROR(VLOOKUP(I276,'P1-1'!$B:$AP,41,FALSE),"")</f>
        <v/>
      </c>
      <c r="J277" s="168" t="str">
        <f>IFERROR(VLOOKUP(J276,'P1-1'!$B:$AP,41,FALSE),"")</f>
        <v/>
      </c>
      <c r="K277" s="168" t="str">
        <f>IFERROR(VLOOKUP(K276,'P1-1'!$B:$AP,41,FALSE),"")</f>
        <v/>
      </c>
      <c r="L277" s="168" t="str">
        <f>IFERROR(VLOOKUP(L276,'P1-1'!$B:$AP,41,FALSE),"")</f>
        <v/>
      </c>
      <c r="M277" s="168" t="str">
        <f>IFERROR(VLOOKUP(M276,'P1-1'!$B:$AP,41,FALSE),"")</f>
        <v/>
      </c>
      <c r="N277" s="168" t="str">
        <f>IFERROR(VLOOKUP(N276,'P1-1'!$B:$AP,41,FALSE),"")</f>
        <v/>
      </c>
      <c r="O277" s="168" t="str">
        <f>IFERROR(VLOOKUP(O276,'P1-1'!$B:$AP,41,FALSE),"")</f>
        <v/>
      </c>
      <c r="P277" s="168" t="str">
        <f>IFERROR(VLOOKUP(P276,'P1-1'!$B:$AP,41,FALSE),"")</f>
        <v/>
      </c>
      <c r="Q277" s="168" t="str">
        <f>IFERROR(VLOOKUP(Q276,'P1-1'!$B:$AP,41,FALSE),"")</f>
        <v/>
      </c>
      <c r="R277" s="168" t="str">
        <f>IFERROR(VLOOKUP(R276,'P1-1'!$B:$AP,41,FALSE),"")</f>
        <v/>
      </c>
      <c r="S277" s="168" t="str">
        <f>IFERROR(VLOOKUP(S276,'P1-1'!$B:$AP,41,FALSE),"")</f>
        <v/>
      </c>
      <c r="T277" s="168" t="str">
        <f>IFERROR(VLOOKUP(T276,'P1-1'!$B:$AP,41,FALSE),"")</f>
        <v/>
      </c>
      <c r="U277" s="168" t="str">
        <f>IFERROR(VLOOKUP(U276,'P1-1'!$B:$AP,41,FALSE),"")</f>
        <v/>
      </c>
      <c r="V277" s="168" t="str">
        <f>IFERROR(VLOOKUP(V276,'P1-1'!$B:$AP,41,FALSE),"")</f>
        <v/>
      </c>
      <c r="W277" s="168" t="str">
        <f>IFERROR(VLOOKUP(W276,'P1-1'!$B:$AP,41,FALSE),"")</f>
        <v/>
      </c>
      <c r="X277" s="168" t="str">
        <f>IFERROR(VLOOKUP(X276,'P1-1'!$B:$AP,41,FALSE),"")</f>
        <v/>
      </c>
      <c r="Y277" s="168" t="str">
        <f>IFERROR(VLOOKUP(Y276,'P1-1'!$B:$AP,41,FALSE),"")</f>
        <v/>
      </c>
      <c r="Z277" s="168" t="str">
        <f>IFERROR(VLOOKUP(Z276,'P1-1'!$B:$AP,41,FALSE),"")</f>
        <v/>
      </c>
      <c r="AA277" s="168" t="str">
        <f>IFERROR(VLOOKUP(AA276,'P1-1'!$B:$AP,41,FALSE),"")</f>
        <v/>
      </c>
      <c r="AB277" s="168" t="str">
        <f>IFERROR(VLOOKUP(AB276,'P1-1'!$B:$AP,41,FALSE),"")</f>
        <v/>
      </c>
      <c r="AC277" s="168" t="str">
        <f>IFERROR(VLOOKUP(AC276,'P1-1'!$B:$AP,41,FALSE),"")</f>
        <v/>
      </c>
      <c r="AD277" s="168" t="str">
        <f>IFERROR(VLOOKUP(AD276,'P1-1'!$B:$AP,41,FALSE),"")</f>
        <v/>
      </c>
      <c r="AE277" s="168" t="str">
        <f>IFERROR(VLOOKUP(AE276,'P1-1'!$B:$AP,41,FALSE),"")</f>
        <v/>
      </c>
      <c r="AF277" s="168" t="str">
        <f>IFERROR(VLOOKUP(AF276,'P1-1'!$B:$AP,41,FALSE),"")</f>
        <v/>
      </c>
      <c r="AG277" s="168" t="str">
        <f>IFERROR(VLOOKUP(AG276,'P1-1'!$B:$AP,41,FALSE),"")</f>
        <v/>
      </c>
      <c r="AH277" s="168" t="str">
        <f>IFERROR(VLOOKUP(AH276,'P1-1'!$B:$AP,41,FALSE),"")</f>
        <v/>
      </c>
      <c r="AI277" s="168" t="str">
        <f>IFERROR(VLOOKUP(AI276,'P1-1'!$B:$AP,41,FALSE),"")</f>
        <v/>
      </c>
      <c r="AJ277" s="168" t="str">
        <f>IFERROR(VLOOKUP(AJ276,'P1-1'!$B:$AP,41,FALSE),"")</f>
        <v/>
      </c>
      <c r="AK277" s="168" t="str">
        <f>IFERROR(VLOOKUP(AK276,'P1-1'!$B:$AP,41,FALSE),"")</f>
        <v/>
      </c>
      <c r="AL277" s="168" t="str">
        <f>IFERROR(VLOOKUP(AL276,'P1-1'!$B:$AP,41,FALSE),"")</f>
        <v/>
      </c>
      <c r="AM277" s="168" t="str">
        <f>IFERROR(VLOOKUP(AM276,'P1-1'!$B:$AP,41,FALSE),"")</f>
        <v/>
      </c>
      <c r="AN277" s="483"/>
      <c r="AO277" s="486"/>
      <c r="AP277" s="490"/>
      <c r="AQ277" s="491"/>
      <c r="AR277" s="486"/>
      <c r="AS277" s="486"/>
      <c r="AT277" s="494"/>
      <c r="AU277" s="327" t="str">
        <f t="shared" ref="AU277" si="327">IFERROR(IF($D276="□",($AO276/$AK$7),($AO276/$AK$9)),"")</f>
        <v/>
      </c>
      <c r="AV277" s="327" t="str">
        <f t="shared" ref="AV277" si="328">IFERROR(IF($D276="□",($AN276/$AO$7),($AN276/$AO$9)),"")</f>
        <v/>
      </c>
    </row>
    <row r="278" spans="1:48" s="139" customFormat="1" ht="12" customHeight="1" x14ac:dyDescent="0.15">
      <c r="A278" s="497"/>
      <c r="B278" s="500"/>
      <c r="C278" s="515"/>
      <c r="D278" s="506"/>
      <c r="E278" s="364"/>
      <c r="F278" s="511"/>
      <c r="G278" s="512"/>
      <c r="H278" s="169" t="s">
        <v>224</v>
      </c>
      <c r="I278" s="170" t="str">
        <f>IFERROR(VLOOKUP(I276,'P1-1'!$B:$AP,31,FALSE),"")</f>
        <v/>
      </c>
      <c r="J278" s="168" t="str">
        <f>IFERROR(VLOOKUP(J276,'P1-1'!$B:$AP,31,FALSE),"")</f>
        <v/>
      </c>
      <c r="K278" s="168" t="str">
        <f>IFERROR(VLOOKUP(K276,'P1-1'!$B:$AP,31,FALSE),"")</f>
        <v/>
      </c>
      <c r="L278" s="168" t="str">
        <f>IFERROR(VLOOKUP(L276,'P1-1'!$B:$AP,31,FALSE),"")</f>
        <v/>
      </c>
      <c r="M278" s="168" t="str">
        <f>IFERROR(VLOOKUP(M276,'P1-1'!$B:$AP,31,FALSE),"")</f>
        <v/>
      </c>
      <c r="N278" s="168" t="str">
        <f>IFERROR(VLOOKUP(N276,'P1-1'!$B:$AP,31,FALSE),"")</f>
        <v/>
      </c>
      <c r="O278" s="168" t="str">
        <f>IFERROR(VLOOKUP(O276,'P1-1'!$B:$AP,31,FALSE),"")</f>
        <v/>
      </c>
      <c r="P278" s="168" t="str">
        <f>IFERROR(VLOOKUP(P276,'P1-1'!$B:$AP,31,FALSE),"")</f>
        <v/>
      </c>
      <c r="Q278" s="168" t="str">
        <f>IFERROR(VLOOKUP(Q276,'P1-1'!$B:$AP,31,FALSE),"")</f>
        <v/>
      </c>
      <c r="R278" s="168" t="str">
        <f>IFERROR(VLOOKUP(R276,'P1-1'!$B:$AP,31,FALSE),"")</f>
        <v/>
      </c>
      <c r="S278" s="168" t="str">
        <f>IFERROR(VLOOKUP(S276,'P1-1'!$B:$AP,31,FALSE),"")</f>
        <v/>
      </c>
      <c r="T278" s="168" t="str">
        <f>IFERROR(VLOOKUP(T276,'P1-1'!$B:$AP,31,FALSE),"")</f>
        <v/>
      </c>
      <c r="U278" s="168" t="str">
        <f>IFERROR(VLOOKUP(U276,'P1-1'!$B:$AP,31,FALSE),"")</f>
        <v/>
      </c>
      <c r="V278" s="168" t="str">
        <f>IFERROR(VLOOKUP(V276,'P1-1'!$B:$AP,31,FALSE),"")</f>
        <v/>
      </c>
      <c r="W278" s="168" t="str">
        <f>IFERROR(VLOOKUP(W276,'P1-1'!$B:$AP,31,FALSE),"")</f>
        <v/>
      </c>
      <c r="X278" s="168" t="str">
        <f>IFERROR(VLOOKUP(X276,'P1-1'!$B:$AP,31,FALSE),"")</f>
        <v/>
      </c>
      <c r="Y278" s="168" t="str">
        <f>IFERROR(VLOOKUP(Y276,'P1-1'!$B:$AP,31,FALSE),"")</f>
        <v/>
      </c>
      <c r="Z278" s="168" t="str">
        <f>IFERROR(VLOOKUP(Z276,'P1-1'!$B:$AP,31,FALSE),"")</f>
        <v/>
      </c>
      <c r="AA278" s="168" t="str">
        <f>IFERROR(VLOOKUP(AA276,'P1-1'!$B:$AP,31,FALSE),"")</f>
        <v/>
      </c>
      <c r="AB278" s="168" t="str">
        <f>IFERROR(VLOOKUP(AB276,'P1-1'!$B:$AP,31,FALSE),"")</f>
        <v/>
      </c>
      <c r="AC278" s="168" t="str">
        <f>IFERROR(VLOOKUP(AC276,'P1-1'!$B:$AP,31,FALSE),"")</f>
        <v/>
      </c>
      <c r="AD278" s="168" t="str">
        <f>IFERROR(VLOOKUP(AD276,'P1-1'!$B:$AP,31,FALSE),"")</f>
        <v/>
      </c>
      <c r="AE278" s="168" t="str">
        <f>IFERROR(VLOOKUP(AE276,'P1-1'!$B:$AP,31,FALSE),"")</f>
        <v/>
      </c>
      <c r="AF278" s="168" t="str">
        <f>IFERROR(VLOOKUP(AF276,'P1-1'!$B:$AP,31,FALSE),"")</f>
        <v/>
      </c>
      <c r="AG278" s="168" t="str">
        <f>IFERROR(VLOOKUP(AG276,'P1-1'!$B:$AP,31,FALSE),"")</f>
        <v/>
      </c>
      <c r="AH278" s="168" t="str">
        <f>IFERROR(VLOOKUP(AH276,'P1-1'!$B:$AP,31,FALSE),"")</f>
        <v/>
      </c>
      <c r="AI278" s="168" t="str">
        <f>IFERROR(VLOOKUP(AI276,'P1-1'!$B:$AP,31,FALSE),"")</f>
        <v/>
      </c>
      <c r="AJ278" s="168" t="str">
        <f>IFERROR(VLOOKUP(AJ276,'P1-1'!$B:$AP,31,FALSE),"")</f>
        <v/>
      </c>
      <c r="AK278" s="168" t="str">
        <f>IFERROR(VLOOKUP(AK276,'P1-1'!$B:$AP,31,FALSE),"")</f>
        <v/>
      </c>
      <c r="AL278" s="168" t="str">
        <f>IFERROR(VLOOKUP(AL276,'P1-1'!$B:$AP,31,FALSE),"")</f>
        <v/>
      </c>
      <c r="AM278" s="168" t="str">
        <f>IFERROR(VLOOKUP(AM276,'P1-1'!$B:$AP,31,FALSE),"")</f>
        <v/>
      </c>
      <c r="AN278" s="484"/>
      <c r="AO278" s="487"/>
      <c r="AP278" s="492"/>
      <c r="AQ278" s="493"/>
      <c r="AR278" s="487"/>
      <c r="AS278" s="487"/>
      <c r="AT278" s="494"/>
      <c r="AU278" s="328"/>
      <c r="AV278" s="328"/>
    </row>
    <row r="279" spans="1:48" s="139" customFormat="1" ht="12" customHeight="1" x14ac:dyDescent="0.15">
      <c r="A279" s="495">
        <v>86</v>
      </c>
      <c r="B279" s="498"/>
      <c r="C279" s="513"/>
      <c r="D279" s="504" t="s">
        <v>95</v>
      </c>
      <c r="E279" s="363"/>
      <c r="F279" s="507"/>
      <c r="G279" s="508"/>
      <c r="H279" s="166" t="s">
        <v>221</v>
      </c>
      <c r="I279" s="325"/>
      <c r="J279" s="325"/>
      <c r="K279" s="325"/>
      <c r="L279" s="325"/>
      <c r="M279" s="325"/>
      <c r="N279" s="325"/>
      <c r="O279" s="325"/>
      <c r="P279" s="325"/>
      <c r="Q279" s="325"/>
      <c r="R279" s="325"/>
      <c r="S279" s="325"/>
      <c r="T279" s="325"/>
      <c r="U279" s="325"/>
      <c r="V279" s="325"/>
      <c r="W279" s="325"/>
      <c r="X279" s="325"/>
      <c r="Y279" s="325"/>
      <c r="Z279" s="325"/>
      <c r="AA279" s="325"/>
      <c r="AB279" s="325"/>
      <c r="AC279" s="325"/>
      <c r="AD279" s="325"/>
      <c r="AE279" s="325"/>
      <c r="AF279" s="325"/>
      <c r="AG279" s="325"/>
      <c r="AH279" s="325"/>
      <c r="AI279" s="325"/>
      <c r="AJ279" s="325"/>
      <c r="AK279" s="325"/>
      <c r="AL279" s="325"/>
      <c r="AM279" s="325"/>
      <c r="AN279" s="482">
        <f t="shared" ref="AN279" si="329">IF(LEFT($AN$2,6)="共同生活援助",SUM(I280:AM280),SUM(I280:AM281))</f>
        <v>0</v>
      </c>
      <c r="AO279" s="485">
        <f>IF($AN$4="４週",AN279/4,AN279/(DAY(EOMONTH($I$22,0))/7))</f>
        <v>0</v>
      </c>
      <c r="AP279" s="488"/>
      <c r="AQ279" s="489"/>
      <c r="AR279" s="485" t="str">
        <f t="shared" ref="AR279" si="330">IF($AN$4="４週",AU280,AV280)</f>
        <v/>
      </c>
      <c r="AS279" s="485"/>
      <c r="AT279" s="494"/>
      <c r="AU279" s="326" t="s">
        <v>508</v>
      </c>
      <c r="AV279" s="326" t="s">
        <v>222</v>
      </c>
    </row>
    <row r="280" spans="1:48" s="139" customFormat="1" ht="12" customHeight="1" x14ac:dyDescent="0.15">
      <c r="A280" s="496"/>
      <c r="B280" s="499"/>
      <c r="C280" s="514"/>
      <c r="D280" s="505"/>
      <c r="E280" s="364"/>
      <c r="F280" s="509"/>
      <c r="G280" s="510"/>
      <c r="H280" s="167" t="s">
        <v>223</v>
      </c>
      <c r="I280" s="168" t="str">
        <f>IFERROR(VLOOKUP(I279,'P1-1'!$B:$AP,41,FALSE),"")</f>
        <v/>
      </c>
      <c r="J280" s="168" t="str">
        <f>IFERROR(VLOOKUP(J279,'P1-1'!$B:$AP,41,FALSE),"")</f>
        <v/>
      </c>
      <c r="K280" s="168" t="str">
        <f>IFERROR(VLOOKUP(K279,'P1-1'!$B:$AP,41,FALSE),"")</f>
        <v/>
      </c>
      <c r="L280" s="168" t="str">
        <f>IFERROR(VLOOKUP(L279,'P1-1'!$B:$AP,41,FALSE),"")</f>
        <v/>
      </c>
      <c r="M280" s="168" t="str">
        <f>IFERROR(VLOOKUP(M279,'P1-1'!$B:$AP,41,FALSE),"")</f>
        <v/>
      </c>
      <c r="N280" s="168" t="str">
        <f>IFERROR(VLOOKUP(N279,'P1-1'!$B:$AP,41,FALSE),"")</f>
        <v/>
      </c>
      <c r="O280" s="168" t="str">
        <f>IFERROR(VLOOKUP(O279,'P1-1'!$B:$AP,41,FALSE),"")</f>
        <v/>
      </c>
      <c r="P280" s="168" t="str">
        <f>IFERROR(VLOOKUP(P279,'P1-1'!$B:$AP,41,FALSE),"")</f>
        <v/>
      </c>
      <c r="Q280" s="168" t="str">
        <f>IFERROR(VLOOKUP(Q279,'P1-1'!$B:$AP,41,FALSE),"")</f>
        <v/>
      </c>
      <c r="R280" s="168" t="str">
        <f>IFERROR(VLOOKUP(R279,'P1-1'!$B:$AP,41,FALSE),"")</f>
        <v/>
      </c>
      <c r="S280" s="168" t="str">
        <f>IFERROR(VLOOKUP(S279,'P1-1'!$B:$AP,41,FALSE),"")</f>
        <v/>
      </c>
      <c r="T280" s="168" t="str">
        <f>IFERROR(VLOOKUP(T279,'P1-1'!$B:$AP,41,FALSE),"")</f>
        <v/>
      </c>
      <c r="U280" s="168" t="str">
        <f>IFERROR(VLOOKUP(U279,'P1-1'!$B:$AP,41,FALSE),"")</f>
        <v/>
      </c>
      <c r="V280" s="168" t="str">
        <f>IFERROR(VLOOKUP(V279,'P1-1'!$B:$AP,41,FALSE),"")</f>
        <v/>
      </c>
      <c r="W280" s="168" t="str">
        <f>IFERROR(VLOOKUP(W279,'P1-1'!$B:$AP,41,FALSE),"")</f>
        <v/>
      </c>
      <c r="X280" s="168" t="str">
        <f>IFERROR(VLOOKUP(X279,'P1-1'!$B:$AP,41,FALSE),"")</f>
        <v/>
      </c>
      <c r="Y280" s="168" t="str">
        <f>IFERROR(VLOOKUP(Y279,'P1-1'!$B:$AP,41,FALSE),"")</f>
        <v/>
      </c>
      <c r="Z280" s="168" t="str">
        <f>IFERROR(VLOOKUP(Z279,'P1-1'!$B:$AP,41,FALSE),"")</f>
        <v/>
      </c>
      <c r="AA280" s="168" t="str">
        <f>IFERROR(VLOOKUP(AA279,'P1-1'!$B:$AP,41,FALSE),"")</f>
        <v/>
      </c>
      <c r="AB280" s="168" t="str">
        <f>IFERROR(VLOOKUP(AB279,'P1-1'!$B:$AP,41,FALSE),"")</f>
        <v/>
      </c>
      <c r="AC280" s="168" t="str">
        <f>IFERROR(VLOOKUP(AC279,'P1-1'!$B:$AP,41,FALSE),"")</f>
        <v/>
      </c>
      <c r="AD280" s="168" t="str">
        <f>IFERROR(VLOOKUP(AD279,'P1-1'!$B:$AP,41,FALSE),"")</f>
        <v/>
      </c>
      <c r="AE280" s="168" t="str">
        <f>IFERROR(VLOOKUP(AE279,'P1-1'!$B:$AP,41,FALSE),"")</f>
        <v/>
      </c>
      <c r="AF280" s="168" t="str">
        <f>IFERROR(VLOOKUP(AF279,'P1-1'!$B:$AP,41,FALSE),"")</f>
        <v/>
      </c>
      <c r="AG280" s="168" t="str">
        <f>IFERROR(VLOOKUP(AG279,'P1-1'!$B:$AP,41,FALSE),"")</f>
        <v/>
      </c>
      <c r="AH280" s="168" t="str">
        <f>IFERROR(VLOOKUP(AH279,'P1-1'!$B:$AP,41,FALSE),"")</f>
        <v/>
      </c>
      <c r="AI280" s="168" t="str">
        <f>IFERROR(VLOOKUP(AI279,'P1-1'!$B:$AP,41,FALSE),"")</f>
        <v/>
      </c>
      <c r="AJ280" s="168" t="str">
        <f>IFERROR(VLOOKUP(AJ279,'P1-1'!$B:$AP,41,FALSE),"")</f>
        <v/>
      </c>
      <c r="AK280" s="168" t="str">
        <f>IFERROR(VLOOKUP(AK279,'P1-1'!$B:$AP,41,FALSE),"")</f>
        <v/>
      </c>
      <c r="AL280" s="168" t="str">
        <f>IFERROR(VLOOKUP(AL279,'P1-1'!$B:$AP,41,FALSE),"")</f>
        <v/>
      </c>
      <c r="AM280" s="168" t="str">
        <f>IFERROR(VLOOKUP(AM279,'P1-1'!$B:$AP,41,FALSE),"")</f>
        <v/>
      </c>
      <c r="AN280" s="483"/>
      <c r="AO280" s="486"/>
      <c r="AP280" s="490"/>
      <c r="AQ280" s="491"/>
      <c r="AR280" s="486"/>
      <c r="AS280" s="486"/>
      <c r="AT280" s="494"/>
      <c r="AU280" s="327" t="str">
        <f t="shared" ref="AU280" si="331">IFERROR(IF($D279="□",($AO279/$AK$7),($AO279/$AK$9)),"")</f>
        <v/>
      </c>
      <c r="AV280" s="327" t="str">
        <f t="shared" ref="AV280" si="332">IFERROR(IF($D279="□",($AN279/$AO$7),($AN279/$AO$9)),"")</f>
        <v/>
      </c>
    </row>
    <row r="281" spans="1:48" s="139" customFormat="1" ht="12" customHeight="1" x14ac:dyDescent="0.15">
      <c r="A281" s="497"/>
      <c r="B281" s="500"/>
      <c r="C281" s="515"/>
      <c r="D281" s="506"/>
      <c r="E281" s="364"/>
      <c r="F281" s="511"/>
      <c r="G281" s="512"/>
      <c r="H281" s="169" t="s">
        <v>224</v>
      </c>
      <c r="I281" s="168" t="str">
        <f>IFERROR(VLOOKUP(I279,'P1-1'!$B:$AP,31,FALSE),"")</f>
        <v/>
      </c>
      <c r="J281" s="168" t="str">
        <f>IFERROR(VLOOKUP(J279,'P1-1'!$B:$AP,31,FALSE),"")</f>
        <v/>
      </c>
      <c r="K281" s="168" t="str">
        <f>IFERROR(VLOOKUP(K279,'P1-1'!$B:$AP,31,FALSE),"")</f>
        <v/>
      </c>
      <c r="L281" s="168" t="str">
        <f>IFERROR(VLOOKUP(L279,'P1-1'!$B:$AP,31,FALSE),"")</f>
        <v/>
      </c>
      <c r="M281" s="168" t="str">
        <f>IFERROR(VLOOKUP(M279,'P1-1'!$B:$AP,31,FALSE),"")</f>
        <v/>
      </c>
      <c r="N281" s="168" t="str">
        <f>IFERROR(VLOOKUP(N279,'P1-1'!$B:$AP,31,FALSE),"")</f>
        <v/>
      </c>
      <c r="O281" s="168" t="str">
        <f>IFERROR(VLOOKUP(O279,'P1-1'!$B:$AP,31,FALSE),"")</f>
        <v/>
      </c>
      <c r="P281" s="168" t="str">
        <f>IFERROR(VLOOKUP(P279,'P1-1'!$B:$AP,31,FALSE),"")</f>
        <v/>
      </c>
      <c r="Q281" s="168" t="str">
        <f>IFERROR(VLOOKUP(Q279,'P1-1'!$B:$AP,31,FALSE),"")</f>
        <v/>
      </c>
      <c r="R281" s="168" t="str">
        <f>IFERROR(VLOOKUP(R279,'P1-1'!$B:$AP,31,FALSE),"")</f>
        <v/>
      </c>
      <c r="S281" s="168" t="str">
        <f>IFERROR(VLOOKUP(S279,'P1-1'!$B:$AP,31,FALSE),"")</f>
        <v/>
      </c>
      <c r="T281" s="168" t="str">
        <f>IFERROR(VLOOKUP(T279,'P1-1'!$B:$AP,31,FALSE),"")</f>
        <v/>
      </c>
      <c r="U281" s="168" t="str">
        <f>IFERROR(VLOOKUP(U279,'P1-1'!$B:$AP,31,FALSE),"")</f>
        <v/>
      </c>
      <c r="V281" s="168" t="str">
        <f>IFERROR(VLOOKUP(V279,'P1-1'!$B:$AP,31,FALSE),"")</f>
        <v/>
      </c>
      <c r="W281" s="168" t="str">
        <f>IFERROR(VLOOKUP(W279,'P1-1'!$B:$AP,31,FALSE),"")</f>
        <v/>
      </c>
      <c r="X281" s="168" t="str">
        <f>IFERROR(VLOOKUP(X279,'P1-1'!$B:$AP,31,FALSE),"")</f>
        <v/>
      </c>
      <c r="Y281" s="168" t="str">
        <f>IFERROR(VLOOKUP(Y279,'P1-1'!$B:$AP,31,FALSE),"")</f>
        <v/>
      </c>
      <c r="Z281" s="168" t="str">
        <f>IFERROR(VLOOKUP(Z279,'P1-1'!$B:$AP,31,FALSE),"")</f>
        <v/>
      </c>
      <c r="AA281" s="168" t="str">
        <f>IFERROR(VLOOKUP(AA279,'P1-1'!$B:$AP,31,FALSE),"")</f>
        <v/>
      </c>
      <c r="AB281" s="168" t="str">
        <f>IFERROR(VLOOKUP(AB279,'P1-1'!$B:$AP,31,FALSE),"")</f>
        <v/>
      </c>
      <c r="AC281" s="168" t="str">
        <f>IFERROR(VLOOKUP(AC279,'P1-1'!$B:$AP,31,FALSE),"")</f>
        <v/>
      </c>
      <c r="AD281" s="168" t="str">
        <f>IFERROR(VLOOKUP(AD279,'P1-1'!$B:$AP,31,FALSE),"")</f>
        <v/>
      </c>
      <c r="AE281" s="168" t="str">
        <f>IFERROR(VLOOKUP(AE279,'P1-1'!$B:$AP,31,FALSE),"")</f>
        <v/>
      </c>
      <c r="AF281" s="168" t="str">
        <f>IFERROR(VLOOKUP(AF279,'P1-1'!$B:$AP,31,FALSE),"")</f>
        <v/>
      </c>
      <c r="AG281" s="168" t="str">
        <f>IFERROR(VLOOKUP(AG279,'P1-1'!$B:$AP,31,FALSE),"")</f>
        <v/>
      </c>
      <c r="AH281" s="168" t="str">
        <f>IFERROR(VLOOKUP(AH279,'P1-1'!$B:$AP,31,FALSE),"")</f>
        <v/>
      </c>
      <c r="AI281" s="168" t="str">
        <f>IFERROR(VLOOKUP(AI279,'P1-1'!$B:$AP,31,FALSE),"")</f>
        <v/>
      </c>
      <c r="AJ281" s="168" t="str">
        <f>IFERROR(VLOOKUP(AJ279,'P1-1'!$B:$AP,31,FALSE),"")</f>
        <v/>
      </c>
      <c r="AK281" s="168" t="str">
        <f>IFERROR(VLOOKUP(AK279,'P1-1'!$B:$AP,31,FALSE),"")</f>
        <v/>
      </c>
      <c r="AL281" s="168" t="str">
        <f>IFERROR(VLOOKUP(AL279,'P1-1'!$B:$AP,31,FALSE),"")</f>
        <v/>
      </c>
      <c r="AM281" s="168" t="str">
        <f>IFERROR(VLOOKUP(AM279,'P1-1'!$B:$AP,31,FALSE),"")</f>
        <v/>
      </c>
      <c r="AN281" s="484"/>
      <c r="AO281" s="487"/>
      <c r="AP281" s="492"/>
      <c r="AQ281" s="493"/>
      <c r="AR281" s="487"/>
      <c r="AS281" s="487"/>
      <c r="AT281" s="494"/>
      <c r="AU281" s="328"/>
      <c r="AV281" s="328"/>
    </row>
    <row r="282" spans="1:48" s="139" customFormat="1" ht="12" customHeight="1" x14ac:dyDescent="0.15">
      <c r="A282" s="495">
        <v>87</v>
      </c>
      <c r="B282" s="498"/>
      <c r="C282" s="513"/>
      <c r="D282" s="504" t="s">
        <v>95</v>
      </c>
      <c r="E282" s="363"/>
      <c r="F282" s="507"/>
      <c r="G282" s="508"/>
      <c r="H282" s="166" t="s">
        <v>221</v>
      </c>
      <c r="I282" s="325"/>
      <c r="J282" s="325"/>
      <c r="K282" s="325"/>
      <c r="L282" s="325"/>
      <c r="M282" s="325"/>
      <c r="N282" s="325"/>
      <c r="O282" s="325"/>
      <c r="P282" s="325"/>
      <c r="Q282" s="325"/>
      <c r="R282" s="325"/>
      <c r="S282" s="325"/>
      <c r="T282" s="325"/>
      <c r="U282" s="325"/>
      <c r="V282" s="325"/>
      <c r="W282" s="325"/>
      <c r="X282" s="325"/>
      <c r="Y282" s="325"/>
      <c r="Z282" s="325"/>
      <c r="AA282" s="325"/>
      <c r="AB282" s="325"/>
      <c r="AC282" s="325"/>
      <c r="AD282" s="325"/>
      <c r="AE282" s="325"/>
      <c r="AF282" s="325"/>
      <c r="AG282" s="325"/>
      <c r="AH282" s="325"/>
      <c r="AI282" s="325"/>
      <c r="AJ282" s="325"/>
      <c r="AK282" s="325"/>
      <c r="AL282" s="325"/>
      <c r="AM282" s="325"/>
      <c r="AN282" s="482">
        <f t="shared" ref="AN282" si="333">IF(LEFT($AN$2,6)="共同生活援助",SUM(I283:AM283),SUM(I283:AM284))</f>
        <v>0</v>
      </c>
      <c r="AO282" s="485">
        <f>IF($AN$4="４週",AN282/4,AN282/(DAY(EOMONTH($I$22,0))/7))</f>
        <v>0</v>
      </c>
      <c r="AP282" s="488"/>
      <c r="AQ282" s="489"/>
      <c r="AR282" s="485" t="str">
        <f t="shared" ref="AR282" si="334">IF($AN$4="４週",AU283,AV283)</f>
        <v/>
      </c>
      <c r="AS282" s="485"/>
      <c r="AT282" s="494"/>
      <c r="AU282" s="326" t="s">
        <v>508</v>
      </c>
      <c r="AV282" s="326" t="s">
        <v>222</v>
      </c>
    </row>
    <row r="283" spans="1:48" s="139" customFormat="1" ht="12" customHeight="1" x14ac:dyDescent="0.15">
      <c r="A283" s="496"/>
      <c r="B283" s="499"/>
      <c r="C283" s="514"/>
      <c r="D283" s="505"/>
      <c r="E283" s="364"/>
      <c r="F283" s="509"/>
      <c r="G283" s="510"/>
      <c r="H283" s="167" t="s">
        <v>223</v>
      </c>
      <c r="I283" s="168" t="str">
        <f>IFERROR(VLOOKUP(I282,'P1-1'!$B:$AP,41,FALSE),"")</f>
        <v/>
      </c>
      <c r="J283" s="168" t="str">
        <f>IFERROR(VLOOKUP(J282,'P1-1'!$B:$AP,41,FALSE),"")</f>
        <v/>
      </c>
      <c r="K283" s="168" t="str">
        <f>IFERROR(VLOOKUP(K282,'P1-1'!$B:$AP,41,FALSE),"")</f>
        <v/>
      </c>
      <c r="L283" s="168" t="str">
        <f>IFERROR(VLOOKUP(L282,'P1-1'!$B:$AP,41,FALSE),"")</f>
        <v/>
      </c>
      <c r="M283" s="168" t="str">
        <f>IFERROR(VLOOKUP(M282,'P1-1'!$B:$AP,41,FALSE),"")</f>
        <v/>
      </c>
      <c r="N283" s="168" t="str">
        <f>IFERROR(VLOOKUP(N282,'P1-1'!$B:$AP,41,FALSE),"")</f>
        <v/>
      </c>
      <c r="O283" s="168" t="str">
        <f>IFERROR(VLOOKUP(O282,'P1-1'!$B:$AP,41,FALSE),"")</f>
        <v/>
      </c>
      <c r="P283" s="168" t="str">
        <f>IFERROR(VLOOKUP(P282,'P1-1'!$B:$AP,41,FALSE),"")</f>
        <v/>
      </c>
      <c r="Q283" s="168" t="str">
        <f>IFERROR(VLOOKUP(Q282,'P1-1'!$B:$AP,41,FALSE),"")</f>
        <v/>
      </c>
      <c r="R283" s="168" t="str">
        <f>IFERROR(VLOOKUP(R282,'P1-1'!$B:$AP,41,FALSE),"")</f>
        <v/>
      </c>
      <c r="S283" s="168" t="str">
        <f>IFERROR(VLOOKUP(S282,'P1-1'!$B:$AP,41,FALSE),"")</f>
        <v/>
      </c>
      <c r="T283" s="168" t="str">
        <f>IFERROR(VLOOKUP(T282,'P1-1'!$B:$AP,41,FALSE),"")</f>
        <v/>
      </c>
      <c r="U283" s="168" t="str">
        <f>IFERROR(VLOOKUP(U282,'P1-1'!$B:$AP,41,FALSE),"")</f>
        <v/>
      </c>
      <c r="V283" s="168" t="str">
        <f>IFERROR(VLOOKUP(V282,'P1-1'!$B:$AP,41,FALSE),"")</f>
        <v/>
      </c>
      <c r="W283" s="168" t="str">
        <f>IFERROR(VLOOKUP(W282,'P1-1'!$B:$AP,41,FALSE),"")</f>
        <v/>
      </c>
      <c r="X283" s="168" t="str">
        <f>IFERROR(VLOOKUP(X282,'P1-1'!$B:$AP,41,FALSE),"")</f>
        <v/>
      </c>
      <c r="Y283" s="168" t="str">
        <f>IFERROR(VLOOKUP(Y282,'P1-1'!$B:$AP,41,FALSE),"")</f>
        <v/>
      </c>
      <c r="Z283" s="168" t="str">
        <f>IFERROR(VLOOKUP(Z282,'P1-1'!$B:$AP,41,FALSE),"")</f>
        <v/>
      </c>
      <c r="AA283" s="168" t="str">
        <f>IFERROR(VLOOKUP(AA282,'P1-1'!$B:$AP,41,FALSE),"")</f>
        <v/>
      </c>
      <c r="AB283" s="168" t="str">
        <f>IFERROR(VLOOKUP(AB282,'P1-1'!$B:$AP,41,FALSE),"")</f>
        <v/>
      </c>
      <c r="AC283" s="168" t="str">
        <f>IFERROR(VLOOKUP(AC282,'P1-1'!$B:$AP,41,FALSE),"")</f>
        <v/>
      </c>
      <c r="AD283" s="168" t="str">
        <f>IFERROR(VLOOKUP(AD282,'P1-1'!$B:$AP,41,FALSE),"")</f>
        <v/>
      </c>
      <c r="AE283" s="168" t="str">
        <f>IFERROR(VLOOKUP(AE282,'P1-1'!$B:$AP,41,FALSE),"")</f>
        <v/>
      </c>
      <c r="AF283" s="168" t="str">
        <f>IFERROR(VLOOKUP(AF282,'P1-1'!$B:$AP,41,FALSE),"")</f>
        <v/>
      </c>
      <c r="AG283" s="168" t="str">
        <f>IFERROR(VLOOKUP(AG282,'P1-1'!$B:$AP,41,FALSE),"")</f>
        <v/>
      </c>
      <c r="AH283" s="168" t="str">
        <f>IFERROR(VLOOKUP(AH282,'P1-1'!$B:$AP,41,FALSE),"")</f>
        <v/>
      </c>
      <c r="AI283" s="168" t="str">
        <f>IFERROR(VLOOKUP(AI282,'P1-1'!$B:$AP,41,FALSE),"")</f>
        <v/>
      </c>
      <c r="AJ283" s="168" t="str">
        <f>IFERROR(VLOOKUP(AJ282,'P1-1'!$B:$AP,41,FALSE),"")</f>
        <v/>
      </c>
      <c r="AK283" s="168" t="str">
        <f>IFERROR(VLOOKUP(AK282,'P1-1'!$B:$AP,41,FALSE),"")</f>
        <v/>
      </c>
      <c r="AL283" s="168" t="str">
        <f>IFERROR(VLOOKUP(AL282,'P1-1'!$B:$AP,41,FALSE),"")</f>
        <v/>
      </c>
      <c r="AM283" s="168" t="str">
        <f>IFERROR(VLOOKUP(AM282,'P1-1'!$B:$AP,41,FALSE),"")</f>
        <v/>
      </c>
      <c r="AN283" s="483"/>
      <c r="AO283" s="486"/>
      <c r="AP283" s="490"/>
      <c r="AQ283" s="491"/>
      <c r="AR283" s="486"/>
      <c r="AS283" s="486"/>
      <c r="AT283" s="494"/>
      <c r="AU283" s="327" t="str">
        <f t="shared" ref="AU283" si="335">IFERROR(IF($D282="□",($AO282/$AK$7),($AO282/$AK$9)),"")</f>
        <v/>
      </c>
      <c r="AV283" s="327" t="str">
        <f t="shared" ref="AV283" si="336">IFERROR(IF($D282="□",($AN282/$AO$7),($AN282/$AO$9)),"")</f>
        <v/>
      </c>
    </row>
    <row r="284" spans="1:48" s="139" customFormat="1" ht="12" customHeight="1" x14ac:dyDescent="0.15">
      <c r="A284" s="497"/>
      <c r="B284" s="500"/>
      <c r="C284" s="515"/>
      <c r="D284" s="506"/>
      <c r="E284" s="364"/>
      <c r="F284" s="511"/>
      <c r="G284" s="512"/>
      <c r="H284" s="169" t="s">
        <v>224</v>
      </c>
      <c r="I284" s="168" t="str">
        <f>IFERROR(VLOOKUP(I282,'P1-1'!$B:$AP,31,FALSE),"")</f>
        <v/>
      </c>
      <c r="J284" s="168" t="str">
        <f>IFERROR(VLOOKUP(J282,'P1-1'!$B:$AP,31,FALSE),"")</f>
        <v/>
      </c>
      <c r="K284" s="168" t="str">
        <f>IFERROR(VLOOKUP(K282,'P1-1'!$B:$AP,31,FALSE),"")</f>
        <v/>
      </c>
      <c r="L284" s="168" t="str">
        <f>IFERROR(VLOOKUP(L282,'P1-1'!$B:$AP,31,FALSE),"")</f>
        <v/>
      </c>
      <c r="M284" s="168" t="str">
        <f>IFERROR(VLOOKUP(M282,'P1-1'!$B:$AP,31,FALSE),"")</f>
        <v/>
      </c>
      <c r="N284" s="168" t="str">
        <f>IFERROR(VLOOKUP(N282,'P1-1'!$B:$AP,31,FALSE),"")</f>
        <v/>
      </c>
      <c r="O284" s="168" t="str">
        <f>IFERROR(VLOOKUP(O282,'P1-1'!$B:$AP,31,FALSE),"")</f>
        <v/>
      </c>
      <c r="P284" s="168" t="str">
        <f>IFERROR(VLOOKUP(P282,'P1-1'!$B:$AP,31,FALSE),"")</f>
        <v/>
      </c>
      <c r="Q284" s="168" t="str">
        <f>IFERROR(VLOOKUP(Q282,'P1-1'!$B:$AP,31,FALSE),"")</f>
        <v/>
      </c>
      <c r="R284" s="168" t="str">
        <f>IFERROR(VLOOKUP(R282,'P1-1'!$B:$AP,31,FALSE),"")</f>
        <v/>
      </c>
      <c r="S284" s="168" t="str">
        <f>IFERROR(VLOOKUP(S282,'P1-1'!$B:$AP,31,FALSE),"")</f>
        <v/>
      </c>
      <c r="T284" s="168" t="str">
        <f>IFERROR(VLOOKUP(T282,'P1-1'!$B:$AP,31,FALSE),"")</f>
        <v/>
      </c>
      <c r="U284" s="168" t="str">
        <f>IFERROR(VLOOKUP(U282,'P1-1'!$B:$AP,31,FALSE),"")</f>
        <v/>
      </c>
      <c r="V284" s="168" t="str">
        <f>IFERROR(VLOOKUP(V282,'P1-1'!$B:$AP,31,FALSE),"")</f>
        <v/>
      </c>
      <c r="W284" s="168" t="str">
        <f>IFERROR(VLOOKUP(W282,'P1-1'!$B:$AP,31,FALSE),"")</f>
        <v/>
      </c>
      <c r="X284" s="168" t="str">
        <f>IFERROR(VLOOKUP(X282,'P1-1'!$B:$AP,31,FALSE),"")</f>
        <v/>
      </c>
      <c r="Y284" s="168" t="str">
        <f>IFERROR(VLOOKUP(Y282,'P1-1'!$B:$AP,31,FALSE),"")</f>
        <v/>
      </c>
      <c r="Z284" s="168" t="str">
        <f>IFERROR(VLOOKUP(Z282,'P1-1'!$B:$AP,31,FALSE),"")</f>
        <v/>
      </c>
      <c r="AA284" s="168" t="str">
        <f>IFERROR(VLOOKUP(AA282,'P1-1'!$B:$AP,31,FALSE),"")</f>
        <v/>
      </c>
      <c r="AB284" s="168" t="str">
        <f>IFERROR(VLOOKUP(AB282,'P1-1'!$B:$AP,31,FALSE),"")</f>
        <v/>
      </c>
      <c r="AC284" s="168" t="str">
        <f>IFERROR(VLOOKUP(AC282,'P1-1'!$B:$AP,31,FALSE),"")</f>
        <v/>
      </c>
      <c r="AD284" s="168" t="str">
        <f>IFERROR(VLOOKUP(AD282,'P1-1'!$B:$AP,31,FALSE),"")</f>
        <v/>
      </c>
      <c r="AE284" s="168" t="str">
        <f>IFERROR(VLOOKUP(AE282,'P1-1'!$B:$AP,31,FALSE),"")</f>
        <v/>
      </c>
      <c r="AF284" s="168" t="str">
        <f>IFERROR(VLOOKUP(AF282,'P1-1'!$B:$AP,31,FALSE),"")</f>
        <v/>
      </c>
      <c r="AG284" s="168" t="str">
        <f>IFERROR(VLOOKUP(AG282,'P1-1'!$B:$AP,31,FALSE),"")</f>
        <v/>
      </c>
      <c r="AH284" s="168" t="str">
        <f>IFERROR(VLOOKUP(AH282,'P1-1'!$B:$AP,31,FALSE),"")</f>
        <v/>
      </c>
      <c r="AI284" s="168" t="str">
        <f>IFERROR(VLOOKUP(AI282,'P1-1'!$B:$AP,31,FALSE),"")</f>
        <v/>
      </c>
      <c r="AJ284" s="168" t="str">
        <f>IFERROR(VLOOKUP(AJ282,'P1-1'!$B:$AP,31,FALSE),"")</f>
        <v/>
      </c>
      <c r="AK284" s="168" t="str">
        <f>IFERROR(VLOOKUP(AK282,'P1-1'!$B:$AP,31,FALSE),"")</f>
        <v/>
      </c>
      <c r="AL284" s="168" t="str">
        <f>IFERROR(VLOOKUP(AL282,'P1-1'!$B:$AP,31,FALSE),"")</f>
        <v/>
      </c>
      <c r="AM284" s="168" t="str">
        <f>IFERROR(VLOOKUP(AM282,'P1-1'!$B:$AP,31,FALSE),"")</f>
        <v/>
      </c>
      <c r="AN284" s="484"/>
      <c r="AO284" s="487"/>
      <c r="AP284" s="492"/>
      <c r="AQ284" s="493"/>
      <c r="AR284" s="487"/>
      <c r="AS284" s="487"/>
      <c r="AT284" s="494"/>
      <c r="AU284" s="328"/>
      <c r="AV284" s="328"/>
    </row>
    <row r="285" spans="1:48" s="139" customFormat="1" ht="12" customHeight="1" x14ac:dyDescent="0.15">
      <c r="A285" s="495">
        <v>88</v>
      </c>
      <c r="B285" s="498"/>
      <c r="C285" s="501"/>
      <c r="D285" s="504" t="s">
        <v>95</v>
      </c>
      <c r="E285" s="363"/>
      <c r="F285" s="507"/>
      <c r="G285" s="508"/>
      <c r="H285" s="166" t="s">
        <v>221</v>
      </c>
      <c r="I285" s="325"/>
      <c r="J285" s="325"/>
      <c r="K285" s="325"/>
      <c r="L285" s="325"/>
      <c r="M285" s="325"/>
      <c r="N285" s="325"/>
      <c r="O285" s="325"/>
      <c r="P285" s="325"/>
      <c r="Q285" s="325"/>
      <c r="R285" s="325"/>
      <c r="S285" s="325"/>
      <c r="T285" s="325"/>
      <c r="U285" s="325"/>
      <c r="V285" s="325"/>
      <c r="W285" s="325"/>
      <c r="X285" s="325"/>
      <c r="Y285" s="325"/>
      <c r="Z285" s="325"/>
      <c r="AA285" s="325"/>
      <c r="AB285" s="325"/>
      <c r="AC285" s="325"/>
      <c r="AD285" s="325"/>
      <c r="AE285" s="325"/>
      <c r="AF285" s="325"/>
      <c r="AG285" s="325"/>
      <c r="AH285" s="325"/>
      <c r="AI285" s="325"/>
      <c r="AJ285" s="325"/>
      <c r="AK285" s="325"/>
      <c r="AL285" s="325"/>
      <c r="AM285" s="325"/>
      <c r="AN285" s="482">
        <f t="shared" ref="AN285" si="337">IF(LEFT($AN$2,6)="共同生活援助",SUM(I286:AM286),SUM(I286:AM287))</f>
        <v>0</v>
      </c>
      <c r="AO285" s="485">
        <f>IF($AN$4="４週",AN285/4,AN285/(DAY(EOMONTH($I$22,0))/7))</f>
        <v>0</v>
      </c>
      <c r="AP285" s="488"/>
      <c r="AQ285" s="489"/>
      <c r="AR285" s="485" t="str">
        <f t="shared" ref="AR285" si="338">IF($AN$4="４週",AU286,AV286)</f>
        <v/>
      </c>
      <c r="AS285" s="485"/>
      <c r="AT285" s="494"/>
      <c r="AU285" s="326" t="s">
        <v>508</v>
      </c>
      <c r="AV285" s="326" t="s">
        <v>222</v>
      </c>
    </row>
    <row r="286" spans="1:48" s="139" customFormat="1" ht="12" customHeight="1" x14ac:dyDescent="0.15">
      <c r="A286" s="496"/>
      <c r="B286" s="499"/>
      <c r="C286" s="502"/>
      <c r="D286" s="505"/>
      <c r="E286" s="364"/>
      <c r="F286" s="509"/>
      <c r="G286" s="510"/>
      <c r="H286" s="167" t="s">
        <v>223</v>
      </c>
      <c r="I286" s="168" t="str">
        <f>IFERROR(VLOOKUP(I285,'P1-1'!$B:$AP,41,FALSE),"")</f>
        <v/>
      </c>
      <c r="J286" s="168" t="str">
        <f>IFERROR(VLOOKUP(J285,'P1-1'!$B:$AP,41,FALSE),"")</f>
        <v/>
      </c>
      <c r="K286" s="168" t="str">
        <f>IFERROR(VLOOKUP(K285,'P1-1'!$B:$AP,41,FALSE),"")</f>
        <v/>
      </c>
      <c r="L286" s="168" t="str">
        <f>IFERROR(VLOOKUP(L285,'P1-1'!$B:$AP,41,FALSE),"")</f>
        <v/>
      </c>
      <c r="M286" s="168" t="str">
        <f>IFERROR(VLOOKUP(M285,'P1-1'!$B:$AP,41,FALSE),"")</f>
        <v/>
      </c>
      <c r="N286" s="168" t="str">
        <f>IFERROR(VLOOKUP(N285,'P1-1'!$B:$AP,41,FALSE),"")</f>
        <v/>
      </c>
      <c r="O286" s="168" t="str">
        <f>IFERROR(VLOOKUP(O285,'P1-1'!$B:$AP,41,FALSE),"")</f>
        <v/>
      </c>
      <c r="P286" s="168" t="str">
        <f>IFERROR(VLOOKUP(P285,'P1-1'!$B:$AP,41,FALSE),"")</f>
        <v/>
      </c>
      <c r="Q286" s="168" t="str">
        <f>IFERROR(VLOOKUP(Q285,'P1-1'!$B:$AP,41,FALSE),"")</f>
        <v/>
      </c>
      <c r="R286" s="168" t="str">
        <f>IFERROR(VLOOKUP(R285,'P1-1'!$B:$AP,41,FALSE),"")</f>
        <v/>
      </c>
      <c r="S286" s="168" t="str">
        <f>IFERROR(VLOOKUP(S285,'P1-1'!$B:$AP,41,FALSE),"")</f>
        <v/>
      </c>
      <c r="T286" s="168" t="str">
        <f>IFERROR(VLOOKUP(T285,'P1-1'!$B:$AP,41,FALSE),"")</f>
        <v/>
      </c>
      <c r="U286" s="168" t="str">
        <f>IFERROR(VLOOKUP(U285,'P1-1'!$B:$AP,41,FALSE),"")</f>
        <v/>
      </c>
      <c r="V286" s="168" t="str">
        <f>IFERROR(VLOOKUP(V285,'P1-1'!$B:$AP,41,FALSE),"")</f>
        <v/>
      </c>
      <c r="W286" s="168" t="str">
        <f>IFERROR(VLOOKUP(W285,'P1-1'!$B:$AP,41,FALSE),"")</f>
        <v/>
      </c>
      <c r="X286" s="168" t="str">
        <f>IFERROR(VLOOKUP(X285,'P1-1'!$B:$AP,41,FALSE),"")</f>
        <v/>
      </c>
      <c r="Y286" s="168" t="str">
        <f>IFERROR(VLOOKUP(Y285,'P1-1'!$B:$AP,41,FALSE),"")</f>
        <v/>
      </c>
      <c r="Z286" s="168" t="str">
        <f>IFERROR(VLOOKUP(Z285,'P1-1'!$B:$AP,41,FALSE),"")</f>
        <v/>
      </c>
      <c r="AA286" s="168" t="str">
        <f>IFERROR(VLOOKUP(AA285,'P1-1'!$B:$AP,41,FALSE),"")</f>
        <v/>
      </c>
      <c r="AB286" s="168" t="str">
        <f>IFERROR(VLOOKUP(AB285,'P1-1'!$B:$AP,41,FALSE),"")</f>
        <v/>
      </c>
      <c r="AC286" s="168" t="str">
        <f>IFERROR(VLOOKUP(AC285,'P1-1'!$B:$AP,41,FALSE),"")</f>
        <v/>
      </c>
      <c r="AD286" s="168" t="str">
        <f>IFERROR(VLOOKUP(AD285,'P1-1'!$B:$AP,41,FALSE),"")</f>
        <v/>
      </c>
      <c r="AE286" s="168" t="str">
        <f>IFERROR(VLOOKUP(AE285,'P1-1'!$B:$AP,41,FALSE),"")</f>
        <v/>
      </c>
      <c r="AF286" s="168" t="str">
        <f>IFERROR(VLOOKUP(AF285,'P1-1'!$B:$AP,41,FALSE),"")</f>
        <v/>
      </c>
      <c r="AG286" s="168" t="str">
        <f>IFERROR(VLOOKUP(AG285,'P1-1'!$B:$AP,41,FALSE),"")</f>
        <v/>
      </c>
      <c r="AH286" s="168" t="str">
        <f>IFERROR(VLOOKUP(AH285,'P1-1'!$B:$AP,41,FALSE),"")</f>
        <v/>
      </c>
      <c r="AI286" s="168" t="str">
        <f>IFERROR(VLOOKUP(AI285,'P1-1'!$B:$AP,41,FALSE),"")</f>
        <v/>
      </c>
      <c r="AJ286" s="168" t="str">
        <f>IFERROR(VLOOKUP(AJ285,'P1-1'!$B:$AP,41,FALSE),"")</f>
        <v/>
      </c>
      <c r="AK286" s="168" t="str">
        <f>IFERROR(VLOOKUP(AK285,'P1-1'!$B:$AP,41,FALSE),"")</f>
        <v/>
      </c>
      <c r="AL286" s="168" t="str">
        <f>IFERROR(VLOOKUP(AL285,'P1-1'!$B:$AP,41,FALSE),"")</f>
        <v/>
      </c>
      <c r="AM286" s="168" t="str">
        <f>IFERROR(VLOOKUP(AM285,'P1-1'!$B:$AP,41,FALSE),"")</f>
        <v/>
      </c>
      <c r="AN286" s="483"/>
      <c r="AO286" s="486"/>
      <c r="AP286" s="490"/>
      <c r="AQ286" s="491"/>
      <c r="AR286" s="486"/>
      <c r="AS286" s="486"/>
      <c r="AT286" s="494"/>
      <c r="AU286" s="327" t="str">
        <f t="shared" ref="AU286" si="339">IFERROR(IF($D285="□",($AO285/$AK$7),($AO285/$AK$9)),"")</f>
        <v/>
      </c>
      <c r="AV286" s="327" t="str">
        <f t="shared" ref="AV286" si="340">IFERROR(IF($D285="□",($AN285/$AO$7),($AN285/$AO$9)),"")</f>
        <v/>
      </c>
    </row>
    <row r="287" spans="1:48" s="139" customFormat="1" ht="12" customHeight="1" x14ac:dyDescent="0.15">
      <c r="A287" s="497"/>
      <c r="B287" s="500"/>
      <c r="C287" s="503"/>
      <c r="D287" s="506"/>
      <c r="E287" s="364"/>
      <c r="F287" s="511"/>
      <c r="G287" s="512"/>
      <c r="H287" s="169" t="s">
        <v>224</v>
      </c>
      <c r="I287" s="168" t="str">
        <f>IFERROR(VLOOKUP(I285,'P1-1'!$B:$AP,31,FALSE),"")</f>
        <v/>
      </c>
      <c r="J287" s="168" t="str">
        <f>IFERROR(VLOOKUP(J285,'P1-1'!$B:$AP,31,FALSE),"")</f>
        <v/>
      </c>
      <c r="K287" s="168" t="str">
        <f>IFERROR(VLOOKUP(K285,'P1-1'!$B:$AP,31,FALSE),"")</f>
        <v/>
      </c>
      <c r="L287" s="168" t="str">
        <f>IFERROR(VLOOKUP(L285,'P1-1'!$B:$AP,31,FALSE),"")</f>
        <v/>
      </c>
      <c r="M287" s="168" t="str">
        <f>IFERROR(VLOOKUP(M285,'P1-1'!$B:$AP,31,FALSE),"")</f>
        <v/>
      </c>
      <c r="N287" s="168" t="str">
        <f>IFERROR(VLOOKUP(N285,'P1-1'!$B:$AP,31,FALSE),"")</f>
        <v/>
      </c>
      <c r="O287" s="168" t="str">
        <f>IFERROR(VLOOKUP(O285,'P1-1'!$B:$AP,31,FALSE),"")</f>
        <v/>
      </c>
      <c r="P287" s="168" t="str">
        <f>IFERROR(VLOOKUP(P285,'P1-1'!$B:$AP,31,FALSE),"")</f>
        <v/>
      </c>
      <c r="Q287" s="168" t="str">
        <f>IFERROR(VLOOKUP(Q285,'P1-1'!$B:$AP,31,FALSE),"")</f>
        <v/>
      </c>
      <c r="R287" s="168" t="str">
        <f>IFERROR(VLOOKUP(R285,'P1-1'!$B:$AP,31,FALSE),"")</f>
        <v/>
      </c>
      <c r="S287" s="168" t="str">
        <f>IFERROR(VLOOKUP(S285,'P1-1'!$B:$AP,31,FALSE),"")</f>
        <v/>
      </c>
      <c r="T287" s="168" t="str">
        <f>IFERROR(VLOOKUP(T285,'P1-1'!$B:$AP,31,FALSE),"")</f>
        <v/>
      </c>
      <c r="U287" s="168" t="str">
        <f>IFERROR(VLOOKUP(U285,'P1-1'!$B:$AP,31,FALSE),"")</f>
        <v/>
      </c>
      <c r="V287" s="168" t="str">
        <f>IFERROR(VLOOKUP(V285,'P1-1'!$B:$AP,31,FALSE),"")</f>
        <v/>
      </c>
      <c r="W287" s="168" t="str">
        <f>IFERROR(VLOOKUP(W285,'P1-1'!$B:$AP,31,FALSE),"")</f>
        <v/>
      </c>
      <c r="X287" s="168" t="str">
        <f>IFERROR(VLOOKUP(X285,'P1-1'!$B:$AP,31,FALSE),"")</f>
        <v/>
      </c>
      <c r="Y287" s="168" t="str">
        <f>IFERROR(VLOOKUP(Y285,'P1-1'!$B:$AP,31,FALSE),"")</f>
        <v/>
      </c>
      <c r="Z287" s="168" t="str">
        <f>IFERROR(VLOOKUP(Z285,'P1-1'!$B:$AP,31,FALSE),"")</f>
        <v/>
      </c>
      <c r="AA287" s="168" t="str">
        <f>IFERROR(VLOOKUP(AA285,'P1-1'!$B:$AP,31,FALSE),"")</f>
        <v/>
      </c>
      <c r="AB287" s="168" t="str">
        <f>IFERROR(VLOOKUP(AB285,'P1-1'!$B:$AP,31,FALSE),"")</f>
        <v/>
      </c>
      <c r="AC287" s="168" t="str">
        <f>IFERROR(VLOOKUP(AC285,'P1-1'!$B:$AP,31,FALSE),"")</f>
        <v/>
      </c>
      <c r="AD287" s="168" t="str">
        <f>IFERROR(VLOOKUP(AD285,'P1-1'!$B:$AP,31,FALSE),"")</f>
        <v/>
      </c>
      <c r="AE287" s="168" t="str">
        <f>IFERROR(VLOOKUP(AE285,'P1-1'!$B:$AP,31,FALSE),"")</f>
        <v/>
      </c>
      <c r="AF287" s="168" t="str">
        <f>IFERROR(VLOOKUP(AF285,'P1-1'!$B:$AP,31,FALSE),"")</f>
        <v/>
      </c>
      <c r="AG287" s="168" t="str">
        <f>IFERROR(VLOOKUP(AG285,'P1-1'!$B:$AP,31,FALSE),"")</f>
        <v/>
      </c>
      <c r="AH287" s="168" t="str">
        <f>IFERROR(VLOOKUP(AH285,'P1-1'!$B:$AP,31,FALSE),"")</f>
        <v/>
      </c>
      <c r="AI287" s="168" t="str">
        <f>IFERROR(VLOOKUP(AI285,'P1-1'!$B:$AP,31,FALSE),"")</f>
        <v/>
      </c>
      <c r="AJ287" s="168" t="str">
        <f>IFERROR(VLOOKUP(AJ285,'P1-1'!$B:$AP,31,FALSE),"")</f>
        <v/>
      </c>
      <c r="AK287" s="168" t="str">
        <f>IFERROR(VLOOKUP(AK285,'P1-1'!$B:$AP,31,FALSE),"")</f>
        <v/>
      </c>
      <c r="AL287" s="168" t="str">
        <f>IFERROR(VLOOKUP(AL285,'P1-1'!$B:$AP,31,FALSE),"")</f>
        <v/>
      </c>
      <c r="AM287" s="168" t="str">
        <f>IFERROR(VLOOKUP(AM285,'P1-1'!$B:$AP,31,FALSE),"")</f>
        <v/>
      </c>
      <c r="AN287" s="484"/>
      <c r="AO287" s="487"/>
      <c r="AP287" s="492"/>
      <c r="AQ287" s="493"/>
      <c r="AR287" s="487"/>
      <c r="AS287" s="487"/>
      <c r="AT287" s="494"/>
      <c r="AU287" s="328"/>
      <c r="AV287" s="328"/>
    </row>
    <row r="288" spans="1:48" s="139" customFormat="1" ht="12" customHeight="1" x14ac:dyDescent="0.15">
      <c r="A288" s="495">
        <v>89</v>
      </c>
      <c r="B288" s="498"/>
      <c r="C288" s="513"/>
      <c r="D288" s="504" t="s">
        <v>95</v>
      </c>
      <c r="E288" s="363"/>
      <c r="F288" s="507"/>
      <c r="G288" s="508"/>
      <c r="H288" s="166" t="s">
        <v>221</v>
      </c>
      <c r="I288" s="325"/>
      <c r="J288" s="325"/>
      <c r="K288" s="325"/>
      <c r="L288" s="325"/>
      <c r="M288" s="325"/>
      <c r="N288" s="325"/>
      <c r="O288" s="325"/>
      <c r="P288" s="325"/>
      <c r="Q288" s="325"/>
      <c r="R288" s="325"/>
      <c r="S288" s="325"/>
      <c r="T288" s="325"/>
      <c r="U288" s="325"/>
      <c r="V288" s="325"/>
      <c r="W288" s="325"/>
      <c r="X288" s="325"/>
      <c r="Y288" s="325"/>
      <c r="Z288" s="325"/>
      <c r="AA288" s="325"/>
      <c r="AB288" s="325"/>
      <c r="AC288" s="325"/>
      <c r="AD288" s="325"/>
      <c r="AE288" s="325"/>
      <c r="AF288" s="325"/>
      <c r="AG288" s="325"/>
      <c r="AH288" s="325"/>
      <c r="AI288" s="325"/>
      <c r="AJ288" s="325"/>
      <c r="AK288" s="325"/>
      <c r="AL288" s="325"/>
      <c r="AM288" s="325"/>
      <c r="AN288" s="482">
        <f t="shared" ref="AN288" si="341">IF(LEFT($AN$2,6)="共同生活援助",SUM(I289:AM289),SUM(I289:AM290))</f>
        <v>0</v>
      </c>
      <c r="AO288" s="485">
        <f>IF($AN$4="４週",AN288/4,AN288/(DAY(EOMONTH($I$22,0))/7))</f>
        <v>0</v>
      </c>
      <c r="AP288" s="488"/>
      <c r="AQ288" s="489"/>
      <c r="AR288" s="485" t="str">
        <f t="shared" ref="AR288" si="342">IF($AN$4="４週",AU289,AV289)</f>
        <v/>
      </c>
      <c r="AS288" s="485"/>
      <c r="AT288" s="494"/>
      <c r="AU288" s="326" t="s">
        <v>508</v>
      </c>
      <c r="AV288" s="326" t="s">
        <v>222</v>
      </c>
    </row>
    <row r="289" spans="1:48" s="139" customFormat="1" ht="12" customHeight="1" x14ac:dyDescent="0.15">
      <c r="A289" s="496"/>
      <c r="B289" s="499"/>
      <c r="C289" s="514"/>
      <c r="D289" s="505"/>
      <c r="E289" s="364"/>
      <c r="F289" s="509"/>
      <c r="G289" s="510"/>
      <c r="H289" s="167" t="s">
        <v>223</v>
      </c>
      <c r="I289" s="168" t="str">
        <f>IFERROR(VLOOKUP(I288,'P1-1'!$B:$AP,41,FALSE),"")</f>
        <v/>
      </c>
      <c r="J289" s="168" t="str">
        <f>IFERROR(VLOOKUP(J288,'P1-1'!$B:$AP,41,FALSE),"")</f>
        <v/>
      </c>
      <c r="K289" s="168" t="str">
        <f>IFERROR(VLOOKUP(K288,'P1-1'!$B:$AP,41,FALSE),"")</f>
        <v/>
      </c>
      <c r="L289" s="168" t="str">
        <f>IFERROR(VLOOKUP(L288,'P1-1'!$B:$AP,41,FALSE),"")</f>
        <v/>
      </c>
      <c r="M289" s="168" t="str">
        <f>IFERROR(VLOOKUP(M288,'P1-1'!$B:$AP,41,FALSE),"")</f>
        <v/>
      </c>
      <c r="N289" s="168" t="str">
        <f>IFERROR(VLOOKUP(N288,'P1-1'!$B:$AP,41,FALSE),"")</f>
        <v/>
      </c>
      <c r="O289" s="168" t="str">
        <f>IFERROR(VLOOKUP(O288,'P1-1'!$B:$AP,41,FALSE),"")</f>
        <v/>
      </c>
      <c r="P289" s="168" t="str">
        <f>IFERROR(VLOOKUP(P288,'P1-1'!$B:$AP,41,FALSE),"")</f>
        <v/>
      </c>
      <c r="Q289" s="168" t="str">
        <f>IFERROR(VLOOKUP(Q288,'P1-1'!$B:$AP,41,FALSE),"")</f>
        <v/>
      </c>
      <c r="R289" s="168" t="str">
        <f>IFERROR(VLOOKUP(R288,'P1-1'!$B:$AP,41,FALSE),"")</f>
        <v/>
      </c>
      <c r="S289" s="168" t="str">
        <f>IFERROR(VLOOKUP(S288,'P1-1'!$B:$AP,41,FALSE),"")</f>
        <v/>
      </c>
      <c r="T289" s="168" t="str">
        <f>IFERROR(VLOOKUP(T288,'P1-1'!$B:$AP,41,FALSE),"")</f>
        <v/>
      </c>
      <c r="U289" s="168" t="str">
        <f>IFERROR(VLOOKUP(U288,'P1-1'!$B:$AP,41,FALSE),"")</f>
        <v/>
      </c>
      <c r="V289" s="168" t="str">
        <f>IFERROR(VLOOKUP(V288,'P1-1'!$B:$AP,41,FALSE),"")</f>
        <v/>
      </c>
      <c r="W289" s="168" t="str">
        <f>IFERROR(VLOOKUP(W288,'P1-1'!$B:$AP,41,FALSE),"")</f>
        <v/>
      </c>
      <c r="X289" s="168" t="str">
        <f>IFERROR(VLOOKUP(X288,'P1-1'!$B:$AP,41,FALSE),"")</f>
        <v/>
      </c>
      <c r="Y289" s="168" t="str">
        <f>IFERROR(VLOOKUP(Y288,'P1-1'!$B:$AP,41,FALSE),"")</f>
        <v/>
      </c>
      <c r="Z289" s="168" t="str">
        <f>IFERROR(VLOOKUP(Z288,'P1-1'!$B:$AP,41,FALSE),"")</f>
        <v/>
      </c>
      <c r="AA289" s="168" t="str">
        <f>IFERROR(VLOOKUP(AA288,'P1-1'!$B:$AP,41,FALSE),"")</f>
        <v/>
      </c>
      <c r="AB289" s="168" t="str">
        <f>IFERROR(VLOOKUP(AB288,'P1-1'!$B:$AP,41,FALSE),"")</f>
        <v/>
      </c>
      <c r="AC289" s="168" t="str">
        <f>IFERROR(VLOOKUP(AC288,'P1-1'!$B:$AP,41,FALSE),"")</f>
        <v/>
      </c>
      <c r="AD289" s="168" t="str">
        <f>IFERROR(VLOOKUP(AD288,'P1-1'!$B:$AP,41,FALSE),"")</f>
        <v/>
      </c>
      <c r="AE289" s="168" t="str">
        <f>IFERROR(VLOOKUP(AE288,'P1-1'!$B:$AP,41,FALSE),"")</f>
        <v/>
      </c>
      <c r="AF289" s="168" t="str">
        <f>IFERROR(VLOOKUP(AF288,'P1-1'!$B:$AP,41,FALSE),"")</f>
        <v/>
      </c>
      <c r="AG289" s="168" t="str">
        <f>IFERROR(VLOOKUP(AG288,'P1-1'!$B:$AP,41,FALSE),"")</f>
        <v/>
      </c>
      <c r="AH289" s="168" t="str">
        <f>IFERROR(VLOOKUP(AH288,'P1-1'!$B:$AP,41,FALSE),"")</f>
        <v/>
      </c>
      <c r="AI289" s="168" t="str">
        <f>IFERROR(VLOOKUP(AI288,'P1-1'!$B:$AP,41,FALSE),"")</f>
        <v/>
      </c>
      <c r="AJ289" s="168" t="str">
        <f>IFERROR(VLOOKUP(AJ288,'P1-1'!$B:$AP,41,FALSE),"")</f>
        <v/>
      </c>
      <c r="AK289" s="168" t="str">
        <f>IFERROR(VLOOKUP(AK288,'P1-1'!$B:$AP,41,FALSE),"")</f>
        <v/>
      </c>
      <c r="AL289" s="168" t="str">
        <f>IFERROR(VLOOKUP(AL288,'P1-1'!$B:$AP,41,FALSE),"")</f>
        <v/>
      </c>
      <c r="AM289" s="168" t="str">
        <f>IFERROR(VLOOKUP(AM288,'P1-1'!$B:$AP,41,FALSE),"")</f>
        <v/>
      </c>
      <c r="AN289" s="483"/>
      <c r="AO289" s="486"/>
      <c r="AP289" s="490"/>
      <c r="AQ289" s="491"/>
      <c r="AR289" s="486"/>
      <c r="AS289" s="486"/>
      <c r="AT289" s="494"/>
      <c r="AU289" s="327" t="str">
        <f t="shared" ref="AU289" si="343">IFERROR(IF($D288="□",($AO288/$AK$7),($AO288/$AK$9)),"")</f>
        <v/>
      </c>
      <c r="AV289" s="327" t="str">
        <f t="shared" ref="AV289" si="344">IFERROR(IF($D288="□",($AN288/$AO$7),($AN288/$AO$9)),"")</f>
        <v/>
      </c>
    </row>
    <row r="290" spans="1:48" s="139" customFormat="1" ht="12" customHeight="1" x14ac:dyDescent="0.15">
      <c r="A290" s="497"/>
      <c r="B290" s="500"/>
      <c r="C290" s="515"/>
      <c r="D290" s="506"/>
      <c r="E290" s="364"/>
      <c r="F290" s="511"/>
      <c r="G290" s="512"/>
      <c r="H290" s="169" t="s">
        <v>224</v>
      </c>
      <c r="I290" s="168" t="str">
        <f>IFERROR(VLOOKUP(I288,'P1-1'!$B:$AP,31,FALSE),"")</f>
        <v/>
      </c>
      <c r="J290" s="168" t="str">
        <f>IFERROR(VLOOKUP(J288,'P1-1'!$B:$AP,31,FALSE),"")</f>
        <v/>
      </c>
      <c r="K290" s="168" t="str">
        <f>IFERROR(VLOOKUP(K288,'P1-1'!$B:$AP,31,FALSE),"")</f>
        <v/>
      </c>
      <c r="L290" s="168" t="str">
        <f>IFERROR(VLOOKUP(L288,'P1-1'!$B:$AP,31,FALSE),"")</f>
        <v/>
      </c>
      <c r="M290" s="168" t="str">
        <f>IFERROR(VLOOKUP(M288,'P1-1'!$B:$AP,31,FALSE),"")</f>
        <v/>
      </c>
      <c r="N290" s="168" t="str">
        <f>IFERROR(VLOOKUP(N288,'P1-1'!$B:$AP,31,FALSE),"")</f>
        <v/>
      </c>
      <c r="O290" s="168" t="str">
        <f>IFERROR(VLOOKUP(O288,'P1-1'!$B:$AP,31,FALSE),"")</f>
        <v/>
      </c>
      <c r="P290" s="168" t="str">
        <f>IFERROR(VLOOKUP(P288,'P1-1'!$B:$AP,31,FALSE),"")</f>
        <v/>
      </c>
      <c r="Q290" s="168" t="str">
        <f>IFERROR(VLOOKUP(Q288,'P1-1'!$B:$AP,31,FALSE),"")</f>
        <v/>
      </c>
      <c r="R290" s="168" t="str">
        <f>IFERROR(VLOOKUP(R288,'P1-1'!$B:$AP,31,FALSE),"")</f>
        <v/>
      </c>
      <c r="S290" s="168" t="str">
        <f>IFERROR(VLOOKUP(S288,'P1-1'!$B:$AP,31,FALSE),"")</f>
        <v/>
      </c>
      <c r="T290" s="168" t="str">
        <f>IFERROR(VLOOKUP(T288,'P1-1'!$B:$AP,31,FALSE),"")</f>
        <v/>
      </c>
      <c r="U290" s="168" t="str">
        <f>IFERROR(VLOOKUP(U288,'P1-1'!$B:$AP,31,FALSE),"")</f>
        <v/>
      </c>
      <c r="V290" s="168" t="str">
        <f>IFERROR(VLOOKUP(V288,'P1-1'!$B:$AP,31,FALSE),"")</f>
        <v/>
      </c>
      <c r="W290" s="168" t="str">
        <f>IFERROR(VLOOKUP(W288,'P1-1'!$B:$AP,31,FALSE),"")</f>
        <v/>
      </c>
      <c r="X290" s="168" t="str">
        <f>IFERROR(VLOOKUP(X288,'P1-1'!$B:$AP,31,FALSE),"")</f>
        <v/>
      </c>
      <c r="Y290" s="168" t="str">
        <f>IFERROR(VLOOKUP(Y288,'P1-1'!$B:$AP,31,FALSE),"")</f>
        <v/>
      </c>
      <c r="Z290" s="168" t="str">
        <f>IFERROR(VLOOKUP(Z288,'P1-1'!$B:$AP,31,FALSE),"")</f>
        <v/>
      </c>
      <c r="AA290" s="168" t="str">
        <f>IFERROR(VLOOKUP(AA288,'P1-1'!$B:$AP,31,FALSE),"")</f>
        <v/>
      </c>
      <c r="AB290" s="168" t="str">
        <f>IFERROR(VLOOKUP(AB288,'P1-1'!$B:$AP,31,FALSE),"")</f>
        <v/>
      </c>
      <c r="AC290" s="168" t="str">
        <f>IFERROR(VLOOKUP(AC288,'P1-1'!$B:$AP,31,FALSE),"")</f>
        <v/>
      </c>
      <c r="AD290" s="168" t="str">
        <f>IFERROR(VLOOKUP(AD288,'P1-1'!$B:$AP,31,FALSE),"")</f>
        <v/>
      </c>
      <c r="AE290" s="168" t="str">
        <f>IFERROR(VLOOKUP(AE288,'P1-1'!$B:$AP,31,FALSE),"")</f>
        <v/>
      </c>
      <c r="AF290" s="168" t="str">
        <f>IFERROR(VLOOKUP(AF288,'P1-1'!$B:$AP,31,FALSE),"")</f>
        <v/>
      </c>
      <c r="AG290" s="168" t="str">
        <f>IFERROR(VLOOKUP(AG288,'P1-1'!$B:$AP,31,FALSE),"")</f>
        <v/>
      </c>
      <c r="AH290" s="168" t="str">
        <f>IFERROR(VLOOKUP(AH288,'P1-1'!$B:$AP,31,FALSE),"")</f>
        <v/>
      </c>
      <c r="AI290" s="168" t="str">
        <f>IFERROR(VLOOKUP(AI288,'P1-1'!$B:$AP,31,FALSE),"")</f>
        <v/>
      </c>
      <c r="AJ290" s="168" t="str">
        <f>IFERROR(VLOOKUP(AJ288,'P1-1'!$B:$AP,31,FALSE),"")</f>
        <v/>
      </c>
      <c r="AK290" s="168" t="str">
        <f>IFERROR(VLOOKUP(AK288,'P1-1'!$B:$AP,31,FALSE),"")</f>
        <v/>
      </c>
      <c r="AL290" s="168" t="str">
        <f>IFERROR(VLOOKUP(AL288,'P1-1'!$B:$AP,31,FALSE),"")</f>
        <v/>
      </c>
      <c r="AM290" s="168" t="str">
        <f>IFERROR(VLOOKUP(AM288,'P1-1'!$B:$AP,31,FALSE),"")</f>
        <v/>
      </c>
      <c r="AN290" s="484"/>
      <c r="AO290" s="487"/>
      <c r="AP290" s="492"/>
      <c r="AQ290" s="493"/>
      <c r="AR290" s="487"/>
      <c r="AS290" s="487"/>
      <c r="AT290" s="494"/>
      <c r="AU290" s="328"/>
      <c r="AV290" s="328"/>
    </row>
    <row r="291" spans="1:48" s="139" customFormat="1" ht="12" customHeight="1" x14ac:dyDescent="0.15">
      <c r="A291" s="495">
        <v>90</v>
      </c>
      <c r="B291" s="498"/>
      <c r="C291" s="513"/>
      <c r="D291" s="504" t="s">
        <v>95</v>
      </c>
      <c r="E291" s="363"/>
      <c r="F291" s="507"/>
      <c r="G291" s="508"/>
      <c r="H291" s="166" t="s">
        <v>221</v>
      </c>
      <c r="I291" s="325"/>
      <c r="J291" s="325"/>
      <c r="K291" s="325"/>
      <c r="L291" s="325"/>
      <c r="M291" s="325"/>
      <c r="N291" s="325"/>
      <c r="O291" s="325"/>
      <c r="P291" s="325"/>
      <c r="Q291" s="325"/>
      <c r="R291" s="325"/>
      <c r="S291" s="325"/>
      <c r="T291" s="325"/>
      <c r="U291" s="325"/>
      <c r="V291" s="325"/>
      <c r="W291" s="325"/>
      <c r="X291" s="325"/>
      <c r="Y291" s="325"/>
      <c r="Z291" s="325"/>
      <c r="AA291" s="325"/>
      <c r="AB291" s="325"/>
      <c r="AC291" s="325"/>
      <c r="AD291" s="325"/>
      <c r="AE291" s="325"/>
      <c r="AF291" s="325"/>
      <c r="AG291" s="325"/>
      <c r="AH291" s="325"/>
      <c r="AI291" s="325"/>
      <c r="AJ291" s="325"/>
      <c r="AK291" s="325"/>
      <c r="AL291" s="325"/>
      <c r="AM291" s="325"/>
      <c r="AN291" s="482">
        <f t="shared" ref="AN291" si="345">IF(LEFT($AN$2,6)="共同生活援助",SUM(I292:AM292),SUM(I292:AM293))</f>
        <v>0</v>
      </c>
      <c r="AO291" s="485">
        <f>IF($AN$4="４週",AN291/4,AN291/(DAY(EOMONTH($I$22,0))/7))</f>
        <v>0</v>
      </c>
      <c r="AP291" s="488"/>
      <c r="AQ291" s="489"/>
      <c r="AR291" s="485" t="str">
        <f t="shared" ref="AR291" si="346">IF($AN$4="４週",AU292,AV292)</f>
        <v/>
      </c>
      <c r="AS291" s="485"/>
      <c r="AT291" s="494"/>
      <c r="AU291" s="326" t="s">
        <v>508</v>
      </c>
      <c r="AV291" s="326" t="s">
        <v>222</v>
      </c>
    </row>
    <row r="292" spans="1:48" s="139" customFormat="1" ht="12" customHeight="1" x14ac:dyDescent="0.15">
      <c r="A292" s="496"/>
      <c r="B292" s="499"/>
      <c r="C292" s="514"/>
      <c r="D292" s="505"/>
      <c r="E292" s="364"/>
      <c r="F292" s="509"/>
      <c r="G292" s="510"/>
      <c r="H292" s="167" t="s">
        <v>223</v>
      </c>
      <c r="I292" s="168" t="str">
        <f>IFERROR(VLOOKUP(I291,'P1-1'!$B:$AP,41,FALSE),"")</f>
        <v/>
      </c>
      <c r="J292" s="168" t="str">
        <f>IFERROR(VLOOKUP(J291,'P1-1'!$B:$AP,41,FALSE),"")</f>
        <v/>
      </c>
      <c r="K292" s="168" t="str">
        <f>IFERROR(VLOOKUP(K291,'P1-1'!$B:$AP,41,FALSE),"")</f>
        <v/>
      </c>
      <c r="L292" s="168" t="str">
        <f>IFERROR(VLOOKUP(L291,'P1-1'!$B:$AP,41,FALSE),"")</f>
        <v/>
      </c>
      <c r="M292" s="168" t="str">
        <f>IFERROR(VLOOKUP(M291,'P1-1'!$B:$AP,41,FALSE),"")</f>
        <v/>
      </c>
      <c r="N292" s="168" t="str">
        <f>IFERROR(VLOOKUP(N291,'P1-1'!$B:$AP,41,FALSE),"")</f>
        <v/>
      </c>
      <c r="O292" s="168" t="str">
        <f>IFERROR(VLOOKUP(O291,'P1-1'!$B:$AP,41,FALSE),"")</f>
        <v/>
      </c>
      <c r="P292" s="168" t="str">
        <f>IFERROR(VLOOKUP(P291,'P1-1'!$B:$AP,41,FALSE),"")</f>
        <v/>
      </c>
      <c r="Q292" s="168" t="str">
        <f>IFERROR(VLOOKUP(Q291,'P1-1'!$B:$AP,41,FALSE),"")</f>
        <v/>
      </c>
      <c r="R292" s="168" t="str">
        <f>IFERROR(VLOOKUP(R291,'P1-1'!$B:$AP,41,FALSE),"")</f>
        <v/>
      </c>
      <c r="S292" s="168" t="str">
        <f>IFERROR(VLOOKUP(S291,'P1-1'!$B:$AP,41,FALSE),"")</f>
        <v/>
      </c>
      <c r="T292" s="168" t="str">
        <f>IFERROR(VLOOKUP(T291,'P1-1'!$B:$AP,41,FALSE),"")</f>
        <v/>
      </c>
      <c r="U292" s="168" t="str">
        <f>IFERROR(VLOOKUP(U291,'P1-1'!$B:$AP,41,FALSE),"")</f>
        <v/>
      </c>
      <c r="V292" s="168" t="str">
        <f>IFERROR(VLOOKUP(V291,'P1-1'!$B:$AP,41,FALSE),"")</f>
        <v/>
      </c>
      <c r="W292" s="168" t="str">
        <f>IFERROR(VLOOKUP(W291,'P1-1'!$B:$AP,41,FALSE),"")</f>
        <v/>
      </c>
      <c r="X292" s="168" t="str">
        <f>IFERROR(VLOOKUP(X291,'P1-1'!$B:$AP,41,FALSE),"")</f>
        <v/>
      </c>
      <c r="Y292" s="168" t="str">
        <f>IFERROR(VLOOKUP(Y291,'P1-1'!$B:$AP,41,FALSE),"")</f>
        <v/>
      </c>
      <c r="Z292" s="168" t="str">
        <f>IFERROR(VLOOKUP(Z291,'P1-1'!$B:$AP,41,FALSE),"")</f>
        <v/>
      </c>
      <c r="AA292" s="168" t="str">
        <f>IFERROR(VLOOKUP(AA291,'P1-1'!$B:$AP,41,FALSE),"")</f>
        <v/>
      </c>
      <c r="AB292" s="168" t="str">
        <f>IFERROR(VLOOKUP(AB291,'P1-1'!$B:$AP,41,FALSE),"")</f>
        <v/>
      </c>
      <c r="AC292" s="168" t="str">
        <f>IFERROR(VLOOKUP(AC291,'P1-1'!$B:$AP,41,FALSE),"")</f>
        <v/>
      </c>
      <c r="AD292" s="168" t="str">
        <f>IFERROR(VLOOKUP(AD291,'P1-1'!$B:$AP,41,FALSE),"")</f>
        <v/>
      </c>
      <c r="AE292" s="168" t="str">
        <f>IFERROR(VLOOKUP(AE291,'P1-1'!$B:$AP,41,FALSE),"")</f>
        <v/>
      </c>
      <c r="AF292" s="168" t="str">
        <f>IFERROR(VLOOKUP(AF291,'P1-1'!$B:$AP,41,FALSE),"")</f>
        <v/>
      </c>
      <c r="AG292" s="168" t="str">
        <f>IFERROR(VLOOKUP(AG291,'P1-1'!$B:$AP,41,FALSE),"")</f>
        <v/>
      </c>
      <c r="AH292" s="168" t="str">
        <f>IFERROR(VLOOKUP(AH291,'P1-1'!$B:$AP,41,FALSE),"")</f>
        <v/>
      </c>
      <c r="AI292" s="168" t="str">
        <f>IFERROR(VLOOKUP(AI291,'P1-1'!$B:$AP,41,FALSE),"")</f>
        <v/>
      </c>
      <c r="AJ292" s="168" t="str">
        <f>IFERROR(VLOOKUP(AJ291,'P1-1'!$B:$AP,41,FALSE),"")</f>
        <v/>
      </c>
      <c r="AK292" s="168" t="str">
        <f>IFERROR(VLOOKUP(AK291,'P1-1'!$B:$AP,41,FALSE),"")</f>
        <v/>
      </c>
      <c r="AL292" s="168" t="str">
        <f>IFERROR(VLOOKUP(AL291,'P1-1'!$B:$AP,41,FALSE),"")</f>
        <v/>
      </c>
      <c r="AM292" s="168" t="str">
        <f>IFERROR(VLOOKUP(AM291,'P1-1'!$B:$AP,41,FALSE),"")</f>
        <v/>
      </c>
      <c r="AN292" s="483"/>
      <c r="AO292" s="486"/>
      <c r="AP292" s="490"/>
      <c r="AQ292" s="491"/>
      <c r="AR292" s="486"/>
      <c r="AS292" s="486"/>
      <c r="AT292" s="494"/>
      <c r="AU292" s="327" t="str">
        <f t="shared" ref="AU292" si="347">IFERROR(IF($D291="□",($AO291/$AK$7),($AO291/$AK$9)),"")</f>
        <v/>
      </c>
      <c r="AV292" s="327" t="str">
        <f t="shared" ref="AV292" si="348">IFERROR(IF($D291="□",($AN291/$AO$7),($AN291/$AO$9)),"")</f>
        <v/>
      </c>
    </row>
    <row r="293" spans="1:48" s="139" customFormat="1" ht="12" customHeight="1" x14ac:dyDescent="0.15">
      <c r="A293" s="497"/>
      <c r="B293" s="500"/>
      <c r="C293" s="515"/>
      <c r="D293" s="506"/>
      <c r="E293" s="364"/>
      <c r="F293" s="511"/>
      <c r="G293" s="512"/>
      <c r="H293" s="169" t="s">
        <v>224</v>
      </c>
      <c r="I293" s="168" t="str">
        <f>IFERROR(VLOOKUP(I291,'P1-1'!$B:$AP,31,FALSE),"")</f>
        <v/>
      </c>
      <c r="J293" s="168" t="str">
        <f>IFERROR(VLOOKUP(J291,'P1-1'!$B:$AP,31,FALSE),"")</f>
        <v/>
      </c>
      <c r="K293" s="168" t="str">
        <f>IFERROR(VLOOKUP(K291,'P1-1'!$B:$AP,31,FALSE),"")</f>
        <v/>
      </c>
      <c r="L293" s="168" t="str">
        <f>IFERROR(VLOOKUP(L291,'P1-1'!$B:$AP,31,FALSE),"")</f>
        <v/>
      </c>
      <c r="M293" s="168" t="str">
        <f>IFERROR(VLOOKUP(M291,'P1-1'!$B:$AP,31,FALSE),"")</f>
        <v/>
      </c>
      <c r="N293" s="168" t="str">
        <f>IFERROR(VLOOKUP(N291,'P1-1'!$B:$AP,31,FALSE),"")</f>
        <v/>
      </c>
      <c r="O293" s="168" t="str">
        <f>IFERROR(VLOOKUP(O291,'P1-1'!$B:$AP,31,FALSE),"")</f>
        <v/>
      </c>
      <c r="P293" s="168" t="str">
        <f>IFERROR(VLOOKUP(P291,'P1-1'!$B:$AP,31,FALSE),"")</f>
        <v/>
      </c>
      <c r="Q293" s="168" t="str">
        <f>IFERROR(VLOOKUP(Q291,'P1-1'!$B:$AP,31,FALSE),"")</f>
        <v/>
      </c>
      <c r="R293" s="168" t="str">
        <f>IFERROR(VLOOKUP(R291,'P1-1'!$B:$AP,31,FALSE),"")</f>
        <v/>
      </c>
      <c r="S293" s="168" t="str">
        <f>IFERROR(VLOOKUP(S291,'P1-1'!$B:$AP,31,FALSE),"")</f>
        <v/>
      </c>
      <c r="T293" s="168" t="str">
        <f>IFERROR(VLOOKUP(T291,'P1-1'!$B:$AP,31,FALSE),"")</f>
        <v/>
      </c>
      <c r="U293" s="168" t="str">
        <f>IFERROR(VLOOKUP(U291,'P1-1'!$B:$AP,31,FALSE),"")</f>
        <v/>
      </c>
      <c r="V293" s="168" t="str">
        <f>IFERROR(VLOOKUP(V291,'P1-1'!$B:$AP,31,FALSE),"")</f>
        <v/>
      </c>
      <c r="W293" s="168" t="str">
        <f>IFERROR(VLOOKUP(W291,'P1-1'!$B:$AP,31,FALSE),"")</f>
        <v/>
      </c>
      <c r="X293" s="168" t="str">
        <f>IFERROR(VLOOKUP(X291,'P1-1'!$B:$AP,31,FALSE),"")</f>
        <v/>
      </c>
      <c r="Y293" s="168" t="str">
        <f>IFERROR(VLOOKUP(Y291,'P1-1'!$B:$AP,31,FALSE),"")</f>
        <v/>
      </c>
      <c r="Z293" s="168" t="str">
        <f>IFERROR(VLOOKUP(Z291,'P1-1'!$B:$AP,31,FALSE),"")</f>
        <v/>
      </c>
      <c r="AA293" s="168" t="str">
        <f>IFERROR(VLOOKUP(AA291,'P1-1'!$B:$AP,31,FALSE),"")</f>
        <v/>
      </c>
      <c r="AB293" s="168" t="str">
        <f>IFERROR(VLOOKUP(AB291,'P1-1'!$B:$AP,31,FALSE),"")</f>
        <v/>
      </c>
      <c r="AC293" s="168" t="str">
        <f>IFERROR(VLOOKUP(AC291,'P1-1'!$B:$AP,31,FALSE),"")</f>
        <v/>
      </c>
      <c r="AD293" s="168" t="str">
        <f>IFERROR(VLOOKUP(AD291,'P1-1'!$B:$AP,31,FALSE),"")</f>
        <v/>
      </c>
      <c r="AE293" s="168" t="str">
        <f>IFERROR(VLOOKUP(AE291,'P1-1'!$B:$AP,31,FALSE),"")</f>
        <v/>
      </c>
      <c r="AF293" s="168" t="str">
        <f>IFERROR(VLOOKUP(AF291,'P1-1'!$B:$AP,31,FALSE),"")</f>
        <v/>
      </c>
      <c r="AG293" s="168" t="str">
        <f>IFERROR(VLOOKUP(AG291,'P1-1'!$B:$AP,31,FALSE),"")</f>
        <v/>
      </c>
      <c r="AH293" s="168" t="str">
        <f>IFERROR(VLOOKUP(AH291,'P1-1'!$B:$AP,31,FALSE),"")</f>
        <v/>
      </c>
      <c r="AI293" s="168" t="str">
        <f>IFERROR(VLOOKUP(AI291,'P1-1'!$B:$AP,31,FALSE),"")</f>
        <v/>
      </c>
      <c r="AJ293" s="168" t="str">
        <f>IFERROR(VLOOKUP(AJ291,'P1-1'!$B:$AP,31,FALSE),"")</f>
        <v/>
      </c>
      <c r="AK293" s="168" t="str">
        <f>IFERROR(VLOOKUP(AK291,'P1-1'!$B:$AP,31,FALSE),"")</f>
        <v/>
      </c>
      <c r="AL293" s="168" t="str">
        <f>IFERROR(VLOOKUP(AL291,'P1-1'!$B:$AP,31,FALSE),"")</f>
        <v/>
      </c>
      <c r="AM293" s="168" t="str">
        <f>IFERROR(VLOOKUP(AM291,'P1-1'!$B:$AP,31,FALSE),"")</f>
        <v/>
      </c>
      <c r="AN293" s="484"/>
      <c r="AO293" s="487"/>
      <c r="AP293" s="492"/>
      <c r="AQ293" s="493"/>
      <c r="AR293" s="487"/>
      <c r="AS293" s="487"/>
      <c r="AT293" s="494"/>
      <c r="AU293" s="328"/>
      <c r="AV293" s="328"/>
    </row>
    <row r="294" spans="1:48" s="139" customFormat="1" ht="12" customHeight="1" x14ac:dyDescent="0.15">
      <c r="A294" s="495">
        <v>91</v>
      </c>
      <c r="B294" s="498"/>
      <c r="C294" s="513"/>
      <c r="D294" s="504" t="s">
        <v>95</v>
      </c>
      <c r="E294" s="363"/>
      <c r="F294" s="507"/>
      <c r="G294" s="508"/>
      <c r="H294" s="166" t="s">
        <v>221</v>
      </c>
      <c r="I294" s="325"/>
      <c r="J294" s="325"/>
      <c r="K294" s="325"/>
      <c r="L294" s="325"/>
      <c r="M294" s="325"/>
      <c r="N294" s="325"/>
      <c r="O294" s="325"/>
      <c r="P294" s="325"/>
      <c r="Q294" s="325"/>
      <c r="R294" s="325"/>
      <c r="S294" s="325"/>
      <c r="T294" s="325"/>
      <c r="U294" s="325"/>
      <c r="V294" s="325"/>
      <c r="W294" s="325"/>
      <c r="X294" s="325"/>
      <c r="Y294" s="325"/>
      <c r="Z294" s="325"/>
      <c r="AA294" s="325"/>
      <c r="AB294" s="325"/>
      <c r="AC294" s="325"/>
      <c r="AD294" s="325"/>
      <c r="AE294" s="325"/>
      <c r="AF294" s="325"/>
      <c r="AG294" s="325"/>
      <c r="AH294" s="325"/>
      <c r="AI294" s="325"/>
      <c r="AJ294" s="325"/>
      <c r="AK294" s="325"/>
      <c r="AL294" s="325"/>
      <c r="AM294" s="325"/>
      <c r="AN294" s="482">
        <f t="shared" ref="AN294" si="349">IF(LEFT($AN$2,6)="共同生活援助",SUM(I295:AM295),SUM(I295:AM296))</f>
        <v>0</v>
      </c>
      <c r="AO294" s="485">
        <f>IF($AN$4="４週",AN294/4,AN294/(DAY(EOMONTH($I$22,0))/7))</f>
        <v>0</v>
      </c>
      <c r="AP294" s="488"/>
      <c r="AQ294" s="489"/>
      <c r="AR294" s="485" t="str">
        <f t="shared" ref="AR294" si="350">IF($AN$4="４週",AU295,AV295)</f>
        <v/>
      </c>
      <c r="AS294" s="485"/>
      <c r="AT294" s="494"/>
      <c r="AU294" s="326" t="s">
        <v>508</v>
      </c>
      <c r="AV294" s="326" t="s">
        <v>222</v>
      </c>
    </row>
    <row r="295" spans="1:48" s="139" customFormat="1" ht="12" customHeight="1" x14ac:dyDescent="0.15">
      <c r="A295" s="496"/>
      <c r="B295" s="499"/>
      <c r="C295" s="514"/>
      <c r="D295" s="505"/>
      <c r="E295" s="364"/>
      <c r="F295" s="509"/>
      <c r="G295" s="510"/>
      <c r="H295" s="167" t="s">
        <v>223</v>
      </c>
      <c r="I295" s="168" t="str">
        <f>IFERROR(VLOOKUP(I294,'P1-1'!$B:$AP,41,FALSE),"")</f>
        <v/>
      </c>
      <c r="J295" s="168" t="str">
        <f>IFERROR(VLOOKUP(J294,'P1-1'!$B:$AP,41,FALSE),"")</f>
        <v/>
      </c>
      <c r="K295" s="168" t="str">
        <f>IFERROR(VLOOKUP(K294,'P1-1'!$B:$AP,41,FALSE),"")</f>
        <v/>
      </c>
      <c r="L295" s="168" t="str">
        <f>IFERROR(VLOOKUP(L294,'P1-1'!$B:$AP,41,FALSE),"")</f>
        <v/>
      </c>
      <c r="M295" s="168" t="str">
        <f>IFERROR(VLOOKUP(M294,'P1-1'!$B:$AP,41,FALSE),"")</f>
        <v/>
      </c>
      <c r="N295" s="168" t="str">
        <f>IFERROR(VLOOKUP(N294,'P1-1'!$B:$AP,41,FALSE),"")</f>
        <v/>
      </c>
      <c r="O295" s="168" t="str">
        <f>IFERROR(VLOOKUP(O294,'P1-1'!$B:$AP,41,FALSE),"")</f>
        <v/>
      </c>
      <c r="P295" s="168" t="str">
        <f>IFERROR(VLOOKUP(P294,'P1-1'!$B:$AP,41,FALSE),"")</f>
        <v/>
      </c>
      <c r="Q295" s="168" t="str">
        <f>IFERROR(VLOOKUP(Q294,'P1-1'!$B:$AP,41,FALSE),"")</f>
        <v/>
      </c>
      <c r="R295" s="168" t="str">
        <f>IFERROR(VLOOKUP(R294,'P1-1'!$B:$AP,41,FALSE),"")</f>
        <v/>
      </c>
      <c r="S295" s="168" t="str">
        <f>IFERROR(VLOOKUP(S294,'P1-1'!$B:$AP,41,FALSE),"")</f>
        <v/>
      </c>
      <c r="T295" s="168" t="str">
        <f>IFERROR(VLOOKUP(T294,'P1-1'!$B:$AP,41,FALSE),"")</f>
        <v/>
      </c>
      <c r="U295" s="168" t="str">
        <f>IFERROR(VLOOKUP(U294,'P1-1'!$B:$AP,41,FALSE),"")</f>
        <v/>
      </c>
      <c r="V295" s="168" t="str">
        <f>IFERROR(VLOOKUP(V294,'P1-1'!$B:$AP,41,FALSE),"")</f>
        <v/>
      </c>
      <c r="W295" s="168" t="str">
        <f>IFERROR(VLOOKUP(W294,'P1-1'!$B:$AP,41,FALSE),"")</f>
        <v/>
      </c>
      <c r="X295" s="168" t="str">
        <f>IFERROR(VLOOKUP(X294,'P1-1'!$B:$AP,41,FALSE),"")</f>
        <v/>
      </c>
      <c r="Y295" s="168" t="str">
        <f>IFERROR(VLOOKUP(Y294,'P1-1'!$B:$AP,41,FALSE),"")</f>
        <v/>
      </c>
      <c r="Z295" s="168" t="str">
        <f>IFERROR(VLOOKUP(Z294,'P1-1'!$B:$AP,41,FALSE),"")</f>
        <v/>
      </c>
      <c r="AA295" s="168" t="str">
        <f>IFERROR(VLOOKUP(AA294,'P1-1'!$B:$AP,41,FALSE),"")</f>
        <v/>
      </c>
      <c r="AB295" s="168" t="str">
        <f>IFERROR(VLOOKUP(AB294,'P1-1'!$B:$AP,41,FALSE),"")</f>
        <v/>
      </c>
      <c r="AC295" s="168" t="str">
        <f>IFERROR(VLOOKUP(AC294,'P1-1'!$B:$AP,41,FALSE),"")</f>
        <v/>
      </c>
      <c r="AD295" s="168" t="str">
        <f>IFERROR(VLOOKUP(AD294,'P1-1'!$B:$AP,41,FALSE),"")</f>
        <v/>
      </c>
      <c r="AE295" s="168" t="str">
        <f>IFERROR(VLOOKUP(AE294,'P1-1'!$B:$AP,41,FALSE),"")</f>
        <v/>
      </c>
      <c r="AF295" s="168" t="str">
        <f>IFERROR(VLOOKUP(AF294,'P1-1'!$B:$AP,41,FALSE),"")</f>
        <v/>
      </c>
      <c r="AG295" s="168" t="str">
        <f>IFERROR(VLOOKUP(AG294,'P1-1'!$B:$AP,41,FALSE),"")</f>
        <v/>
      </c>
      <c r="AH295" s="168" t="str">
        <f>IFERROR(VLOOKUP(AH294,'P1-1'!$B:$AP,41,FALSE),"")</f>
        <v/>
      </c>
      <c r="AI295" s="168" t="str">
        <f>IFERROR(VLOOKUP(AI294,'P1-1'!$B:$AP,41,FALSE),"")</f>
        <v/>
      </c>
      <c r="AJ295" s="168" t="str">
        <f>IFERROR(VLOOKUP(AJ294,'P1-1'!$B:$AP,41,FALSE),"")</f>
        <v/>
      </c>
      <c r="AK295" s="168" t="str">
        <f>IFERROR(VLOOKUP(AK294,'P1-1'!$B:$AP,41,FALSE),"")</f>
        <v/>
      </c>
      <c r="AL295" s="168" t="str">
        <f>IFERROR(VLOOKUP(AL294,'P1-1'!$B:$AP,41,FALSE),"")</f>
        <v/>
      </c>
      <c r="AM295" s="168" t="str">
        <f>IFERROR(VLOOKUP(AM294,'P1-1'!$B:$AP,41,FALSE),"")</f>
        <v/>
      </c>
      <c r="AN295" s="483"/>
      <c r="AO295" s="486"/>
      <c r="AP295" s="490"/>
      <c r="AQ295" s="491"/>
      <c r="AR295" s="486"/>
      <c r="AS295" s="486"/>
      <c r="AT295" s="494"/>
      <c r="AU295" s="327" t="str">
        <f t="shared" ref="AU295" si="351">IFERROR(IF($D294="□",($AO294/$AK$7),($AO294/$AK$9)),"")</f>
        <v/>
      </c>
      <c r="AV295" s="327" t="str">
        <f t="shared" ref="AV295" si="352">IFERROR(IF($D294="□",($AN294/$AO$7),($AN294/$AO$9)),"")</f>
        <v/>
      </c>
    </row>
    <row r="296" spans="1:48" s="139" customFormat="1" ht="12" customHeight="1" x14ac:dyDescent="0.15">
      <c r="A296" s="497"/>
      <c r="B296" s="500"/>
      <c r="C296" s="515"/>
      <c r="D296" s="506"/>
      <c r="E296" s="364"/>
      <c r="F296" s="511"/>
      <c r="G296" s="512"/>
      <c r="H296" s="169" t="s">
        <v>224</v>
      </c>
      <c r="I296" s="168" t="str">
        <f>IFERROR(VLOOKUP(I294,'P1-1'!$B:$AP,31,FALSE),"")</f>
        <v/>
      </c>
      <c r="J296" s="168" t="str">
        <f>IFERROR(VLOOKUP(J294,'P1-1'!$B:$AP,31,FALSE),"")</f>
        <v/>
      </c>
      <c r="K296" s="168" t="str">
        <f>IFERROR(VLOOKUP(K294,'P1-1'!$B:$AP,31,FALSE),"")</f>
        <v/>
      </c>
      <c r="L296" s="168" t="str">
        <f>IFERROR(VLOOKUP(L294,'P1-1'!$B:$AP,31,FALSE),"")</f>
        <v/>
      </c>
      <c r="M296" s="168" t="str">
        <f>IFERROR(VLOOKUP(M294,'P1-1'!$B:$AP,31,FALSE),"")</f>
        <v/>
      </c>
      <c r="N296" s="168" t="str">
        <f>IFERROR(VLOOKUP(N294,'P1-1'!$B:$AP,31,FALSE),"")</f>
        <v/>
      </c>
      <c r="O296" s="168" t="str">
        <f>IFERROR(VLOOKUP(O294,'P1-1'!$B:$AP,31,FALSE),"")</f>
        <v/>
      </c>
      <c r="P296" s="168" t="str">
        <f>IFERROR(VLOOKUP(P294,'P1-1'!$B:$AP,31,FALSE),"")</f>
        <v/>
      </c>
      <c r="Q296" s="168" t="str">
        <f>IFERROR(VLOOKUP(Q294,'P1-1'!$B:$AP,31,FALSE),"")</f>
        <v/>
      </c>
      <c r="R296" s="168" t="str">
        <f>IFERROR(VLOOKUP(R294,'P1-1'!$B:$AP,31,FALSE),"")</f>
        <v/>
      </c>
      <c r="S296" s="168" t="str">
        <f>IFERROR(VLOOKUP(S294,'P1-1'!$B:$AP,31,FALSE),"")</f>
        <v/>
      </c>
      <c r="T296" s="168" t="str">
        <f>IFERROR(VLOOKUP(T294,'P1-1'!$B:$AP,31,FALSE),"")</f>
        <v/>
      </c>
      <c r="U296" s="168" t="str">
        <f>IFERROR(VLOOKUP(U294,'P1-1'!$B:$AP,31,FALSE),"")</f>
        <v/>
      </c>
      <c r="V296" s="168" t="str">
        <f>IFERROR(VLOOKUP(V294,'P1-1'!$B:$AP,31,FALSE),"")</f>
        <v/>
      </c>
      <c r="W296" s="168" t="str">
        <f>IFERROR(VLOOKUP(W294,'P1-1'!$B:$AP,31,FALSE),"")</f>
        <v/>
      </c>
      <c r="X296" s="168" t="str">
        <f>IFERROR(VLOOKUP(X294,'P1-1'!$B:$AP,31,FALSE),"")</f>
        <v/>
      </c>
      <c r="Y296" s="168" t="str">
        <f>IFERROR(VLOOKUP(Y294,'P1-1'!$B:$AP,31,FALSE),"")</f>
        <v/>
      </c>
      <c r="Z296" s="168" t="str">
        <f>IFERROR(VLOOKUP(Z294,'P1-1'!$B:$AP,31,FALSE),"")</f>
        <v/>
      </c>
      <c r="AA296" s="168" t="str">
        <f>IFERROR(VLOOKUP(AA294,'P1-1'!$B:$AP,31,FALSE),"")</f>
        <v/>
      </c>
      <c r="AB296" s="168" t="str">
        <f>IFERROR(VLOOKUP(AB294,'P1-1'!$B:$AP,31,FALSE),"")</f>
        <v/>
      </c>
      <c r="AC296" s="168" t="str">
        <f>IFERROR(VLOOKUP(AC294,'P1-1'!$B:$AP,31,FALSE),"")</f>
        <v/>
      </c>
      <c r="AD296" s="168" t="str">
        <f>IFERROR(VLOOKUP(AD294,'P1-1'!$B:$AP,31,FALSE),"")</f>
        <v/>
      </c>
      <c r="AE296" s="168" t="str">
        <f>IFERROR(VLOOKUP(AE294,'P1-1'!$B:$AP,31,FALSE),"")</f>
        <v/>
      </c>
      <c r="AF296" s="168" t="str">
        <f>IFERROR(VLOOKUP(AF294,'P1-1'!$B:$AP,31,FALSE),"")</f>
        <v/>
      </c>
      <c r="AG296" s="168" t="str">
        <f>IFERROR(VLOOKUP(AG294,'P1-1'!$B:$AP,31,FALSE),"")</f>
        <v/>
      </c>
      <c r="AH296" s="168" t="str">
        <f>IFERROR(VLOOKUP(AH294,'P1-1'!$B:$AP,31,FALSE),"")</f>
        <v/>
      </c>
      <c r="AI296" s="168" t="str">
        <f>IFERROR(VLOOKUP(AI294,'P1-1'!$B:$AP,31,FALSE),"")</f>
        <v/>
      </c>
      <c r="AJ296" s="168" t="str">
        <f>IFERROR(VLOOKUP(AJ294,'P1-1'!$B:$AP,31,FALSE),"")</f>
        <v/>
      </c>
      <c r="AK296" s="168" t="str">
        <f>IFERROR(VLOOKUP(AK294,'P1-1'!$B:$AP,31,FALSE),"")</f>
        <v/>
      </c>
      <c r="AL296" s="168" t="str">
        <f>IFERROR(VLOOKUP(AL294,'P1-1'!$B:$AP,31,FALSE),"")</f>
        <v/>
      </c>
      <c r="AM296" s="168" t="str">
        <f>IFERROR(VLOOKUP(AM294,'P1-1'!$B:$AP,31,FALSE),"")</f>
        <v/>
      </c>
      <c r="AN296" s="484"/>
      <c r="AO296" s="487"/>
      <c r="AP296" s="492"/>
      <c r="AQ296" s="493"/>
      <c r="AR296" s="487"/>
      <c r="AS296" s="487"/>
      <c r="AT296" s="494"/>
      <c r="AU296" s="328"/>
      <c r="AV296" s="328"/>
    </row>
    <row r="297" spans="1:48" s="139" customFormat="1" ht="12" customHeight="1" x14ac:dyDescent="0.15">
      <c r="A297" s="495">
        <v>92</v>
      </c>
      <c r="B297" s="498"/>
      <c r="C297" s="513"/>
      <c r="D297" s="504" t="s">
        <v>95</v>
      </c>
      <c r="E297" s="363"/>
      <c r="F297" s="507"/>
      <c r="G297" s="508"/>
      <c r="H297" s="166" t="s">
        <v>221</v>
      </c>
      <c r="I297" s="325"/>
      <c r="J297" s="325"/>
      <c r="K297" s="325"/>
      <c r="L297" s="325"/>
      <c r="M297" s="325"/>
      <c r="N297" s="325"/>
      <c r="O297" s="325"/>
      <c r="P297" s="325"/>
      <c r="Q297" s="325"/>
      <c r="R297" s="325"/>
      <c r="S297" s="325"/>
      <c r="T297" s="325"/>
      <c r="U297" s="325"/>
      <c r="V297" s="325"/>
      <c r="W297" s="325"/>
      <c r="X297" s="325"/>
      <c r="Y297" s="325"/>
      <c r="Z297" s="325"/>
      <c r="AA297" s="325"/>
      <c r="AB297" s="325"/>
      <c r="AC297" s="325"/>
      <c r="AD297" s="325"/>
      <c r="AE297" s="325"/>
      <c r="AF297" s="325"/>
      <c r="AG297" s="325"/>
      <c r="AH297" s="325"/>
      <c r="AI297" s="325"/>
      <c r="AJ297" s="325"/>
      <c r="AK297" s="325"/>
      <c r="AL297" s="325"/>
      <c r="AM297" s="325"/>
      <c r="AN297" s="482">
        <f t="shared" ref="AN297" si="353">IF(LEFT($AN$2,6)="共同生活援助",SUM(I298:AM298),SUM(I298:AM299))</f>
        <v>0</v>
      </c>
      <c r="AO297" s="485">
        <f>IF($AN$4="４週",AN297/4,AN297/(DAY(EOMONTH($I$22,0))/7))</f>
        <v>0</v>
      </c>
      <c r="AP297" s="488"/>
      <c r="AQ297" s="489"/>
      <c r="AR297" s="485" t="str">
        <f t="shared" ref="AR297" si="354">IF($AN$4="４週",AU298,AV298)</f>
        <v/>
      </c>
      <c r="AS297" s="485"/>
      <c r="AT297" s="494"/>
      <c r="AU297" s="326" t="s">
        <v>508</v>
      </c>
      <c r="AV297" s="326" t="s">
        <v>222</v>
      </c>
    </row>
    <row r="298" spans="1:48" s="139" customFormat="1" ht="12" customHeight="1" x14ac:dyDescent="0.15">
      <c r="A298" s="496"/>
      <c r="B298" s="499"/>
      <c r="C298" s="514"/>
      <c r="D298" s="505"/>
      <c r="E298" s="364"/>
      <c r="F298" s="509"/>
      <c r="G298" s="510"/>
      <c r="H298" s="167" t="s">
        <v>223</v>
      </c>
      <c r="I298" s="168" t="str">
        <f>IFERROR(VLOOKUP(I297,'P1-1'!$B:$AP,41,FALSE),"")</f>
        <v/>
      </c>
      <c r="J298" s="168" t="str">
        <f>IFERROR(VLOOKUP(J297,'P1-1'!$B:$AP,41,FALSE),"")</f>
        <v/>
      </c>
      <c r="K298" s="168" t="str">
        <f>IFERROR(VLOOKUP(K297,'P1-1'!$B:$AP,41,FALSE),"")</f>
        <v/>
      </c>
      <c r="L298" s="168" t="str">
        <f>IFERROR(VLOOKUP(L297,'P1-1'!$B:$AP,41,FALSE),"")</f>
        <v/>
      </c>
      <c r="M298" s="168" t="str">
        <f>IFERROR(VLOOKUP(M297,'P1-1'!$B:$AP,41,FALSE),"")</f>
        <v/>
      </c>
      <c r="N298" s="168" t="str">
        <f>IFERROR(VLOOKUP(N297,'P1-1'!$B:$AP,41,FALSE),"")</f>
        <v/>
      </c>
      <c r="O298" s="168" t="str">
        <f>IFERROR(VLOOKUP(O297,'P1-1'!$B:$AP,41,FALSE),"")</f>
        <v/>
      </c>
      <c r="P298" s="168" t="str">
        <f>IFERROR(VLOOKUP(P297,'P1-1'!$B:$AP,41,FALSE),"")</f>
        <v/>
      </c>
      <c r="Q298" s="168" t="str">
        <f>IFERROR(VLOOKUP(Q297,'P1-1'!$B:$AP,41,FALSE),"")</f>
        <v/>
      </c>
      <c r="R298" s="168" t="str">
        <f>IFERROR(VLOOKUP(R297,'P1-1'!$B:$AP,41,FALSE),"")</f>
        <v/>
      </c>
      <c r="S298" s="168" t="str">
        <f>IFERROR(VLOOKUP(S297,'P1-1'!$B:$AP,41,FALSE),"")</f>
        <v/>
      </c>
      <c r="T298" s="168" t="str">
        <f>IFERROR(VLOOKUP(T297,'P1-1'!$B:$AP,41,FALSE),"")</f>
        <v/>
      </c>
      <c r="U298" s="168" t="str">
        <f>IFERROR(VLOOKUP(U297,'P1-1'!$B:$AP,41,FALSE),"")</f>
        <v/>
      </c>
      <c r="V298" s="168" t="str">
        <f>IFERROR(VLOOKUP(V297,'P1-1'!$B:$AP,41,FALSE),"")</f>
        <v/>
      </c>
      <c r="W298" s="168" t="str">
        <f>IFERROR(VLOOKUP(W297,'P1-1'!$B:$AP,41,FALSE),"")</f>
        <v/>
      </c>
      <c r="X298" s="168" t="str">
        <f>IFERROR(VLOOKUP(X297,'P1-1'!$B:$AP,41,FALSE),"")</f>
        <v/>
      </c>
      <c r="Y298" s="168" t="str">
        <f>IFERROR(VLOOKUP(Y297,'P1-1'!$B:$AP,41,FALSE),"")</f>
        <v/>
      </c>
      <c r="Z298" s="168" t="str">
        <f>IFERROR(VLOOKUP(Z297,'P1-1'!$B:$AP,41,FALSE),"")</f>
        <v/>
      </c>
      <c r="AA298" s="168" t="str">
        <f>IFERROR(VLOOKUP(AA297,'P1-1'!$B:$AP,41,FALSE),"")</f>
        <v/>
      </c>
      <c r="AB298" s="168" t="str">
        <f>IFERROR(VLOOKUP(AB297,'P1-1'!$B:$AP,41,FALSE),"")</f>
        <v/>
      </c>
      <c r="AC298" s="168" t="str">
        <f>IFERROR(VLOOKUP(AC297,'P1-1'!$B:$AP,41,FALSE),"")</f>
        <v/>
      </c>
      <c r="AD298" s="168" t="str">
        <f>IFERROR(VLOOKUP(AD297,'P1-1'!$B:$AP,41,FALSE),"")</f>
        <v/>
      </c>
      <c r="AE298" s="168" t="str">
        <f>IFERROR(VLOOKUP(AE297,'P1-1'!$B:$AP,41,FALSE),"")</f>
        <v/>
      </c>
      <c r="AF298" s="168" t="str">
        <f>IFERROR(VLOOKUP(AF297,'P1-1'!$B:$AP,41,FALSE),"")</f>
        <v/>
      </c>
      <c r="AG298" s="168" t="str">
        <f>IFERROR(VLOOKUP(AG297,'P1-1'!$B:$AP,41,FALSE),"")</f>
        <v/>
      </c>
      <c r="AH298" s="168" t="str">
        <f>IFERROR(VLOOKUP(AH297,'P1-1'!$B:$AP,41,FALSE),"")</f>
        <v/>
      </c>
      <c r="AI298" s="168" t="str">
        <f>IFERROR(VLOOKUP(AI297,'P1-1'!$B:$AP,41,FALSE),"")</f>
        <v/>
      </c>
      <c r="AJ298" s="168" t="str">
        <f>IFERROR(VLOOKUP(AJ297,'P1-1'!$B:$AP,41,FALSE),"")</f>
        <v/>
      </c>
      <c r="AK298" s="168" t="str">
        <f>IFERROR(VLOOKUP(AK297,'P1-1'!$B:$AP,41,FALSE),"")</f>
        <v/>
      </c>
      <c r="AL298" s="168" t="str">
        <f>IFERROR(VLOOKUP(AL297,'P1-1'!$B:$AP,41,FALSE),"")</f>
        <v/>
      </c>
      <c r="AM298" s="168" t="str">
        <f>IFERROR(VLOOKUP(AM297,'P1-1'!$B:$AP,41,FALSE),"")</f>
        <v/>
      </c>
      <c r="AN298" s="483"/>
      <c r="AO298" s="486"/>
      <c r="AP298" s="490"/>
      <c r="AQ298" s="491"/>
      <c r="AR298" s="486"/>
      <c r="AS298" s="486"/>
      <c r="AT298" s="494"/>
      <c r="AU298" s="327" t="str">
        <f t="shared" ref="AU298" si="355">IFERROR(IF($D297="□",($AO297/$AK$7),($AO297/$AK$9)),"")</f>
        <v/>
      </c>
      <c r="AV298" s="327" t="str">
        <f t="shared" ref="AV298" si="356">IFERROR(IF($D297="□",($AN297/$AO$7),($AN297/$AO$9)),"")</f>
        <v/>
      </c>
    </row>
    <row r="299" spans="1:48" s="139" customFormat="1" ht="12" customHeight="1" x14ac:dyDescent="0.15">
      <c r="A299" s="497"/>
      <c r="B299" s="500"/>
      <c r="C299" s="515"/>
      <c r="D299" s="506"/>
      <c r="E299" s="364"/>
      <c r="F299" s="511"/>
      <c r="G299" s="512"/>
      <c r="H299" s="169" t="s">
        <v>224</v>
      </c>
      <c r="I299" s="168" t="str">
        <f>IFERROR(VLOOKUP(I297,'P1-1'!$B:$AP,31,FALSE),"")</f>
        <v/>
      </c>
      <c r="J299" s="168" t="str">
        <f>IFERROR(VLOOKUP(J297,'P1-1'!$B:$AP,31,FALSE),"")</f>
        <v/>
      </c>
      <c r="K299" s="168" t="str">
        <f>IFERROR(VLOOKUP(K297,'P1-1'!$B:$AP,31,FALSE),"")</f>
        <v/>
      </c>
      <c r="L299" s="168" t="str">
        <f>IFERROR(VLOOKUP(L297,'P1-1'!$B:$AP,31,FALSE),"")</f>
        <v/>
      </c>
      <c r="M299" s="168" t="str">
        <f>IFERROR(VLOOKUP(M297,'P1-1'!$B:$AP,31,FALSE),"")</f>
        <v/>
      </c>
      <c r="N299" s="168" t="str">
        <f>IFERROR(VLOOKUP(N297,'P1-1'!$B:$AP,31,FALSE),"")</f>
        <v/>
      </c>
      <c r="O299" s="168" t="str">
        <f>IFERROR(VLOOKUP(O297,'P1-1'!$B:$AP,31,FALSE),"")</f>
        <v/>
      </c>
      <c r="P299" s="168" t="str">
        <f>IFERROR(VLOOKUP(P297,'P1-1'!$B:$AP,31,FALSE),"")</f>
        <v/>
      </c>
      <c r="Q299" s="168" t="str">
        <f>IFERROR(VLOOKUP(Q297,'P1-1'!$B:$AP,31,FALSE),"")</f>
        <v/>
      </c>
      <c r="R299" s="168" t="str">
        <f>IFERROR(VLOOKUP(R297,'P1-1'!$B:$AP,31,FALSE),"")</f>
        <v/>
      </c>
      <c r="S299" s="168" t="str">
        <f>IFERROR(VLOOKUP(S297,'P1-1'!$B:$AP,31,FALSE),"")</f>
        <v/>
      </c>
      <c r="T299" s="168" t="str">
        <f>IFERROR(VLOOKUP(T297,'P1-1'!$B:$AP,31,FALSE),"")</f>
        <v/>
      </c>
      <c r="U299" s="168" t="str">
        <f>IFERROR(VLOOKUP(U297,'P1-1'!$B:$AP,31,FALSE),"")</f>
        <v/>
      </c>
      <c r="V299" s="168" t="str">
        <f>IFERROR(VLOOKUP(V297,'P1-1'!$B:$AP,31,FALSE),"")</f>
        <v/>
      </c>
      <c r="W299" s="168" t="str">
        <f>IFERROR(VLOOKUP(W297,'P1-1'!$B:$AP,31,FALSE),"")</f>
        <v/>
      </c>
      <c r="X299" s="168" t="str">
        <f>IFERROR(VLOOKUP(X297,'P1-1'!$B:$AP,31,FALSE),"")</f>
        <v/>
      </c>
      <c r="Y299" s="168" t="str">
        <f>IFERROR(VLOOKUP(Y297,'P1-1'!$B:$AP,31,FALSE),"")</f>
        <v/>
      </c>
      <c r="Z299" s="168" t="str">
        <f>IFERROR(VLOOKUP(Z297,'P1-1'!$B:$AP,31,FALSE),"")</f>
        <v/>
      </c>
      <c r="AA299" s="168" t="str">
        <f>IFERROR(VLOOKUP(AA297,'P1-1'!$B:$AP,31,FALSE),"")</f>
        <v/>
      </c>
      <c r="AB299" s="168" t="str">
        <f>IFERROR(VLOOKUP(AB297,'P1-1'!$B:$AP,31,FALSE),"")</f>
        <v/>
      </c>
      <c r="AC299" s="168" t="str">
        <f>IFERROR(VLOOKUP(AC297,'P1-1'!$B:$AP,31,FALSE),"")</f>
        <v/>
      </c>
      <c r="AD299" s="168" t="str">
        <f>IFERROR(VLOOKUP(AD297,'P1-1'!$B:$AP,31,FALSE),"")</f>
        <v/>
      </c>
      <c r="AE299" s="168" t="str">
        <f>IFERROR(VLOOKUP(AE297,'P1-1'!$B:$AP,31,FALSE),"")</f>
        <v/>
      </c>
      <c r="AF299" s="168" t="str">
        <f>IFERROR(VLOOKUP(AF297,'P1-1'!$B:$AP,31,FALSE),"")</f>
        <v/>
      </c>
      <c r="AG299" s="168" t="str">
        <f>IFERROR(VLOOKUP(AG297,'P1-1'!$B:$AP,31,FALSE),"")</f>
        <v/>
      </c>
      <c r="AH299" s="168" t="str">
        <f>IFERROR(VLOOKUP(AH297,'P1-1'!$B:$AP,31,FALSE),"")</f>
        <v/>
      </c>
      <c r="AI299" s="168" t="str">
        <f>IFERROR(VLOOKUP(AI297,'P1-1'!$B:$AP,31,FALSE),"")</f>
        <v/>
      </c>
      <c r="AJ299" s="168" t="str">
        <f>IFERROR(VLOOKUP(AJ297,'P1-1'!$B:$AP,31,FALSE),"")</f>
        <v/>
      </c>
      <c r="AK299" s="168" t="str">
        <f>IFERROR(VLOOKUP(AK297,'P1-1'!$B:$AP,31,FALSE),"")</f>
        <v/>
      </c>
      <c r="AL299" s="168" t="str">
        <f>IFERROR(VLOOKUP(AL297,'P1-1'!$B:$AP,31,FALSE),"")</f>
        <v/>
      </c>
      <c r="AM299" s="168" t="str">
        <f>IFERROR(VLOOKUP(AM297,'P1-1'!$B:$AP,31,FALSE),"")</f>
        <v/>
      </c>
      <c r="AN299" s="484"/>
      <c r="AO299" s="487"/>
      <c r="AP299" s="492"/>
      <c r="AQ299" s="493"/>
      <c r="AR299" s="487"/>
      <c r="AS299" s="487"/>
      <c r="AT299" s="494"/>
      <c r="AU299" s="328"/>
      <c r="AV299" s="328"/>
    </row>
    <row r="300" spans="1:48" s="139" customFormat="1" ht="12" customHeight="1" x14ac:dyDescent="0.15">
      <c r="A300" s="495">
        <v>93</v>
      </c>
      <c r="B300" s="498"/>
      <c r="C300" s="513"/>
      <c r="D300" s="504" t="s">
        <v>95</v>
      </c>
      <c r="E300" s="363"/>
      <c r="F300" s="507"/>
      <c r="G300" s="508"/>
      <c r="H300" s="166" t="s">
        <v>221</v>
      </c>
      <c r="I300" s="325"/>
      <c r="J300" s="325"/>
      <c r="K300" s="325"/>
      <c r="L300" s="325"/>
      <c r="M300" s="325"/>
      <c r="N300" s="325"/>
      <c r="O300" s="325"/>
      <c r="P300" s="325"/>
      <c r="Q300" s="325"/>
      <c r="R300" s="325"/>
      <c r="S300" s="325"/>
      <c r="T300" s="325"/>
      <c r="U300" s="325"/>
      <c r="V300" s="325"/>
      <c r="W300" s="325"/>
      <c r="X300" s="325"/>
      <c r="Y300" s="325"/>
      <c r="Z300" s="325"/>
      <c r="AA300" s="325"/>
      <c r="AB300" s="325"/>
      <c r="AC300" s="325"/>
      <c r="AD300" s="325"/>
      <c r="AE300" s="325"/>
      <c r="AF300" s="325"/>
      <c r="AG300" s="325"/>
      <c r="AH300" s="325"/>
      <c r="AI300" s="325"/>
      <c r="AJ300" s="325"/>
      <c r="AK300" s="325"/>
      <c r="AL300" s="325"/>
      <c r="AM300" s="325"/>
      <c r="AN300" s="482">
        <f t="shared" ref="AN300" si="357">IF(LEFT($AN$2,6)="共同生活援助",SUM(I301:AM301),SUM(I301:AM302))</f>
        <v>0</v>
      </c>
      <c r="AO300" s="485">
        <f>IF($AN$4="４週",AN300/4,AN300/(DAY(EOMONTH($I$22,0))/7))</f>
        <v>0</v>
      </c>
      <c r="AP300" s="488"/>
      <c r="AQ300" s="489"/>
      <c r="AR300" s="485" t="str">
        <f t="shared" ref="AR300" si="358">IF($AN$4="４週",AU301,AV301)</f>
        <v/>
      </c>
      <c r="AS300" s="485"/>
      <c r="AT300" s="494"/>
      <c r="AU300" s="326" t="s">
        <v>508</v>
      </c>
      <c r="AV300" s="326" t="s">
        <v>222</v>
      </c>
    </row>
    <row r="301" spans="1:48" s="139" customFormat="1" ht="12" customHeight="1" x14ac:dyDescent="0.15">
      <c r="A301" s="496"/>
      <c r="B301" s="499"/>
      <c r="C301" s="514"/>
      <c r="D301" s="505"/>
      <c r="E301" s="364"/>
      <c r="F301" s="509"/>
      <c r="G301" s="510"/>
      <c r="H301" s="167" t="s">
        <v>223</v>
      </c>
      <c r="I301" s="168" t="str">
        <f>IFERROR(VLOOKUP(I300,'P1-1'!$B:$AP,41,FALSE),"")</f>
        <v/>
      </c>
      <c r="J301" s="168" t="str">
        <f>IFERROR(VLOOKUP(J300,'P1-1'!$B:$AP,41,FALSE),"")</f>
        <v/>
      </c>
      <c r="K301" s="168" t="str">
        <f>IFERROR(VLOOKUP(K300,'P1-1'!$B:$AP,41,FALSE),"")</f>
        <v/>
      </c>
      <c r="L301" s="168" t="str">
        <f>IFERROR(VLOOKUP(L300,'P1-1'!$B:$AP,41,FALSE),"")</f>
        <v/>
      </c>
      <c r="M301" s="168" t="str">
        <f>IFERROR(VLOOKUP(M300,'P1-1'!$B:$AP,41,FALSE),"")</f>
        <v/>
      </c>
      <c r="N301" s="168" t="str">
        <f>IFERROR(VLOOKUP(N300,'P1-1'!$B:$AP,41,FALSE),"")</f>
        <v/>
      </c>
      <c r="O301" s="168" t="str">
        <f>IFERROR(VLOOKUP(O300,'P1-1'!$B:$AP,41,FALSE),"")</f>
        <v/>
      </c>
      <c r="P301" s="168" t="str">
        <f>IFERROR(VLOOKUP(P300,'P1-1'!$B:$AP,41,FALSE),"")</f>
        <v/>
      </c>
      <c r="Q301" s="168" t="str">
        <f>IFERROR(VLOOKUP(Q300,'P1-1'!$B:$AP,41,FALSE),"")</f>
        <v/>
      </c>
      <c r="R301" s="168" t="str">
        <f>IFERROR(VLOOKUP(R300,'P1-1'!$B:$AP,41,FALSE),"")</f>
        <v/>
      </c>
      <c r="S301" s="168" t="str">
        <f>IFERROR(VLOOKUP(S300,'P1-1'!$B:$AP,41,FALSE),"")</f>
        <v/>
      </c>
      <c r="T301" s="168" t="str">
        <f>IFERROR(VLOOKUP(T300,'P1-1'!$B:$AP,41,FALSE),"")</f>
        <v/>
      </c>
      <c r="U301" s="168" t="str">
        <f>IFERROR(VLOOKUP(U300,'P1-1'!$B:$AP,41,FALSE),"")</f>
        <v/>
      </c>
      <c r="V301" s="168" t="str">
        <f>IFERROR(VLOOKUP(V300,'P1-1'!$B:$AP,41,FALSE),"")</f>
        <v/>
      </c>
      <c r="W301" s="168" t="str">
        <f>IFERROR(VLOOKUP(W300,'P1-1'!$B:$AP,41,FALSE),"")</f>
        <v/>
      </c>
      <c r="X301" s="168" t="str">
        <f>IFERROR(VLOOKUP(X300,'P1-1'!$B:$AP,41,FALSE),"")</f>
        <v/>
      </c>
      <c r="Y301" s="168" t="str">
        <f>IFERROR(VLOOKUP(Y300,'P1-1'!$B:$AP,41,FALSE),"")</f>
        <v/>
      </c>
      <c r="Z301" s="168" t="str">
        <f>IFERROR(VLOOKUP(Z300,'P1-1'!$B:$AP,41,FALSE),"")</f>
        <v/>
      </c>
      <c r="AA301" s="168" t="str">
        <f>IFERROR(VLOOKUP(AA300,'P1-1'!$B:$AP,41,FALSE),"")</f>
        <v/>
      </c>
      <c r="AB301" s="168" t="str">
        <f>IFERROR(VLOOKUP(AB300,'P1-1'!$B:$AP,41,FALSE),"")</f>
        <v/>
      </c>
      <c r="AC301" s="168" t="str">
        <f>IFERROR(VLOOKUP(AC300,'P1-1'!$B:$AP,41,FALSE),"")</f>
        <v/>
      </c>
      <c r="AD301" s="168" t="str">
        <f>IFERROR(VLOOKUP(AD300,'P1-1'!$B:$AP,41,FALSE),"")</f>
        <v/>
      </c>
      <c r="AE301" s="168" t="str">
        <f>IFERROR(VLOOKUP(AE300,'P1-1'!$B:$AP,41,FALSE),"")</f>
        <v/>
      </c>
      <c r="AF301" s="168" t="str">
        <f>IFERROR(VLOOKUP(AF300,'P1-1'!$B:$AP,41,FALSE),"")</f>
        <v/>
      </c>
      <c r="AG301" s="168" t="str">
        <f>IFERROR(VLOOKUP(AG300,'P1-1'!$B:$AP,41,FALSE),"")</f>
        <v/>
      </c>
      <c r="AH301" s="168" t="str">
        <f>IFERROR(VLOOKUP(AH300,'P1-1'!$B:$AP,41,FALSE),"")</f>
        <v/>
      </c>
      <c r="AI301" s="168" t="str">
        <f>IFERROR(VLOOKUP(AI300,'P1-1'!$B:$AP,41,FALSE),"")</f>
        <v/>
      </c>
      <c r="AJ301" s="168" t="str">
        <f>IFERROR(VLOOKUP(AJ300,'P1-1'!$B:$AP,41,FALSE),"")</f>
        <v/>
      </c>
      <c r="AK301" s="168" t="str">
        <f>IFERROR(VLOOKUP(AK300,'P1-1'!$B:$AP,41,FALSE),"")</f>
        <v/>
      </c>
      <c r="AL301" s="168" t="str">
        <f>IFERROR(VLOOKUP(AL300,'P1-1'!$B:$AP,41,FALSE),"")</f>
        <v/>
      </c>
      <c r="AM301" s="168" t="str">
        <f>IFERROR(VLOOKUP(AM300,'P1-1'!$B:$AP,41,FALSE),"")</f>
        <v/>
      </c>
      <c r="AN301" s="483"/>
      <c r="AO301" s="486"/>
      <c r="AP301" s="490"/>
      <c r="AQ301" s="491"/>
      <c r="AR301" s="486"/>
      <c r="AS301" s="486"/>
      <c r="AT301" s="494"/>
      <c r="AU301" s="327" t="str">
        <f t="shared" ref="AU301" si="359">IFERROR(IF($D300="□",($AO300/$AK$7),($AO300/$AK$9)),"")</f>
        <v/>
      </c>
      <c r="AV301" s="327" t="str">
        <f t="shared" ref="AV301" si="360">IFERROR(IF($D300="□",($AN300/$AO$7),($AN300/$AO$9)),"")</f>
        <v/>
      </c>
    </row>
    <row r="302" spans="1:48" s="139" customFormat="1" ht="12" customHeight="1" x14ac:dyDescent="0.15">
      <c r="A302" s="497"/>
      <c r="B302" s="500"/>
      <c r="C302" s="515"/>
      <c r="D302" s="506"/>
      <c r="E302" s="364"/>
      <c r="F302" s="511"/>
      <c r="G302" s="512"/>
      <c r="H302" s="169" t="s">
        <v>224</v>
      </c>
      <c r="I302" s="168" t="str">
        <f>IFERROR(VLOOKUP(I300,'P1-1'!$B:$AP,31,FALSE),"")</f>
        <v/>
      </c>
      <c r="J302" s="168" t="str">
        <f>IFERROR(VLOOKUP(J300,'P1-1'!$B:$AP,31,FALSE),"")</f>
        <v/>
      </c>
      <c r="K302" s="168" t="str">
        <f>IFERROR(VLOOKUP(K300,'P1-1'!$B:$AP,31,FALSE),"")</f>
        <v/>
      </c>
      <c r="L302" s="168" t="str">
        <f>IFERROR(VLOOKUP(L300,'P1-1'!$B:$AP,31,FALSE),"")</f>
        <v/>
      </c>
      <c r="M302" s="168" t="str">
        <f>IFERROR(VLOOKUP(M300,'P1-1'!$B:$AP,31,FALSE),"")</f>
        <v/>
      </c>
      <c r="N302" s="168" t="str">
        <f>IFERROR(VLOOKUP(N300,'P1-1'!$B:$AP,31,FALSE),"")</f>
        <v/>
      </c>
      <c r="O302" s="168" t="str">
        <f>IFERROR(VLOOKUP(O300,'P1-1'!$B:$AP,31,FALSE),"")</f>
        <v/>
      </c>
      <c r="P302" s="168" t="str">
        <f>IFERROR(VLOOKUP(P300,'P1-1'!$B:$AP,31,FALSE),"")</f>
        <v/>
      </c>
      <c r="Q302" s="168" t="str">
        <f>IFERROR(VLOOKUP(Q300,'P1-1'!$B:$AP,31,FALSE),"")</f>
        <v/>
      </c>
      <c r="R302" s="168" t="str">
        <f>IFERROR(VLOOKUP(R300,'P1-1'!$B:$AP,31,FALSE),"")</f>
        <v/>
      </c>
      <c r="S302" s="168" t="str">
        <f>IFERROR(VLOOKUP(S300,'P1-1'!$B:$AP,31,FALSE),"")</f>
        <v/>
      </c>
      <c r="T302" s="168" t="str">
        <f>IFERROR(VLOOKUP(T300,'P1-1'!$B:$AP,31,FALSE),"")</f>
        <v/>
      </c>
      <c r="U302" s="168" t="str">
        <f>IFERROR(VLOOKUP(U300,'P1-1'!$B:$AP,31,FALSE),"")</f>
        <v/>
      </c>
      <c r="V302" s="168" t="str">
        <f>IFERROR(VLOOKUP(V300,'P1-1'!$B:$AP,31,FALSE),"")</f>
        <v/>
      </c>
      <c r="W302" s="168" t="str">
        <f>IFERROR(VLOOKUP(W300,'P1-1'!$B:$AP,31,FALSE),"")</f>
        <v/>
      </c>
      <c r="X302" s="168" t="str">
        <f>IFERROR(VLOOKUP(X300,'P1-1'!$B:$AP,31,FALSE),"")</f>
        <v/>
      </c>
      <c r="Y302" s="168" t="str">
        <f>IFERROR(VLOOKUP(Y300,'P1-1'!$B:$AP,31,FALSE),"")</f>
        <v/>
      </c>
      <c r="Z302" s="168" t="str">
        <f>IFERROR(VLOOKUP(Z300,'P1-1'!$B:$AP,31,FALSE),"")</f>
        <v/>
      </c>
      <c r="AA302" s="168" t="str">
        <f>IFERROR(VLOOKUP(AA300,'P1-1'!$B:$AP,31,FALSE),"")</f>
        <v/>
      </c>
      <c r="AB302" s="168" t="str">
        <f>IFERROR(VLOOKUP(AB300,'P1-1'!$B:$AP,31,FALSE),"")</f>
        <v/>
      </c>
      <c r="AC302" s="168" t="str">
        <f>IFERROR(VLOOKUP(AC300,'P1-1'!$B:$AP,31,FALSE),"")</f>
        <v/>
      </c>
      <c r="AD302" s="168" t="str">
        <f>IFERROR(VLOOKUP(AD300,'P1-1'!$B:$AP,31,FALSE),"")</f>
        <v/>
      </c>
      <c r="AE302" s="168" t="str">
        <f>IFERROR(VLOOKUP(AE300,'P1-1'!$B:$AP,31,FALSE),"")</f>
        <v/>
      </c>
      <c r="AF302" s="168" t="str">
        <f>IFERROR(VLOOKUP(AF300,'P1-1'!$B:$AP,31,FALSE),"")</f>
        <v/>
      </c>
      <c r="AG302" s="168" t="str">
        <f>IFERROR(VLOOKUP(AG300,'P1-1'!$B:$AP,31,FALSE),"")</f>
        <v/>
      </c>
      <c r="AH302" s="168" t="str">
        <f>IFERROR(VLOOKUP(AH300,'P1-1'!$B:$AP,31,FALSE),"")</f>
        <v/>
      </c>
      <c r="AI302" s="168" t="str">
        <f>IFERROR(VLOOKUP(AI300,'P1-1'!$B:$AP,31,FALSE),"")</f>
        <v/>
      </c>
      <c r="AJ302" s="168" t="str">
        <f>IFERROR(VLOOKUP(AJ300,'P1-1'!$B:$AP,31,FALSE),"")</f>
        <v/>
      </c>
      <c r="AK302" s="168" t="str">
        <f>IFERROR(VLOOKUP(AK300,'P1-1'!$B:$AP,31,FALSE),"")</f>
        <v/>
      </c>
      <c r="AL302" s="168" t="str">
        <f>IFERROR(VLOOKUP(AL300,'P1-1'!$B:$AP,31,FALSE),"")</f>
        <v/>
      </c>
      <c r="AM302" s="168" t="str">
        <f>IFERROR(VLOOKUP(AM300,'P1-1'!$B:$AP,31,FALSE),"")</f>
        <v/>
      </c>
      <c r="AN302" s="484"/>
      <c r="AO302" s="487"/>
      <c r="AP302" s="492"/>
      <c r="AQ302" s="493"/>
      <c r="AR302" s="487"/>
      <c r="AS302" s="487"/>
      <c r="AT302" s="494"/>
      <c r="AU302" s="328"/>
      <c r="AV302" s="328"/>
    </row>
    <row r="303" spans="1:48" s="139" customFormat="1" ht="12" customHeight="1" x14ac:dyDescent="0.15">
      <c r="A303" s="495">
        <v>94</v>
      </c>
      <c r="B303" s="498"/>
      <c r="C303" s="513"/>
      <c r="D303" s="504" t="s">
        <v>95</v>
      </c>
      <c r="E303" s="363"/>
      <c r="F303" s="507"/>
      <c r="G303" s="508"/>
      <c r="H303" s="166" t="s">
        <v>221</v>
      </c>
      <c r="I303" s="325"/>
      <c r="J303" s="325"/>
      <c r="K303" s="325"/>
      <c r="L303" s="325"/>
      <c r="M303" s="325"/>
      <c r="N303" s="325"/>
      <c r="O303" s="325"/>
      <c r="P303" s="325"/>
      <c r="Q303" s="325"/>
      <c r="R303" s="325"/>
      <c r="S303" s="325"/>
      <c r="T303" s="325"/>
      <c r="U303" s="325"/>
      <c r="V303" s="325"/>
      <c r="W303" s="325"/>
      <c r="X303" s="325"/>
      <c r="Y303" s="325"/>
      <c r="Z303" s="325"/>
      <c r="AA303" s="325"/>
      <c r="AB303" s="325"/>
      <c r="AC303" s="325"/>
      <c r="AD303" s="325"/>
      <c r="AE303" s="325"/>
      <c r="AF303" s="325"/>
      <c r="AG303" s="325"/>
      <c r="AH303" s="325"/>
      <c r="AI303" s="325"/>
      <c r="AJ303" s="325"/>
      <c r="AK303" s="325"/>
      <c r="AL303" s="325"/>
      <c r="AM303" s="325"/>
      <c r="AN303" s="482">
        <f t="shared" ref="AN303" si="361">IF(LEFT($AN$2,6)="共同生活援助",SUM(I304:AM304),SUM(I304:AM305))</f>
        <v>0</v>
      </c>
      <c r="AO303" s="485">
        <f>IF($AN$4="４週",AN303/4,AN303/(DAY(EOMONTH($I$22,0))/7))</f>
        <v>0</v>
      </c>
      <c r="AP303" s="488"/>
      <c r="AQ303" s="489"/>
      <c r="AR303" s="485" t="str">
        <f t="shared" ref="AR303" si="362">IF($AN$4="４週",AU304,AV304)</f>
        <v/>
      </c>
      <c r="AS303" s="485"/>
      <c r="AT303" s="494"/>
      <c r="AU303" s="326" t="s">
        <v>508</v>
      </c>
      <c r="AV303" s="326" t="s">
        <v>222</v>
      </c>
    </row>
    <row r="304" spans="1:48" s="139" customFormat="1" ht="12" customHeight="1" x14ac:dyDescent="0.15">
      <c r="A304" s="496"/>
      <c r="B304" s="499"/>
      <c r="C304" s="514"/>
      <c r="D304" s="505"/>
      <c r="E304" s="364"/>
      <c r="F304" s="509"/>
      <c r="G304" s="510"/>
      <c r="H304" s="167" t="s">
        <v>223</v>
      </c>
      <c r="I304" s="168" t="str">
        <f>IFERROR(VLOOKUP(I303,'P1-1'!$B:$AP,41,FALSE),"")</f>
        <v/>
      </c>
      <c r="J304" s="168" t="str">
        <f>IFERROR(VLOOKUP(J303,'P1-1'!$B:$AP,41,FALSE),"")</f>
        <v/>
      </c>
      <c r="K304" s="168" t="str">
        <f>IFERROR(VLOOKUP(K303,'P1-1'!$B:$AP,41,FALSE),"")</f>
        <v/>
      </c>
      <c r="L304" s="168" t="str">
        <f>IFERROR(VLOOKUP(L303,'P1-1'!$B:$AP,41,FALSE),"")</f>
        <v/>
      </c>
      <c r="M304" s="168" t="str">
        <f>IFERROR(VLOOKUP(M303,'P1-1'!$B:$AP,41,FALSE),"")</f>
        <v/>
      </c>
      <c r="N304" s="168" t="str">
        <f>IFERROR(VLOOKUP(N303,'P1-1'!$B:$AP,41,FALSE),"")</f>
        <v/>
      </c>
      <c r="O304" s="168" t="str">
        <f>IFERROR(VLOOKUP(O303,'P1-1'!$B:$AP,41,FALSE),"")</f>
        <v/>
      </c>
      <c r="P304" s="168" t="str">
        <f>IFERROR(VLOOKUP(P303,'P1-1'!$B:$AP,41,FALSE),"")</f>
        <v/>
      </c>
      <c r="Q304" s="168" t="str">
        <f>IFERROR(VLOOKUP(Q303,'P1-1'!$B:$AP,41,FALSE),"")</f>
        <v/>
      </c>
      <c r="R304" s="168" t="str">
        <f>IFERROR(VLOOKUP(R303,'P1-1'!$B:$AP,41,FALSE),"")</f>
        <v/>
      </c>
      <c r="S304" s="168" t="str">
        <f>IFERROR(VLOOKUP(S303,'P1-1'!$B:$AP,41,FALSE),"")</f>
        <v/>
      </c>
      <c r="T304" s="168" t="str">
        <f>IFERROR(VLOOKUP(T303,'P1-1'!$B:$AP,41,FALSE),"")</f>
        <v/>
      </c>
      <c r="U304" s="168" t="str">
        <f>IFERROR(VLOOKUP(U303,'P1-1'!$B:$AP,41,FALSE),"")</f>
        <v/>
      </c>
      <c r="V304" s="168" t="str">
        <f>IFERROR(VLOOKUP(V303,'P1-1'!$B:$AP,41,FALSE),"")</f>
        <v/>
      </c>
      <c r="W304" s="168" t="str">
        <f>IFERROR(VLOOKUP(W303,'P1-1'!$B:$AP,41,FALSE),"")</f>
        <v/>
      </c>
      <c r="X304" s="168" t="str">
        <f>IFERROR(VLOOKUP(X303,'P1-1'!$B:$AP,41,FALSE),"")</f>
        <v/>
      </c>
      <c r="Y304" s="168" t="str">
        <f>IFERROR(VLOOKUP(Y303,'P1-1'!$B:$AP,41,FALSE),"")</f>
        <v/>
      </c>
      <c r="Z304" s="168" t="str">
        <f>IFERROR(VLOOKUP(Z303,'P1-1'!$B:$AP,41,FALSE),"")</f>
        <v/>
      </c>
      <c r="AA304" s="168" t="str">
        <f>IFERROR(VLOOKUP(AA303,'P1-1'!$B:$AP,41,FALSE),"")</f>
        <v/>
      </c>
      <c r="AB304" s="168" t="str">
        <f>IFERROR(VLOOKUP(AB303,'P1-1'!$B:$AP,41,FALSE),"")</f>
        <v/>
      </c>
      <c r="AC304" s="168" t="str">
        <f>IFERROR(VLOOKUP(AC303,'P1-1'!$B:$AP,41,FALSE),"")</f>
        <v/>
      </c>
      <c r="AD304" s="168" t="str">
        <f>IFERROR(VLOOKUP(AD303,'P1-1'!$B:$AP,41,FALSE),"")</f>
        <v/>
      </c>
      <c r="AE304" s="168" t="str">
        <f>IFERROR(VLOOKUP(AE303,'P1-1'!$B:$AP,41,FALSE),"")</f>
        <v/>
      </c>
      <c r="AF304" s="168" t="str">
        <f>IFERROR(VLOOKUP(AF303,'P1-1'!$B:$AP,41,FALSE),"")</f>
        <v/>
      </c>
      <c r="AG304" s="168" t="str">
        <f>IFERROR(VLOOKUP(AG303,'P1-1'!$B:$AP,41,FALSE),"")</f>
        <v/>
      </c>
      <c r="AH304" s="168" t="str">
        <f>IFERROR(VLOOKUP(AH303,'P1-1'!$B:$AP,41,FALSE),"")</f>
        <v/>
      </c>
      <c r="AI304" s="168" t="str">
        <f>IFERROR(VLOOKUP(AI303,'P1-1'!$B:$AP,41,FALSE),"")</f>
        <v/>
      </c>
      <c r="AJ304" s="168" t="str">
        <f>IFERROR(VLOOKUP(AJ303,'P1-1'!$B:$AP,41,FALSE),"")</f>
        <v/>
      </c>
      <c r="AK304" s="168" t="str">
        <f>IFERROR(VLOOKUP(AK303,'P1-1'!$B:$AP,41,FALSE),"")</f>
        <v/>
      </c>
      <c r="AL304" s="168" t="str">
        <f>IFERROR(VLOOKUP(AL303,'P1-1'!$B:$AP,41,FALSE),"")</f>
        <v/>
      </c>
      <c r="AM304" s="168" t="str">
        <f>IFERROR(VLOOKUP(AM303,'P1-1'!$B:$AP,41,FALSE),"")</f>
        <v/>
      </c>
      <c r="AN304" s="483"/>
      <c r="AO304" s="486"/>
      <c r="AP304" s="490"/>
      <c r="AQ304" s="491"/>
      <c r="AR304" s="486"/>
      <c r="AS304" s="486"/>
      <c r="AT304" s="494"/>
      <c r="AU304" s="327" t="str">
        <f t="shared" ref="AU304" si="363">IFERROR(IF($D303="□",($AO303/$AK$7),($AO303/$AK$9)),"")</f>
        <v/>
      </c>
      <c r="AV304" s="327" t="str">
        <f t="shared" ref="AV304" si="364">IFERROR(IF($D303="□",($AN303/$AO$7),($AN303/$AO$9)),"")</f>
        <v/>
      </c>
    </row>
    <row r="305" spans="1:48" s="139" customFormat="1" ht="12" customHeight="1" x14ac:dyDescent="0.15">
      <c r="A305" s="497"/>
      <c r="B305" s="500"/>
      <c r="C305" s="515"/>
      <c r="D305" s="506"/>
      <c r="E305" s="364"/>
      <c r="F305" s="511"/>
      <c r="G305" s="512"/>
      <c r="H305" s="169" t="s">
        <v>224</v>
      </c>
      <c r="I305" s="168" t="str">
        <f>IFERROR(VLOOKUP(I303,'P1-1'!$B:$AP,31,FALSE),"")</f>
        <v/>
      </c>
      <c r="J305" s="168" t="str">
        <f>IFERROR(VLOOKUP(J303,'P1-1'!$B:$AP,31,FALSE),"")</f>
        <v/>
      </c>
      <c r="K305" s="168" t="str">
        <f>IFERROR(VLOOKUP(K303,'P1-1'!$B:$AP,31,FALSE),"")</f>
        <v/>
      </c>
      <c r="L305" s="168" t="str">
        <f>IFERROR(VLOOKUP(L303,'P1-1'!$B:$AP,31,FALSE),"")</f>
        <v/>
      </c>
      <c r="M305" s="168" t="str">
        <f>IFERROR(VLOOKUP(M303,'P1-1'!$B:$AP,31,FALSE),"")</f>
        <v/>
      </c>
      <c r="N305" s="168" t="str">
        <f>IFERROR(VLOOKUP(N303,'P1-1'!$B:$AP,31,FALSE),"")</f>
        <v/>
      </c>
      <c r="O305" s="168" t="str">
        <f>IFERROR(VLOOKUP(O303,'P1-1'!$B:$AP,31,FALSE),"")</f>
        <v/>
      </c>
      <c r="P305" s="168" t="str">
        <f>IFERROR(VLOOKUP(P303,'P1-1'!$B:$AP,31,FALSE),"")</f>
        <v/>
      </c>
      <c r="Q305" s="168" t="str">
        <f>IFERROR(VLOOKUP(Q303,'P1-1'!$B:$AP,31,FALSE),"")</f>
        <v/>
      </c>
      <c r="R305" s="168" t="str">
        <f>IFERROR(VLOOKUP(R303,'P1-1'!$B:$AP,31,FALSE),"")</f>
        <v/>
      </c>
      <c r="S305" s="168" t="str">
        <f>IFERROR(VLOOKUP(S303,'P1-1'!$B:$AP,31,FALSE),"")</f>
        <v/>
      </c>
      <c r="T305" s="168" t="str">
        <f>IFERROR(VLOOKUP(T303,'P1-1'!$B:$AP,31,FALSE),"")</f>
        <v/>
      </c>
      <c r="U305" s="168" t="str">
        <f>IFERROR(VLOOKUP(U303,'P1-1'!$B:$AP,31,FALSE),"")</f>
        <v/>
      </c>
      <c r="V305" s="168" t="str">
        <f>IFERROR(VLOOKUP(V303,'P1-1'!$B:$AP,31,FALSE),"")</f>
        <v/>
      </c>
      <c r="W305" s="168" t="str">
        <f>IFERROR(VLOOKUP(W303,'P1-1'!$B:$AP,31,FALSE),"")</f>
        <v/>
      </c>
      <c r="X305" s="168" t="str">
        <f>IFERROR(VLOOKUP(X303,'P1-1'!$B:$AP,31,FALSE),"")</f>
        <v/>
      </c>
      <c r="Y305" s="168" t="str">
        <f>IFERROR(VLOOKUP(Y303,'P1-1'!$B:$AP,31,FALSE),"")</f>
        <v/>
      </c>
      <c r="Z305" s="168" t="str">
        <f>IFERROR(VLOOKUP(Z303,'P1-1'!$B:$AP,31,FALSE),"")</f>
        <v/>
      </c>
      <c r="AA305" s="168" t="str">
        <f>IFERROR(VLOOKUP(AA303,'P1-1'!$B:$AP,31,FALSE),"")</f>
        <v/>
      </c>
      <c r="AB305" s="168" t="str">
        <f>IFERROR(VLOOKUP(AB303,'P1-1'!$B:$AP,31,FALSE),"")</f>
        <v/>
      </c>
      <c r="AC305" s="168" t="str">
        <f>IFERROR(VLOOKUP(AC303,'P1-1'!$B:$AP,31,FALSE),"")</f>
        <v/>
      </c>
      <c r="AD305" s="168" t="str">
        <f>IFERROR(VLOOKUP(AD303,'P1-1'!$B:$AP,31,FALSE),"")</f>
        <v/>
      </c>
      <c r="AE305" s="168" t="str">
        <f>IFERROR(VLOOKUP(AE303,'P1-1'!$B:$AP,31,FALSE),"")</f>
        <v/>
      </c>
      <c r="AF305" s="168" t="str">
        <f>IFERROR(VLOOKUP(AF303,'P1-1'!$B:$AP,31,FALSE),"")</f>
        <v/>
      </c>
      <c r="AG305" s="168" t="str">
        <f>IFERROR(VLOOKUP(AG303,'P1-1'!$B:$AP,31,FALSE),"")</f>
        <v/>
      </c>
      <c r="AH305" s="168" t="str">
        <f>IFERROR(VLOOKUP(AH303,'P1-1'!$B:$AP,31,FALSE),"")</f>
        <v/>
      </c>
      <c r="AI305" s="168" t="str">
        <f>IFERROR(VLOOKUP(AI303,'P1-1'!$B:$AP,31,FALSE),"")</f>
        <v/>
      </c>
      <c r="AJ305" s="168" t="str">
        <f>IFERROR(VLOOKUP(AJ303,'P1-1'!$B:$AP,31,FALSE),"")</f>
        <v/>
      </c>
      <c r="AK305" s="168" t="str">
        <f>IFERROR(VLOOKUP(AK303,'P1-1'!$B:$AP,31,FALSE),"")</f>
        <v/>
      </c>
      <c r="AL305" s="168" t="str">
        <f>IFERROR(VLOOKUP(AL303,'P1-1'!$B:$AP,31,FALSE),"")</f>
        <v/>
      </c>
      <c r="AM305" s="168" t="str">
        <f>IFERROR(VLOOKUP(AM303,'P1-1'!$B:$AP,31,FALSE),"")</f>
        <v/>
      </c>
      <c r="AN305" s="484"/>
      <c r="AO305" s="487"/>
      <c r="AP305" s="492"/>
      <c r="AQ305" s="493"/>
      <c r="AR305" s="487"/>
      <c r="AS305" s="487"/>
      <c r="AT305" s="494"/>
      <c r="AU305" s="328"/>
      <c r="AV305" s="328"/>
    </row>
    <row r="306" spans="1:48" s="139" customFormat="1" ht="12" customHeight="1" x14ac:dyDescent="0.15">
      <c r="A306" s="495">
        <v>95</v>
      </c>
      <c r="B306" s="498"/>
      <c r="C306" s="513"/>
      <c r="D306" s="504" t="s">
        <v>95</v>
      </c>
      <c r="E306" s="363"/>
      <c r="F306" s="507"/>
      <c r="G306" s="508"/>
      <c r="H306" s="166" t="s">
        <v>221</v>
      </c>
      <c r="I306" s="325"/>
      <c r="J306" s="325"/>
      <c r="K306" s="325"/>
      <c r="L306" s="325"/>
      <c r="M306" s="325"/>
      <c r="N306" s="325"/>
      <c r="O306" s="325"/>
      <c r="P306" s="325"/>
      <c r="Q306" s="325"/>
      <c r="R306" s="325"/>
      <c r="S306" s="325"/>
      <c r="T306" s="325"/>
      <c r="U306" s="325"/>
      <c r="V306" s="325"/>
      <c r="W306" s="325"/>
      <c r="X306" s="325"/>
      <c r="Y306" s="325"/>
      <c r="Z306" s="325"/>
      <c r="AA306" s="325"/>
      <c r="AB306" s="325"/>
      <c r="AC306" s="325"/>
      <c r="AD306" s="325"/>
      <c r="AE306" s="325"/>
      <c r="AF306" s="325"/>
      <c r="AG306" s="325"/>
      <c r="AH306" s="325"/>
      <c r="AI306" s="325"/>
      <c r="AJ306" s="325"/>
      <c r="AK306" s="325"/>
      <c r="AL306" s="325"/>
      <c r="AM306" s="325"/>
      <c r="AN306" s="482">
        <f t="shared" ref="AN306" si="365">IF(LEFT($AN$2,6)="共同生活援助",SUM(I307:AM307),SUM(I307:AM308))</f>
        <v>0</v>
      </c>
      <c r="AO306" s="485">
        <f>IF($AN$4="４週",AN306/4,AN306/(DAY(EOMONTH($I$22,0))/7))</f>
        <v>0</v>
      </c>
      <c r="AP306" s="488"/>
      <c r="AQ306" s="489"/>
      <c r="AR306" s="485" t="str">
        <f t="shared" ref="AR306" si="366">IF($AN$4="４週",AU307,AV307)</f>
        <v/>
      </c>
      <c r="AS306" s="485"/>
      <c r="AT306" s="494"/>
      <c r="AU306" s="326" t="s">
        <v>508</v>
      </c>
      <c r="AV306" s="326" t="s">
        <v>222</v>
      </c>
    </row>
    <row r="307" spans="1:48" s="139" customFormat="1" ht="12" customHeight="1" x14ac:dyDescent="0.15">
      <c r="A307" s="496"/>
      <c r="B307" s="499"/>
      <c r="C307" s="514"/>
      <c r="D307" s="505"/>
      <c r="E307" s="364"/>
      <c r="F307" s="509"/>
      <c r="G307" s="510"/>
      <c r="H307" s="167" t="s">
        <v>223</v>
      </c>
      <c r="I307" s="168" t="str">
        <f>IFERROR(VLOOKUP(I306,'P1-1'!$B:$AP,41,FALSE),"")</f>
        <v/>
      </c>
      <c r="J307" s="168" t="str">
        <f>IFERROR(VLOOKUP(J306,'P1-1'!$B:$AP,41,FALSE),"")</f>
        <v/>
      </c>
      <c r="K307" s="168" t="str">
        <f>IFERROR(VLOOKUP(K306,'P1-1'!$B:$AP,41,FALSE),"")</f>
        <v/>
      </c>
      <c r="L307" s="168" t="str">
        <f>IFERROR(VLOOKUP(L306,'P1-1'!$B:$AP,41,FALSE),"")</f>
        <v/>
      </c>
      <c r="M307" s="168" t="str">
        <f>IFERROR(VLOOKUP(M306,'P1-1'!$B:$AP,41,FALSE),"")</f>
        <v/>
      </c>
      <c r="N307" s="168" t="str">
        <f>IFERROR(VLOOKUP(N306,'P1-1'!$B:$AP,41,FALSE),"")</f>
        <v/>
      </c>
      <c r="O307" s="168" t="str">
        <f>IFERROR(VLOOKUP(O306,'P1-1'!$B:$AP,41,FALSE),"")</f>
        <v/>
      </c>
      <c r="P307" s="168" t="str">
        <f>IFERROR(VLOOKUP(P306,'P1-1'!$B:$AP,41,FALSE),"")</f>
        <v/>
      </c>
      <c r="Q307" s="168" t="str">
        <f>IFERROR(VLOOKUP(Q306,'P1-1'!$B:$AP,41,FALSE),"")</f>
        <v/>
      </c>
      <c r="R307" s="168" t="str">
        <f>IFERROR(VLOOKUP(R306,'P1-1'!$B:$AP,41,FALSE),"")</f>
        <v/>
      </c>
      <c r="S307" s="168" t="str">
        <f>IFERROR(VLOOKUP(S306,'P1-1'!$B:$AP,41,FALSE),"")</f>
        <v/>
      </c>
      <c r="T307" s="168" t="str">
        <f>IFERROR(VLOOKUP(T306,'P1-1'!$B:$AP,41,FALSE),"")</f>
        <v/>
      </c>
      <c r="U307" s="168" t="str">
        <f>IFERROR(VLOOKUP(U306,'P1-1'!$B:$AP,41,FALSE),"")</f>
        <v/>
      </c>
      <c r="V307" s="168" t="str">
        <f>IFERROR(VLOOKUP(V306,'P1-1'!$B:$AP,41,FALSE),"")</f>
        <v/>
      </c>
      <c r="W307" s="168" t="str">
        <f>IFERROR(VLOOKUP(W306,'P1-1'!$B:$AP,41,FALSE),"")</f>
        <v/>
      </c>
      <c r="X307" s="168" t="str">
        <f>IFERROR(VLOOKUP(X306,'P1-1'!$B:$AP,41,FALSE),"")</f>
        <v/>
      </c>
      <c r="Y307" s="168" t="str">
        <f>IFERROR(VLOOKUP(Y306,'P1-1'!$B:$AP,41,FALSE),"")</f>
        <v/>
      </c>
      <c r="Z307" s="168" t="str">
        <f>IFERROR(VLOOKUP(Z306,'P1-1'!$B:$AP,41,FALSE),"")</f>
        <v/>
      </c>
      <c r="AA307" s="168" t="str">
        <f>IFERROR(VLOOKUP(AA306,'P1-1'!$B:$AP,41,FALSE),"")</f>
        <v/>
      </c>
      <c r="AB307" s="168" t="str">
        <f>IFERROR(VLOOKUP(AB306,'P1-1'!$B:$AP,41,FALSE),"")</f>
        <v/>
      </c>
      <c r="AC307" s="168" t="str">
        <f>IFERROR(VLOOKUP(AC306,'P1-1'!$B:$AP,41,FALSE),"")</f>
        <v/>
      </c>
      <c r="AD307" s="168" t="str">
        <f>IFERROR(VLOOKUP(AD306,'P1-1'!$B:$AP,41,FALSE),"")</f>
        <v/>
      </c>
      <c r="AE307" s="168" t="str">
        <f>IFERROR(VLOOKUP(AE306,'P1-1'!$B:$AP,41,FALSE),"")</f>
        <v/>
      </c>
      <c r="AF307" s="168" t="str">
        <f>IFERROR(VLOOKUP(AF306,'P1-1'!$B:$AP,41,FALSE),"")</f>
        <v/>
      </c>
      <c r="AG307" s="168" t="str">
        <f>IFERROR(VLOOKUP(AG306,'P1-1'!$B:$AP,41,FALSE),"")</f>
        <v/>
      </c>
      <c r="AH307" s="168" t="str">
        <f>IFERROR(VLOOKUP(AH306,'P1-1'!$B:$AP,41,FALSE),"")</f>
        <v/>
      </c>
      <c r="AI307" s="168" t="str">
        <f>IFERROR(VLOOKUP(AI306,'P1-1'!$B:$AP,41,FALSE),"")</f>
        <v/>
      </c>
      <c r="AJ307" s="168" t="str">
        <f>IFERROR(VLOOKUP(AJ306,'P1-1'!$B:$AP,41,FALSE),"")</f>
        <v/>
      </c>
      <c r="AK307" s="168" t="str">
        <f>IFERROR(VLOOKUP(AK306,'P1-1'!$B:$AP,41,FALSE),"")</f>
        <v/>
      </c>
      <c r="AL307" s="168" t="str">
        <f>IFERROR(VLOOKUP(AL306,'P1-1'!$B:$AP,41,FALSE),"")</f>
        <v/>
      </c>
      <c r="AM307" s="168" t="str">
        <f>IFERROR(VLOOKUP(AM306,'P1-1'!$B:$AP,41,FALSE),"")</f>
        <v/>
      </c>
      <c r="AN307" s="483"/>
      <c r="AO307" s="486"/>
      <c r="AP307" s="490"/>
      <c r="AQ307" s="491"/>
      <c r="AR307" s="486"/>
      <c r="AS307" s="486"/>
      <c r="AT307" s="494"/>
      <c r="AU307" s="327" t="str">
        <f t="shared" ref="AU307" si="367">IFERROR(IF($D306="□",($AO306/$AK$7),($AO306/$AK$9)),"")</f>
        <v/>
      </c>
      <c r="AV307" s="327" t="str">
        <f t="shared" ref="AV307" si="368">IFERROR(IF($D306="□",($AN306/$AO$7),($AN306/$AO$9)),"")</f>
        <v/>
      </c>
    </row>
    <row r="308" spans="1:48" s="139" customFormat="1" ht="12" customHeight="1" x14ac:dyDescent="0.15">
      <c r="A308" s="497"/>
      <c r="B308" s="500"/>
      <c r="C308" s="515"/>
      <c r="D308" s="506"/>
      <c r="E308" s="364"/>
      <c r="F308" s="511"/>
      <c r="G308" s="512"/>
      <c r="H308" s="169" t="s">
        <v>224</v>
      </c>
      <c r="I308" s="168" t="str">
        <f>IFERROR(VLOOKUP(I306,'P1-1'!$B:$AP,31,FALSE),"")</f>
        <v/>
      </c>
      <c r="J308" s="168" t="str">
        <f>IFERROR(VLOOKUP(J306,'P1-1'!$B:$AP,31,FALSE),"")</f>
        <v/>
      </c>
      <c r="K308" s="168" t="str">
        <f>IFERROR(VLOOKUP(K306,'P1-1'!$B:$AP,31,FALSE),"")</f>
        <v/>
      </c>
      <c r="L308" s="168" t="str">
        <f>IFERROR(VLOOKUP(L306,'P1-1'!$B:$AP,31,FALSE),"")</f>
        <v/>
      </c>
      <c r="M308" s="168" t="str">
        <f>IFERROR(VLOOKUP(M306,'P1-1'!$B:$AP,31,FALSE),"")</f>
        <v/>
      </c>
      <c r="N308" s="168" t="str">
        <f>IFERROR(VLOOKUP(N306,'P1-1'!$B:$AP,31,FALSE),"")</f>
        <v/>
      </c>
      <c r="O308" s="168" t="str">
        <f>IFERROR(VLOOKUP(O306,'P1-1'!$B:$AP,31,FALSE),"")</f>
        <v/>
      </c>
      <c r="P308" s="168" t="str">
        <f>IFERROR(VLOOKUP(P306,'P1-1'!$B:$AP,31,FALSE),"")</f>
        <v/>
      </c>
      <c r="Q308" s="168" t="str">
        <f>IFERROR(VLOOKUP(Q306,'P1-1'!$B:$AP,31,FALSE),"")</f>
        <v/>
      </c>
      <c r="R308" s="168" t="str">
        <f>IFERROR(VLOOKUP(R306,'P1-1'!$B:$AP,31,FALSE),"")</f>
        <v/>
      </c>
      <c r="S308" s="168" t="str">
        <f>IFERROR(VLOOKUP(S306,'P1-1'!$B:$AP,31,FALSE),"")</f>
        <v/>
      </c>
      <c r="T308" s="168" t="str">
        <f>IFERROR(VLOOKUP(T306,'P1-1'!$B:$AP,31,FALSE),"")</f>
        <v/>
      </c>
      <c r="U308" s="168" t="str">
        <f>IFERROR(VLOOKUP(U306,'P1-1'!$B:$AP,31,FALSE),"")</f>
        <v/>
      </c>
      <c r="V308" s="168" t="str">
        <f>IFERROR(VLOOKUP(V306,'P1-1'!$B:$AP,31,FALSE),"")</f>
        <v/>
      </c>
      <c r="W308" s="168" t="str">
        <f>IFERROR(VLOOKUP(W306,'P1-1'!$B:$AP,31,FALSE),"")</f>
        <v/>
      </c>
      <c r="X308" s="168" t="str">
        <f>IFERROR(VLOOKUP(X306,'P1-1'!$B:$AP,31,FALSE),"")</f>
        <v/>
      </c>
      <c r="Y308" s="168" t="str">
        <f>IFERROR(VLOOKUP(Y306,'P1-1'!$B:$AP,31,FALSE),"")</f>
        <v/>
      </c>
      <c r="Z308" s="168" t="str">
        <f>IFERROR(VLOOKUP(Z306,'P1-1'!$B:$AP,31,FALSE),"")</f>
        <v/>
      </c>
      <c r="AA308" s="168" t="str">
        <f>IFERROR(VLOOKUP(AA306,'P1-1'!$B:$AP,31,FALSE),"")</f>
        <v/>
      </c>
      <c r="AB308" s="168" t="str">
        <f>IFERROR(VLOOKUP(AB306,'P1-1'!$B:$AP,31,FALSE),"")</f>
        <v/>
      </c>
      <c r="AC308" s="168" t="str">
        <f>IFERROR(VLOOKUP(AC306,'P1-1'!$B:$AP,31,FALSE),"")</f>
        <v/>
      </c>
      <c r="AD308" s="168" t="str">
        <f>IFERROR(VLOOKUP(AD306,'P1-1'!$B:$AP,31,FALSE),"")</f>
        <v/>
      </c>
      <c r="AE308" s="168" t="str">
        <f>IFERROR(VLOOKUP(AE306,'P1-1'!$B:$AP,31,FALSE),"")</f>
        <v/>
      </c>
      <c r="AF308" s="168" t="str">
        <f>IFERROR(VLOOKUP(AF306,'P1-1'!$B:$AP,31,FALSE),"")</f>
        <v/>
      </c>
      <c r="AG308" s="168" t="str">
        <f>IFERROR(VLOOKUP(AG306,'P1-1'!$B:$AP,31,FALSE),"")</f>
        <v/>
      </c>
      <c r="AH308" s="168" t="str">
        <f>IFERROR(VLOOKUP(AH306,'P1-1'!$B:$AP,31,FALSE),"")</f>
        <v/>
      </c>
      <c r="AI308" s="168" t="str">
        <f>IFERROR(VLOOKUP(AI306,'P1-1'!$B:$AP,31,FALSE),"")</f>
        <v/>
      </c>
      <c r="AJ308" s="168" t="str">
        <f>IFERROR(VLOOKUP(AJ306,'P1-1'!$B:$AP,31,FALSE),"")</f>
        <v/>
      </c>
      <c r="AK308" s="168" t="str">
        <f>IFERROR(VLOOKUP(AK306,'P1-1'!$B:$AP,31,FALSE),"")</f>
        <v/>
      </c>
      <c r="AL308" s="168" t="str">
        <f>IFERROR(VLOOKUP(AL306,'P1-1'!$B:$AP,31,FALSE),"")</f>
        <v/>
      </c>
      <c r="AM308" s="168" t="str">
        <f>IFERROR(VLOOKUP(AM306,'P1-1'!$B:$AP,31,FALSE),"")</f>
        <v/>
      </c>
      <c r="AN308" s="484"/>
      <c r="AO308" s="487"/>
      <c r="AP308" s="492"/>
      <c r="AQ308" s="493"/>
      <c r="AR308" s="487"/>
      <c r="AS308" s="487"/>
      <c r="AT308" s="494"/>
      <c r="AU308" s="328"/>
      <c r="AV308" s="328"/>
    </row>
    <row r="309" spans="1:48" s="139" customFormat="1" ht="12" customHeight="1" x14ac:dyDescent="0.15">
      <c r="A309" s="495">
        <v>96</v>
      </c>
      <c r="B309" s="498"/>
      <c r="C309" s="513"/>
      <c r="D309" s="504" t="s">
        <v>95</v>
      </c>
      <c r="E309" s="363"/>
      <c r="F309" s="507"/>
      <c r="G309" s="508"/>
      <c r="H309" s="166" t="s">
        <v>221</v>
      </c>
      <c r="I309" s="325"/>
      <c r="J309" s="325"/>
      <c r="K309" s="325"/>
      <c r="L309" s="325"/>
      <c r="M309" s="325"/>
      <c r="N309" s="325"/>
      <c r="O309" s="325"/>
      <c r="P309" s="325"/>
      <c r="Q309" s="325"/>
      <c r="R309" s="325"/>
      <c r="S309" s="325"/>
      <c r="T309" s="325"/>
      <c r="U309" s="325"/>
      <c r="V309" s="325"/>
      <c r="W309" s="325"/>
      <c r="X309" s="325"/>
      <c r="Y309" s="325"/>
      <c r="Z309" s="325"/>
      <c r="AA309" s="325"/>
      <c r="AB309" s="325"/>
      <c r="AC309" s="325"/>
      <c r="AD309" s="325"/>
      <c r="AE309" s="325"/>
      <c r="AF309" s="325"/>
      <c r="AG309" s="325"/>
      <c r="AH309" s="325"/>
      <c r="AI309" s="325"/>
      <c r="AJ309" s="325"/>
      <c r="AK309" s="325"/>
      <c r="AL309" s="325"/>
      <c r="AM309" s="325"/>
      <c r="AN309" s="482">
        <f t="shared" ref="AN309" si="369">IF(LEFT($AN$2,6)="共同生活援助",SUM(I310:AM310),SUM(I310:AM311))</f>
        <v>0</v>
      </c>
      <c r="AO309" s="485">
        <f>IF($AN$4="４週",AN309/4,AN309/(DAY(EOMONTH($I$22,0))/7))</f>
        <v>0</v>
      </c>
      <c r="AP309" s="488"/>
      <c r="AQ309" s="489"/>
      <c r="AR309" s="485" t="str">
        <f t="shared" ref="AR309" si="370">IF($AN$4="４週",AU310,AV310)</f>
        <v/>
      </c>
      <c r="AS309" s="485"/>
      <c r="AT309" s="494"/>
      <c r="AU309" s="326" t="s">
        <v>508</v>
      </c>
      <c r="AV309" s="326" t="s">
        <v>222</v>
      </c>
    </row>
    <row r="310" spans="1:48" s="139" customFormat="1" ht="12" customHeight="1" x14ac:dyDescent="0.15">
      <c r="A310" s="496"/>
      <c r="B310" s="499"/>
      <c r="C310" s="514"/>
      <c r="D310" s="505"/>
      <c r="E310" s="364"/>
      <c r="F310" s="509"/>
      <c r="G310" s="510"/>
      <c r="H310" s="167" t="s">
        <v>223</v>
      </c>
      <c r="I310" s="168" t="str">
        <f>IFERROR(VLOOKUP(I309,'P1-1'!$B:$AP,41,FALSE),"")</f>
        <v/>
      </c>
      <c r="J310" s="168" t="str">
        <f>IFERROR(VLOOKUP(J309,'P1-1'!$B:$AP,41,FALSE),"")</f>
        <v/>
      </c>
      <c r="K310" s="168" t="str">
        <f>IFERROR(VLOOKUP(K309,'P1-1'!$B:$AP,41,FALSE),"")</f>
        <v/>
      </c>
      <c r="L310" s="168" t="str">
        <f>IFERROR(VLOOKUP(L309,'P1-1'!$B:$AP,41,FALSE),"")</f>
        <v/>
      </c>
      <c r="M310" s="168" t="str">
        <f>IFERROR(VLOOKUP(M309,'P1-1'!$B:$AP,41,FALSE),"")</f>
        <v/>
      </c>
      <c r="N310" s="168" t="str">
        <f>IFERROR(VLOOKUP(N309,'P1-1'!$B:$AP,41,FALSE),"")</f>
        <v/>
      </c>
      <c r="O310" s="168" t="str">
        <f>IFERROR(VLOOKUP(O309,'P1-1'!$B:$AP,41,FALSE),"")</f>
        <v/>
      </c>
      <c r="P310" s="168" t="str">
        <f>IFERROR(VLOOKUP(P309,'P1-1'!$B:$AP,41,FALSE),"")</f>
        <v/>
      </c>
      <c r="Q310" s="168" t="str">
        <f>IFERROR(VLOOKUP(Q309,'P1-1'!$B:$AP,41,FALSE),"")</f>
        <v/>
      </c>
      <c r="R310" s="168" t="str">
        <f>IFERROR(VLOOKUP(R309,'P1-1'!$B:$AP,41,FALSE),"")</f>
        <v/>
      </c>
      <c r="S310" s="168" t="str">
        <f>IFERROR(VLOOKUP(S309,'P1-1'!$B:$AP,41,FALSE),"")</f>
        <v/>
      </c>
      <c r="T310" s="168" t="str">
        <f>IFERROR(VLOOKUP(T309,'P1-1'!$B:$AP,41,FALSE),"")</f>
        <v/>
      </c>
      <c r="U310" s="168" t="str">
        <f>IFERROR(VLOOKUP(U309,'P1-1'!$B:$AP,41,FALSE),"")</f>
        <v/>
      </c>
      <c r="V310" s="168" t="str">
        <f>IFERROR(VLOOKUP(V309,'P1-1'!$B:$AP,41,FALSE),"")</f>
        <v/>
      </c>
      <c r="W310" s="168" t="str">
        <f>IFERROR(VLOOKUP(W309,'P1-1'!$B:$AP,41,FALSE),"")</f>
        <v/>
      </c>
      <c r="X310" s="168" t="str">
        <f>IFERROR(VLOOKUP(X309,'P1-1'!$B:$AP,41,FALSE),"")</f>
        <v/>
      </c>
      <c r="Y310" s="168" t="str">
        <f>IFERROR(VLOOKUP(Y309,'P1-1'!$B:$AP,41,FALSE),"")</f>
        <v/>
      </c>
      <c r="Z310" s="168" t="str">
        <f>IFERROR(VLOOKUP(Z309,'P1-1'!$B:$AP,41,FALSE),"")</f>
        <v/>
      </c>
      <c r="AA310" s="168" t="str">
        <f>IFERROR(VLOOKUP(AA309,'P1-1'!$B:$AP,41,FALSE),"")</f>
        <v/>
      </c>
      <c r="AB310" s="168" t="str">
        <f>IFERROR(VLOOKUP(AB309,'P1-1'!$B:$AP,41,FALSE),"")</f>
        <v/>
      </c>
      <c r="AC310" s="168" t="str">
        <f>IFERROR(VLOOKUP(AC309,'P1-1'!$B:$AP,41,FALSE),"")</f>
        <v/>
      </c>
      <c r="AD310" s="168" t="str">
        <f>IFERROR(VLOOKUP(AD309,'P1-1'!$B:$AP,41,FALSE),"")</f>
        <v/>
      </c>
      <c r="AE310" s="168" t="str">
        <f>IFERROR(VLOOKUP(AE309,'P1-1'!$B:$AP,41,FALSE),"")</f>
        <v/>
      </c>
      <c r="AF310" s="168" t="str">
        <f>IFERROR(VLOOKUP(AF309,'P1-1'!$B:$AP,41,FALSE),"")</f>
        <v/>
      </c>
      <c r="AG310" s="168" t="str">
        <f>IFERROR(VLOOKUP(AG309,'P1-1'!$B:$AP,41,FALSE),"")</f>
        <v/>
      </c>
      <c r="AH310" s="168" t="str">
        <f>IFERROR(VLOOKUP(AH309,'P1-1'!$B:$AP,41,FALSE),"")</f>
        <v/>
      </c>
      <c r="AI310" s="168" t="str">
        <f>IFERROR(VLOOKUP(AI309,'P1-1'!$B:$AP,41,FALSE),"")</f>
        <v/>
      </c>
      <c r="AJ310" s="168" t="str">
        <f>IFERROR(VLOOKUP(AJ309,'P1-1'!$B:$AP,41,FALSE),"")</f>
        <v/>
      </c>
      <c r="AK310" s="168" t="str">
        <f>IFERROR(VLOOKUP(AK309,'P1-1'!$B:$AP,41,FALSE),"")</f>
        <v/>
      </c>
      <c r="AL310" s="168" t="str">
        <f>IFERROR(VLOOKUP(AL309,'P1-1'!$B:$AP,41,FALSE),"")</f>
        <v/>
      </c>
      <c r="AM310" s="168" t="str">
        <f>IFERROR(VLOOKUP(AM309,'P1-1'!$B:$AP,41,FALSE),"")</f>
        <v/>
      </c>
      <c r="AN310" s="483"/>
      <c r="AO310" s="486"/>
      <c r="AP310" s="490"/>
      <c r="AQ310" s="491"/>
      <c r="AR310" s="486"/>
      <c r="AS310" s="486"/>
      <c r="AT310" s="494"/>
      <c r="AU310" s="327" t="str">
        <f t="shared" ref="AU310" si="371">IFERROR(IF($D309="□",($AO309/$AK$7),($AO309/$AK$9)),"")</f>
        <v/>
      </c>
      <c r="AV310" s="327" t="str">
        <f t="shared" ref="AV310" si="372">IFERROR(IF($D309="□",($AN309/$AO$7),($AN309/$AO$9)),"")</f>
        <v/>
      </c>
    </row>
    <row r="311" spans="1:48" s="139" customFormat="1" ht="12" customHeight="1" x14ac:dyDescent="0.15">
      <c r="A311" s="497"/>
      <c r="B311" s="500"/>
      <c r="C311" s="515"/>
      <c r="D311" s="506"/>
      <c r="E311" s="364"/>
      <c r="F311" s="511"/>
      <c r="G311" s="512"/>
      <c r="H311" s="169" t="s">
        <v>224</v>
      </c>
      <c r="I311" s="170" t="str">
        <f>IFERROR(VLOOKUP(I309,'P1-1'!$B:$AP,31,FALSE),"")</f>
        <v/>
      </c>
      <c r="J311" s="168" t="str">
        <f>IFERROR(VLOOKUP(J309,'P1-1'!$B:$AP,31,FALSE),"")</f>
        <v/>
      </c>
      <c r="K311" s="168" t="str">
        <f>IFERROR(VLOOKUP(K309,'P1-1'!$B:$AP,31,FALSE),"")</f>
        <v/>
      </c>
      <c r="L311" s="168" t="str">
        <f>IFERROR(VLOOKUP(L309,'P1-1'!$B:$AP,31,FALSE),"")</f>
        <v/>
      </c>
      <c r="M311" s="168" t="str">
        <f>IFERROR(VLOOKUP(M309,'P1-1'!$B:$AP,31,FALSE),"")</f>
        <v/>
      </c>
      <c r="N311" s="168" t="str">
        <f>IFERROR(VLOOKUP(N309,'P1-1'!$B:$AP,31,FALSE),"")</f>
        <v/>
      </c>
      <c r="O311" s="168" t="str">
        <f>IFERROR(VLOOKUP(O309,'P1-1'!$B:$AP,31,FALSE),"")</f>
        <v/>
      </c>
      <c r="P311" s="168" t="str">
        <f>IFERROR(VLOOKUP(P309,'P1-1'!$B:$AP,31,FALSE),"")</f>
        <v/>
      </c>
      <c r="Q311" s="168" t="str">
        <f>IFERROR(VLOOKUP(Q309,'P1-1'!$B:$AP,31,FALSE),"")</f>
        <v/>
      </c>
      <c r="R311" s="168" t="str">
        <f>IFERROR(VLOOKUP(R309,'P1-1'!$B:$AP,31,FALSE),"")</f>
        <v/>
      </c>
      <c r="S311" s="168" t="str">
        <f>IFERROR(VLOOKUP(S309,'P1-1'!$B:$AP,31,FALSE),"")</f>
        <v/>
      </c>
      <c r="T311" s="168" t="str">
        <f>IFERROR(VLOOKUP(T309,'P1-1'!$B:$AP,31,FALSE),"")</f>
        <v/>
      </c>
      <c r="U311" s="168" t="str">
        <f>IFERROR(VLOOKUP(U309,'P1-1'!$B:$AP,31,FALSE),"")</f>
        <v/>
      </c>
      <c r="V311" s="168" t="str">
        <f>IFERROR(VLOOKUP(V309,'P1-1'!$B:$AP,31,FALSE),"")</f>
        <v/>
      </c>
      <c r="W311" s="168" t="str">
        <f>IFERROR(VLOOKUP(W309,'P1-1'!$B:$AP,31,FALSE),"")</f>
        <v/>
      </c>
      <c r="X311" s="168" t="str">
        <f>IFERROR(VLOOKUP(X309,'P1-1'!$B:$AP,31,FALSE),"")</f>
        <v/>
      </c>
      <c r="Y311" s="168" t="str">
        <f>IFERROR(VLOOKUP(Y309,'P1-1'!$B:$AP,31,FALSE),"")</f>
        <v/>
      </c>
      <c r="Z311" s="168" t="str">
        <f>IFERROR(VLOOKUP(Z309,'P1-1'!$B:$AP,31,FALSE),"")</f>
        <v/>
      </c>
      <c r="AA311" s="168" t="str">
        <f>IFERROR(VLOOKUP(AA309,'P1-1'!$B:$AP,31,FALSE),"")</f>
        <v/>
      </c>
      <c r="AB311" s="168" t="str">
        <f>IFERROR(VLOOKUP(AB309,'P1-1'!$B:$AP,31,FALSE),"")</f>
        <v/>
      </c>
      <c r="AC311" s="168" t="str">
        <f>IFERROR(VLOOKUP(AC309,'P1-1'!$B:$AP,31,FALSE),"")</f>
        <v/>
      </c>
      <c r="AD311" s="168" t="str">
        <f>IFERROR(VLOOKUP(AD309,'P1-1'!$B:$AP,31,FALSE),"")</f>
        <v/>
      </c>
      <c r="AE311" s="168" t="str">
        <f>IFERROR(VLOOKUP(AE309,'P1-1'!$B:$AP,31,FALSE),"")</f>
        <v/>
      </c>
      <c r="AF311" s="168" t="str">
        <f>IFERROR(VLOOKUP(AF309,'P1-1'!$B:$AP,31,FALSE),"")</f>
        <v/>
      </c>
      <c r="AG311" s="168" t="str">
        <f>IFERROR(VLOOKUP(AG309,'P1-1'!$B:$AP,31,FALSE),"")</f>
        <v/>
      </c>
      <c r="AH311" s="168" t="str">
        <f>IFERROR(VLOOKUP(AH309,'P1-1'!$B:$AP,31,FALSE),"")</f>
        <v/>
      </c>
      <c r="AI311" s="168" t="str">
        <f>IFERROR(VLOOKUP(AI309,'P1-1'!$B:$AP,31,FALSE),"")</f>
        <v/>
      </c>
      <c r="AJ311" s="168" t="str">
        <f>IFERROR(VLOOKUP(AJ309,'P1-1'!$B:$AP,31,FALSE),"")</f>
        <v/>
      </c>
      <c r="AK311" s="168" t="str">
        <f>IFERROR(VLOOKUP(AK309,'P1-1'!$B:$AP,31,FALSE),"")</f>
        <v/>
      </c>
      <c r="AL311" s="168" t="str">
        <f>IFERROR(VLOOKUP(AL309,'P1-1'!$B:$AP,31,FALSE),"")</f>
        <v/>
      </c>
      <c r="AM311" s="168" t="str">
        <f>IFERROR(VLOOKUP(AM309,'P1-1'!$B:$AP,31,FALSE),"")</f>
        <v/>
      </c>
      <c r="AN311" s="484"/>
      <c r="AO311" s="487"/>
      <c r="AP311" s="492"/>
      <c r="AQ311" s="493"/>
      <c r="AR311" s="487"/>
      <c r="AS311" s="487"/>
      <c r="AT311" s="494"/>
      <c r="AU311" s="328"/>
      <c r="AV311" s="328"/>
    </row>
    <row r="312" spans="1:48" s="139" customFormat="1" ht="12" customHeight="1" x14ac:dyDescent="0.15">
      <c r="A312" s="495">
        <v>97</v>
      </c>
      <c r="B312" s="498"/>
      <c r="C312" s="513"/>
      <c r="D312" s="504" t="s">
        <v>95</v>
      </c>
      <c r="E312" s="363"/>
      <c r="F312" s="507"/>
      <c r="G312" s="508"/>
      <c r="H312" s="166" t="s">
        <v>221</v>
      </c>
      <c r="I312" s="325"/>
      <c r="J312" s="325"/>
      <c r="K312" s="325"/>
      <c r="L312" s="325"/>
      <c r="M312" s="325"/>
      <c r="N312" s="325"/>
      <c r="O312" s="325"/>
      <c r="P312" s="325"/>
      <c r="Q312" s="325"/>
      <c r="R312" s="325"/>
      <c r="S312" s="325"/>
      <c r="T312" s="325"/>
      <c r="U312" s="325"/>
      <c r="V312" s="325"/>
      <c r="W312" s="325"/>
      <c r="X312" s="325"/>
      <c r="Y312" s="325"/>
      <c r="Z312" s="325"/>
      <c r="AA312" s="325"/>
      <c r="AB312" s="325"/>
      <c r="AC312" s="325"/>
      <c r="AD312" s="325"/>
      <c r="AE312" s="325"/>
      <c r="AF312" s="325"/>
      <c r="AG312" s="325"/>
      <c r="AH312" s="325"/>
      <c r="AI312" s="325"/>
      <c r="AJ312" s="325"/>
      <c r="AK312" s="325"/>
      <c r="AL312" s="325"/>
      <c r="AM312" s="325"/>
      <c r="AN312" s="482">
        <f t="shared" ref="AN312" si="373">IF(LEFT($AN$2,6)="共同生活援助",SUM(I313:AM313),SUM(I313:AM314))</f>
        <v>0</v>
      </c>
      <c r="AO312" s="485">
        <f>IF($AN$4="４週",AN312/4,AN312/(DAY(EOMONTH($I$22,0))/7))</f>
        <v>0</v>
      </c>
      <c r="AP312" s="488"/>
      <c r="AQ312" s="489"/>
      <c r="AR312" s="485" t="str">
        <f t="shared" ref="AR312" si="374">IF($AN$4="４週",AU313,AV313)</f>
        <v/>
      </c>
      <c r="AS312" s="485"/>
      <c r="AT312" s="494"/>
      <c r="AU312" s="326" t="s">
        <v>508</v>
      </c>
      <c r="AV312" s="326" t="s">
        <v>222</v>
      </c>
    </row>
    <row r="313" spans="1:48" s="139" customFormat="1" ht="12" customHeight="1" x14ac:dyDescent="0.15">
      <c r="A313" s="496"/>
      <c r="B313" s="499"/>
      <c r="C313" s="514"/>
      <c r="D313" s="505"/>
      <c r="E313" s="364"/>
      <c r="F313" s="509"/>
      <c r="G313" s="510"/>
      <c r="H313" s="167" t="s">
        <v>223</v>
      </c>
      <c r="I313" s="168" t="str">
        <f>IFERROR(VLOOKUP(I312,'P1-1'!$B:$AP,41,FALSE),"")</f>
        <v/>
      </c>
      <c r="J313" s="168" t="str">
        <f>IFERROR(VLOOKUP(J312,'P1-1'!$B:$AP,41,FALSE),"")</f>
        <v/>
      </c>
      <c r="K313" s="168" t="str">
        <f>IFERROR(VLOOKUP(K312,'P1-1'!$B:$AP,41,FALSE),"")</f>
        <v/>
      </c>
      <c r="L313" s="168" t="str">
        <f>IFERROR(VLOOKUP(L312,'P1-1'!$B:$AP,41,FALSE),"")</f>
        <v/>
      </c>
      <c r="M313" s="168" t="str">
        <f>IFERROR(VLOOKUP(M312,'P1-1'!$B:$AP,41,FALSE),"")</f>
        <v/>
      </c>
      <c r="N313" s="168" t="str">
        <f>IFERROR(VLOOKUP(N312,'P1-1'!$B:$AP,41,FALSE),"")</f>
        <v/>
      </c>
      <c r="O313" s="168" t="str">
        <f>IFERROR(VLOOKUP(O312,'P1-1'!$B:$AP,41,FALSE),"")</f>
        <v/>
      </c>
      <c r="P313" s="168" t="str">
        <f>IFERROR(VLOOKUP(P312,'P1-1'!$B:$AP,41,FALSE),"")</f>
        <v/>
      </c>
      <c r="Q313" s="168" t="str">
        <f>IFERROR(VLOOKUP(Q312,'P1-1'!$B:$AP,41,FALSE),"")</f>
        <v/>
      </c>
      <c r="R313" s="168" t="str">
        <f>IFERROR(VLOOKUP(R312,'P1-1'!$B:$AP,41,FALSE),"")</f>
        <v/>
      </c>
      <c r="S313" s="168" t="str">
        <f>IFERROR(VLOOKUP(S312,'P1-1'!$B:$AP,41,FALSE),"")</f>
        <v/>
      </c>
      <c r="T313" s="168" t="str">
        <f>IFERROR(VLOOKUP(T312,'P1-1'!$B:$AP,41,FALSE),"")</f>
        <v/>
      </c>
      <c r="U313" s="168" t="str">
        <f>IFERROR(VLOOKUP(U312,'P1-1'!$B:$AP,41,FALSE),"")</f>
        <v/>
      </c>
      <c r="V313" s="168" t="str">
        <f>IFERROR(VLOOKUP(V312,'P1-1'!$B:$AP,41,FALSE),"")</f>
        <v/>
      </c>
      <c r="W313" s="168" t="str">
        <f>IFERROR(VLOOKUP(W312,'P1-1'!$B:$AP,41,FALSE),"")</f>
        <v/>
      </c>
      <c r="X313" s="168" t="str">
        <f>IFERROR(VLOOKUP(X312,'P1-1'!$B:$AP,41,FALSE),"")</f>
        <v/>
      </c>
      <c r="Y313" s="168" t="str">
        <f>IFERROR(VLOOKUP(Y312,'P1-1'!$B:$AP,41,FALSE),"")</f>
        <v/>
      </c>
      <c r="Z313" s="168" t="str">
        <f>IFERROR(VLOOKUP(Z312,'P1-1'!$B:$AP,41,FALSE),"")</f>
        <v/>
      </c>
      <c r="AA313" s="168" t="str">
        <f>IFERROR(VLOOKUP(AA312,'P1-1'!$B:$AP,41,FALSE),"")</f>
        <v/>
      </c>
      <c r="AB313" s="168" t="str">
        <f>IFERROR(VLOOKUP(AB312,'P1-1'!$B:$AP,41,FALSE),"")</f>
        <v/>
      </c>
      <c r="AC313" s="168" t="str">
        <f>IFERROR(VLOOKUP(AC312,'P1-1'!$B:$AP,41,FALSE),"")</f>
        <v/>
      </c>
      <c r="AD313" s="168" t="str">
        <f>IFERROR(VLOOKUP(AD312,'P1-1'!$B:$AP,41,FALSE),"")</f>
        <v/>
      </c>
      <c r="AE313" s="168" t="str">
        <f>IFERROR(VLOOKUP(AE312,'P1-1'!$B:$AP,41,FALSE),"")</f>
        <v/>
      </c>
      <c r="AF313" s="168" t="str">
        <f>IFERROR(VLOOKUP(AF312,'P1-1'!$B:$AP,41,FALSE),"")</f>
        <v/>
      </c>
      <c r="AG313" s="168" t="str">
        <f>IFERROR(VLOOKUP(AG312,'P1-1'!$B:$AP,41,FALSE),"")</f>
        <v/>
      </c>
      <c r="AH313" s="168" t="str">
        <f>IFERROR(VLOOKUP(AH312,'P1-1'!$B:$AP,41,FALSE),"")</f>
        <v/>
      </c>
      <c r="AI313" s="168" t="str">
        <f>IFERROR(VLOOKUP(AI312,'P1-1'!$B:$AP,41,FALSE),"")</f>
        <v/>
      </c>
      <c r="AJ313" s="168" t="str">
        <f>IFERROR(VLOOKUP(AJ312,'P1-1'!$B:$AP,41,FALSE),"")</f>
        <v/>
      </c>
      <c r="AK313" s="168" t="str">
        <f>IFERROR(VLOOKUP(AK312,'P1-1'!$B:$AP,41,FALSE),"")</f>
        <v/>
      </c>
      <c r="AL313" s="168" t="str">
        <f>IFERROR(VLOOKUP(AL312,'P1-1'!$B:$AP,41,FALSE),"")</f>
        <v/>
      </c>
      <c r="AM313" s="168" t="str">
        <f>IFERROR(VLOOKUP(AM312,'P1-1'!$B:$AP,41,FALSE),"")</f>
        <v/>
      </c>
      <c r="AN313" s="483"/>
      <c r="AO313" s="486"/>
      <c r="AP313" s="490"/>
      <c r="AQ313" s="491"/>
      <c r="AR313" s="486"/>
      <c r="AS313" s="486"/>
      <c r="AT313" s="494"/>
      <c r="AU313" s="327" t="str">
        <f t="shared" ref="AU313" si="375">IFERROR(IF($D312="□",($AO312/$AK$7),($AO312/$AK$9)),"")</f>
        <v/>
      </c>
      <c r="AV313" s="327" t="str">
        <f t="shared" ref="AV313" si="376">IFERROR(IF($D312="□",($AN312/$AO$7),($AN312/$AO$9)),"")</f>
        <v/>
      </c>
    </row>
    <row r="314" spans="1:48" s="139" customFormat="1" ht="12" customHeight="1" x14ac:dyDescent="0.15">
      <c r="A314" s="497"/>
      <c r="B314" s="500"/>
      <c r="C314" s="515"/>
      <c r="D314" s="506"/>
      <c r="E314" s="364"/>
      <c r="F314" s="511"/>
      <c r="G314" s="512"/>
      <c r="H314" s="169" t="s">
        <v>224</v>
      </c>
      <c r="I314" s="168" t="str">
        <f>IFERROR(VLOOKUP(I312,'P1-1'!$B:$AP,31,FALSE),"")</f>
        <v/>
      </c>
      <c r="J314" s="168" t="str">
        <f>IFERROR(VLOOKUP(J312,'P1-1'!$B:$AP,31,FALSE),"")</f>
        <v/>
      </c>
      <c r="K314" s="168" t="str">
        <f>IFERROR(VLOOKUP(K312,'P1-1'!$B:$AP,31,FALSE),"")</f>
        <v/>
      </c>
      <c r="L314" s="168" t="str">
        <f>IFERROR(VLOOKUP(L312,'P1-1'!$B:$AP,31,FALSE),"")</f>
        <v/>
      </c>
      <c r="M314" s="168" t="str">
        <f>IFERROR(VLOOKUP(M312,'P1-1'!$B:$AP,31,FALSE),"")</f>
        <v/>
      </c>
      <c r="N314" s="168" t="str">
        <f>IFERROR(VLOOKUP(N312,'P1-1'!$B:$AP,31,FALSE),"")</f>
        <v/>
      </c>
      <c r="O314" s="168" t="str">
        <f>IFERROR(VLOOKUP(O312,'P1-1'!$B:$AP,31,FALSE),"")</f>
        <v/>
      </c>
      <c r="P314" s="168" t="str">
        <f>IFERROR(VLOOKUP(P312,'P1-1'!$B:$AP,31,FALSE),"")</f>
        <v/>
      </c>
      <c r="Q314" s="168" t="str">
        <f>IFERROR(VLOOKUP(Q312,'P1-1'!$B:$AP,31,FALSE),"")</f>
        <v/>
      </c>
      <c r="R314" s="168" t="str">
        <f>IFERROR(VLOOKUP(R312,'P1-1'!$B:$AP,31,FALSE),"")</f>
        <v/>
      </c>
      <c r="S314" s="168" t="str">
        <f>IFERROR(VLOOKUP(S312,'P1-1'!$B:$AP,31,FALSE),"")</f>
        <v/>
      </c>
      <c r="T314" s="168" t="str">
        <f>IFERROR(VLOOKUP(T312,'P1-1'!$B:$AP,31,FALSE),"")</f>
        <v/>
      </c>
      <c r="U314" s="168" t="str">
        <f>IFERROR(VLOOKUP(U312,'P1-1'!$B:$AP,31,FALSE),"")</f>
        <v/>
      </c>
      <c r="V314" s="168" t="str">
        <f>IFERROR(VLOOKUP(V312,'P1-1'!$B:$AP,31,FALSE),"")</f>
        <v/>
      </c>
      <c r="W314" s="168" t="str">
        <f>IFERROR(VLOOKUP(W312,'P1-1'!$B:$AP,31,FALSE),"")</f>
        <v/>
      </c>
      <c r="X314" s="168" t="str">
        <f>IFERROR(VLOOKUP(X312,'P1-1'!$B:$AP,31,FALSE),"")</f>
        <v/>
      </c>
      <c r="Y314" s="168" t="str">
        <f>IFERROR(VLOOKUP(Y312,'P1-1'!$B:$AP,31,FALSE),"")</f>
        <v/>
      </c>
      <c r="Z314" s="168" t="str">
        <f>IFERROR(VLOOKUP(Z312,'P1-1'!$B:$AP,31,FALSE),"")</f>
        <v/>
      </c>
      <c r="AA314" s="168" t="str">
        <f>IFERROR(VLOOKUP(AA312,'P1-1'!$B:$AP,31,FALSE),"")</f>
        <v/>
      </c>
      <c r="AB314" s="168" t="str">
        <f>IFERROR(VLOOKUP(AB312,'P1-1'!$B:$AP,31,FALSE),"")</f>
        <v/>
      </c>
      <c r="AC314" s="168" t="str">
        <f>IFERROR(VLOOKUP(AC312,'P1-1'!$B:$AP,31,FALSE),"")</f>
        <v/>
      </c>
      <c r="AD314" s="168" t="str">
        <f>IFERROR(VLOOKUP(AD312,'P1-1'!$B:$AP,31,FALSE),"")</f>
        <v/>
      </c>
      <c r="AE314" s="168" t="str">
        <f>IFERROR(VLOOKUP(AE312,'P1-1'!$B:$AP,31,FALSE),"")</f>
        <v/>
      </c>
      <c r="AF314" s="168" t="str">
        <f>IFERROR(VLOOKUP(AF312,'P1-1'!$B:$AP,31,FALSE),"")</f>
        <v/>
      </c>
      <c r="AG314" s="168" t="str">
        <f>IFERROR(VLOOKUP(AG312,'P1-1'!$B:$AP,31,FALSE),"")</f>
        <v/>
      </c>
      <c r="AH314" s="168" t="str">
        <f>IFERROR(VLOOKUP(AH312,'P1-1'!$B:$AP,31,FALSE),"")</f>
        <v/>
      </c>
      <c r="AI314" s="168" t="str">
        <f>IFERROR(VLOOKUP(AI312,'P1-1'!$B:$AP,31,FALSE),"")</f>
        <v/>
      </c>
      <c r="AJ314" s="168" t="str">
        <f>IFERROR(VLOOKUP(AJ312,'P1-1'!$B:$AP,31,FALSE),"")</f>
        <v/>
      </c>
      <c r="AK314" s="168" t="str">
        <f>IFERROR(VLOOKUP(AK312,'P1-1'!$B:$AP,31,FALSE),"")</f>
        <v/>
      </c>
      <c r="AL314" s="168" t="str">
        <f>IFERROR(VLOOKUP(AL312,'P1-1'!$B:$AP,31,FALSE),"")</f>
        <v/>
      </c>
      <c r="AM314" s="168" t="str">
        <f>IFERROR(VLOOKUP(AM312,'P1-1'!$B:$AP,31,FALSE),"")</f>
        <v/>
      </c>
      <c r="AN314" s="484"/>
      <c r="AO314" s="487"/>
      <c r="AP314" s="492"/>
      <c r="AQ314" s="493"/>
      <c r="AR314" s="487"/>
      <c r="AS314" s="487"/>
      <c r="AT314" s="494"/>
      <c r="AU314" s="328"/>
      <c r="AV314" s="328"/>
    </row>
    <row r="315" spans="1:48" s="139" customFormat="1" ht="12" customHeight="1" x14ac:dyDescent="0.15">
      <c r="A315" s="495">
        <v>98</v>
      </c>
      <c r="B315" s="498"/>
      <c r="C315" s="513"/>
      <c r="D315" s="504" t="s">
        <v>95</v>
      </c>
      <c r="E315" s="363"/>
      <c r="F315" s="507"/>
      <c r="G315" s="508"/>
      <c r="H315" s="166" t="s">
        <v>221</v>
      </c>
      <c r="I315" s="325"/>
      <c r="J315" s="325"/>
      <c r="K315" s="325"/>
      <c r="L315" s="325"/>
      <c r="M315" s="325"/>
      <c r="N315" s="325"/>
      <c r="O315" s="325"/>
      <c r="P315" s="325"/>
      <c r="Q315" s="325"/>
      <c r="R315" s="325"/>
      <c r="S315" s="325"/>
      <c r="T315" s="325"/>
      <c r="U315" s="325"/>
      <c r="V315" s="325"/>
      <c r="W315" s="325"/>
      <c r="X315" s="325"/>
      <c r="Y315" s="325"/>
      <c r="Z315" s="325"/>
      <c r="AA315" s="325"/>
      <c r="AB315" s="325"/>
      <c r="AC315" s="325"/>
      <c r="AD315" s="325"/>
      <c r="AE315" s="325"/>
      <c r="AF315" s="325"/>
      <c r="AG315" s="325"/>
      <c r="AH315" s="325"/>
      <c r="AI315" s="325"/>
      <c r="AJ315" s="325"/>
      <c r="AK315" s="325"/>
      <c r="AL315" s="325"/>
      <c r="AM315" s="325"/>
      <c r="AN315" s="482">
        <f t="shared" ref="AN315" si="377">IF(LEFT($AN$2,6)="共同生活援助",SUM(I316:AM316),SUM(I316:AM317))</f>
        <v>0</v>
      </c>
      <c r="AO315" s="485">
        <f>IF($AN$4="４週",AN315/4,AN315/(DAY(EOMONTH($I$22,0))/7))</f>
        <v>0</v>
      </c>
      <c r="AP315" s="488"/>
      <c r="AQ315" s="489"/>
      <c r="AR315" s="485" t="str">
        <f t="shared" ref="AR315" si="378">IF($AN$4="４週",AU316,AV316)</f>
        <v/>
      </c>
      <c r="AS315" s="485"/>
      <c r="AT315" s="494"/>
      <c r="AU315" s="326" t="s">
        <v>508</v>
      </c>
      <c r="AV315" s="326" t="s">
        <v>222</v>
      </c>
    </row>
    <row r="316" spans="1:48" s="139" customFormat="1" ht="12" customHeight="1" x14ac:dyDescent="0.15">
      <c r="A316" s="496"/>
      <c r="B316" s="499"/>
      <c r="C316" s="514"/>
      <c r="D316" s="505"/>
      <c r="E316" s="364"/>
      <c r="F316" s="509"/>
      <c r="G316" s="510"/>
      <c r="H316" s="167" t="s">
        <v>223</v>
      </c>
      <c r="I316" s="168" t="str">
        <f>IFERROR(VLOOKUP(I315,'P1-1'!$B:$AP,41,FALSE),"")</f>
        <v/>
      </c>
      <c r="J316" s="168" t="str">
        <f>IFERROR(VLOOKUP(J315,'P1-1'!$B:$AP,41,FALSE),"")</f>
        <v/>
      </c>
      <c r="K316" s="168" t="str">
        <f>IFERROR(VLOOKUP(K315,'P1-1'!$B:$AP,41,FALSE),"")</f>
        <v/>
      </c>
      <c r="L316" s="168" t="str">
        <f>IFERROR(VLOOKUP(L315,'P1-1'!$B:$AP,41,FALSE),"")</f>
        <v/>
      </c>
      <c r="M316" s="168" t="str">
        <f>IFERROR(VLOOKUP(M315,'P1-1'!$B:$AP,41,FALSE),"")</f>
        <v/>
      </c>
      <c r="N316" s="168" t="str">
        <f>IFERROR(VLOOKUP(N315,'P1-1'!$B:$AP,41,FALSE),"")</f>
        <v/>
      </c>
      <c r="O316" s="168" t="str">
        <f>IFERROR(VLOOKUP(O315,'P1-1'!$B:$AP,41,FALSE),"")</f>
        <v/>
      </c>
      <c r="P316" s="168" t="str">
        <f>IFERROR(VLOOKUP(P315,'P1-1'!$B:$AP,41,FALSE),"")</f>
        <v/>
      </c>
      <c r="Q316" s="168" t="str">
        <f>IFERROR(VLOOKUP(Q315,'P1-1'!$B:$AP,41,FALSE),"")</f>
        <v/>
      </c>
      <c r="R316" s="168" t="str">
        <f>IFERROR(VLOOKUP(R315,'P1-1'!$B:$AP,41,FALSE),"")</f>
        <v/>
      </c>
      <c r="S316" s="168" t="str">
        <f>IFERROR(VLOOKUP(S315,'P1-1'!$B:$AP,41,FALSE),"")</f>
        <v/>
      </c>
      <c r="T316" s="168" t="str">
        <f>IFERROR(VLOOKUP(T315,'P1-1'!$B:$AP,41,FALSE),"")</f>
        <v/>
      </c>
      <c r="U316" s="168" t="str">
        <f>IFERROR(VLOOKUP(U315,'P1-1'!$B:$AP,41,FALSE),"")</f>
        <v/>
      </c>
      <c r="V316" s="168" t="str">
        <f>IFERROR(VLOOKUP(V315,'P1-1'!$B:$AP,41,FALSE),"")</f>
        <v/>
      </c>
      <c r="W316" s="168" t="str">
        <f>IFERROR(VLOOKUP(W315,'P1-1'!$B:$AP,41,FALSE),"")</f>
        <v/>
      </c>
      <c r="X316" s="168" t="str">
        <f>IFERROR(VLOOKUP(X315,'P1-1'!$B:$AP,41,FALSE),"")</f>
        <v/>
      </c>
      <c r="Y316" s="168" t="str">
        <f>IFERROR(VLOOKUP(Y315,'P1-1'!$B:$AP,41,FALSE),"")</f>
        <v/>
      </c>
      <c r="Z316" s="168" t="str">
        <f>IFERROR(VLOOKUP(Z315,'P1-1'!$B:$AP,41,FALSE),"")</f>
        <v/>
      </c>
      <c r="AA316" s="168" t="str">
        <f>IFERROR(VLOOKUP(AA315,'P1-1'!$B:$AP,41,FALSE),"")</f>
        <v/>
      </c>
      <c r="AB316" s="168" t="str">
        <f>IFERROR(VLOOKUP(AB315,'P1-1'!$B:$AP,41,FALSE),"")</f>
        <v/>
      </c>
      <c r="AC316" s="168" t="str">
        <f>IFERROR(VLOOKUP(AC315,'P1-1'!$B:$AP,41,FALSE),"")</f>
        <v/>
      </c>
      <c r="AD316" s="168" t="str">
        <f>IFERROR(VLOOKUP(AD315,'P1-1'!$B:$AP,41,FALSE),"")</f>
        <v/>
      </c>
      <c r="AE316" s="168" t="str">
        <f>IFERROR(VLOOKUP(AE315,'P1-1'!$B:$AP,41,FALSE),"")</f>
        <v/>
      </c>
      <c r="AF316" s="168" t="str">
        <f>IFERROR(VLOOKUP(AF315,'P1-1'!$B:$AP,41,FALSE),"")</f>
        <v/>
      </c>
      <c r="AG316" s="168" t="str">
        <f>IFERROR(VLOOKUP(AG315,'P1-1'!$B:$AP,41,FALSE),"")</f>
        <v/>
      </c>
      <c r="AH316" s="168" t="str">
        <f>IFERROR(VLOOKUP(AH315,'P1-1'!$B:$AP,41,FALSE),"")</f>
        <v/>
      </c>
      <c r="AI316" s="168" t="str">
        <f>IFERROR(VLOOKUP(AI315,'P1-1'!$B:$AP,41,FALSE),"")</f>
        <v/>
      </c>
      <c r="AJ316" s="168" t="str">
        <f>IFERROR(VLOOKUP(AJ315,'P1-1'!$B:$AP,41,FALSE),"")</f>
        <v/>
      </c>
      <c r="AK316" s="168" t="str">
        <f>IFERROR(VLOOKUP(AK315,'P1-1'!$B:$AP,41,FALSE),"")</f>
        <v/>
      </c>
      <c r="AL316" s="168" t="str">
        <f>IFERROR(VLOOKUP(AL315,'P1-1'!$B:$AP,41,FALSE),"")</f>
        <v/>
      </c>
      <c r="AM316" s="168" t="str">
        <f>IFERROR(VLOOKUP(AM315,'P1-1'!$B:$AP,41,FALSE),"")</f>
        <v/>
      </c>
      <c r="AN316" s="483"/>
      <c r="AO316" s="486"/>
      <c r="AP316" s="490"/>
      <c r="AQ316" s="491"/>
      <c r="AR316" s="486"/>
      <c r="AS316" s="486"/>
      <c r="AT316" s="494"/>
      <c r="AU316" s="327" t="str">
        <f t="shared" ref="AU316" si="379">IFERROR(IF($D315="□",($AO315/$AK$7),($AO315/$AK$9)),"")</f>
        <v/>
      </c>
      <c r="AV316" s="327" t="str">
        <f t="shared" ref="AV316" si="380">IFERROR(IF($D315="□",($AN315/$AO$7),($AN315/$AO$9)),"")</f>
        <v/>
      </c>
    </row>
    <row r="317" spans="1:48" s="139" customFormat="1" ht="12" customHeight="1" x14ac:dyDescent="0.15">
      <c r="A317" s="497"/>
      <c r="B317" s="500"/>
      <c r="C317" s="515"/>
      <c r="D317" s="506"/>
      <c r="E317" s="364"/>
      <c r="F317" s="511"/>
      <c r="G317" s="512"/>
      <c r="H317" s="169" t="s">
        <v>224</v>
      </c>
      <c r="I317" s="168" t="str">
        <f>IFERROR(VLOOKUP(I315,'P1-1'!$B:$AP,31,FALSE),"")</f>
        <v/>
      </c>
      <c r="J317" s="168" t="str">
        <f>IFERROR(VLOOKUP(J315,'P1-1'!$B:$AP,31,FALSE),"")</f>
        <v/>
      </c>
      <c r="K317" s="168" t="str">
        <f>IFERROR(VLOOKUP(K315,'P1-1'!$B:$AP,31,FALSE),"")</f>
        <v/>
      </c>
      <c r="L317" s="168" t="str">
        <f>IFERROR(VLOOKUP(L315,'P1-1'!$B:$AP,31,FALSE),"")</f>
        <v/>
      </c>
      <c r="M317" s="168" t="str">
        <f>IFERROR(VLOOKUP(M315,'P1-1'!$B:$AP,31,FALSE),"")</f>
        <v/>
      </c>
      <c r="N317" s="168" t="str">
        <f>IFERROR(VLOOKUP(N315,'P1-1'!$B:$AP,31,FALSE),"")</f>
        <v/>
      </c>
      <c r="O317" s="168" t="str">
        <f>IFERROR(VLOOKUP(O315,'P1-1'!$B:$AP,31,FALSE),"")</f>
        <v/>
      </c>
      <c r="P317" s="168" t="str">
        <f>IFERROR(VLOOKUP(P315,'P1-1'!$B:$AP,31,FALSE),"")</f>
        <v/>
      </c>
      <c r="Q317" s="168" t="str">
        <f>IFERROR(VLOOKUP(Q315,'P1-1'!$B:$AP,31,FALSE),"")</f>
        <v/>
      </c>
      <c r="R317" s="168" t="str">
        <f>IFERROR(VLOOKUP(R315,'P1-1'!$B:$AP,31,FALSE),"")</f>
        <v/>
      </c>
      <c r="S317" s="168" t="str">
        <f>IFERROR(VLOOKUP(S315,'P1-1'!$B:$AP,31,FALSE),"")</f>
        <v/>
      </c>
      <c r="T317" s="168" t="str">
        <f>IFERROR(VLOOKUP(T315,'P1-1'!$B:$AP,31,FALSE),"")</f>
        <v/>
      </c>
      <c r="U317" s="168" t="str">
        <f>IFERROR(VLOOKUP(U315,'P1-1'!$B:$AP,31,FALSE),"")</f>
        <v/>
      </c>
      <c r="V317" s="168" t="str">
        <f>IFERROR(VLOOKUP(V315,'P1-1'!$B:$AP,31,FALSE),"")</f>
        <v/>
      </c>
      <c r="W317" s="168" t="str">
        <f>IFERROR(VLOOKUP(W315,'P1-1'!$B:$AP,31,FALSE),"")</f>
        <v/>
      </c>
      <c r="X317" s="168" t="str">
        <f>IFERROR(VLOOKUP(X315,'P1-1'!$B:$AP,31,FALSE),"")</f>
        <v/>
      </c>
      <c r="Y317" s="168" t="str">
        <f>IFERROR(VLOOKUP(Y315,'P1-1'!$B:$AP,31,FALSE),"")</f>
        <v/>
      </c>
      <c r="Z317" s="168" t="str">
        <f>IFERROR(VLOOKUP(Z315,'P1-1'!$B:$AP,31,FALSE),"")</f>
        <v/>
      </c>
      <c r="AA317" s="168" t="str">
        <f>IFERROR(VLOOKUP(AA315,'P1-1'!$B:$AP,31,FALSE),"")</f>
        <v/>
      </c>
      <c r="AB317" s="168" t="str">
        <f>IFERROR(VLOOKUP(AB315,'P1-1'!$B:$AP,31,FALSE),"")</f>
        <v/>
      </c>
      <c r="AC317" s="168" t="str">
        <f>IFERROR(VLOOKUP(AC315,'P1-1'!$B:$AP,31,FALSE),"")</f>
        <v/>
      </c>
      <c r="AD317" s="168" t="str">
        <f>IFERROR(VLOOKUP(AD315,'P1-1'!$B:$AP,31,FALSE),"")</f>
        <v/>
      </c>
      <c r="AE317" s="168" t="str">
        <f>IFERROR(VLOOKUP(AE315,'P1-1'!$B:$AP,31,FALSE),"")</f>
        <v/>
      </c>
      <c r="AF317" s="168" t="str">
        <f>IFERROR(VLOOKUP(AF315,'P1-1'!$B:$AP,31,FALSE),"")</f>
        <v/>
      </c>
      <c r="AG317" s="168" t="str">
        <f>IFERROR(VLOOKUP(AG315,'P1-1'!$B:$AP,31,FALSE),"")</f>
        <v/>
      </c>
      <c r="AH317" s="168" t="str">
        <f>IFERROR(VLOOKUP(AH315,'P1-1'!$B:$AP,31,FALSE),"")</f>
        <v/>
      </c>
      <c r="AI317" s="168" t="str">
        <f>IFERROR(VLOOKUP(AI315,'P1-1'!$B:$AP,31,FALSE),"")</f>
        <v/>
      </c>
      <c r="AJ317" s="168" t="str">
        <f>IFERROR(VLOOKUP(AJ315,'P1-1'!$B:$AP,31,FALSE),"")</f>
        <v/>
      </c>
      <c r="AK317" s="168" t="str">
        <f>IFERROR(VLOOKUP(AK315,'P1-1'!$B:$AP,31,FALSE),"")</f>
        <v/>
      </c>
      <c r="AL317" s="168" t="str">
        <f>IFERROR(VLOOKUP(AL315,'P1-1'!$B:$AP,31,FALSE),"")</f>
        <v/>
      </c>
      <c r="AM317" s="168" t="str">
        <f>IFERROR(VLOOKUP(AM315,'P1-1'!$B:$AP,31,FALSE),"")</f>
        <v/>
      </c>
      <c r="AN317" s="484"/>
      <c r="AO317" s="487"/>
      <c r="AP317" s="492"/>
      <c r="AQ317" s="493"/>
      <c r="AR317" s="487"/>
      <c r="AS317" s="487"/>
      <c r="AT317" s="494"/>
      <c r="AU317" s="328"/>
      <c r="AV317" s="328"/>
    </row>
    <row r="318" spans="1:48" s="139" customFormat="1" ht="12" customHeight="1" x14ac:dyDescent="0.15">
      <c r="A318" s="495">
        <v>99</v>
      </c>
      <c r="B318" s="498"/>
      <c r="C318" s="501"/>
      <c r="D318" s="504" t="s">
        <v>95</v>
      </c>
      <c r="E318" s="363"/>
      <c r="F318" s="507"/>
      <c r="G318" s="508"/>
      <c r="H318" s="166" t="s">
        <v>221</v>
      </c>
      <c r="I318" s="325"/>
      <c r="J318" s="325"/>
      <c r="K318" s="325"/>
      <c r="L318" s="325"/>
      <c r="M318" s="325"/>
      <c r="N318" s="325"/>
      <c r="O318" s="325"/>
      <c r="P318" s="325"/>
      <c r="Q318" s="325"/>
      <c r="R318" s="325"/>
      <c r="S318" s="325"/>
      <c r="T318" s="325"/>
      <c r="U318" s="325"/>
      <c r="V318" s="325"/>
      <c r="W318" s="325"/>
      <c r="X318" s="325"/>
      <c r="Y318" s="325"/>
      <c r="Z318" s="325"/>
      <c r="AA318" s="325"/>
      <c r="AB318" s="325"/>
      <c r="AC318" s="325"/>
      <c r="AD318" s="325"/>
      <c r="AE318" s="325"/>
      <c r="AF318" s="325"/>
      <c r="AG318" s="325"/>
      <c r="AH318" s="325"/>
      <c r="AI318" s="325"/>
      <c r="AJ318" s="325"/>
      <c r="AK318" s="325"/>
      <c r="AL318" s="325"/>
      <c r="AM318" s="325"/>
      <c r="AN318" s="482">
        <f t="shared" ref="AN318" si="381">IF(LEFT($AN$2,6)="共同生活援助",SUM(I319:AM319),SUM(I319:AM320))</f>
        <v>0</v>
      </c>
      <c r="AO318" s="485">
        <f>IF($AN$4="４週",AN318/4,AN318/(DAY(EOMONTH($I$22,0))/7))</f>
        <v>0</v>
      </c>
      <c r="AP318" s="488"/>
      <c r="AQ318" s="489"/>
      <c r="AR318" s="485" t="str">
        <f t="shared" ref="AR318" si="382">IF($AN$4="４週",AU319,AV319)</f>
        <v/>
      </c>
      <c r="AS318" s="485"/>
      <c r="AT318" s="494"/>
      <c r="AU318" s="326" t="s">
        <v>508</v>
      </c>
      <c r="AV318" s="326" t="s">
        <v>222</v>
      </c>
    </row>
    <row r="319" spans="1:48" s="139" customFormat="1" ht="12" customHeight="1" x14ac:dyDescent="0.15">
      <c r="A319" s="496"/>
      <c r="B319" s="499"/>
      <c r="C319" s="502"/>
      <c r="D319" s="505"/>
      <c r="E319" s="364"/>
      <c r="F319" s="509"/>
      <c r="G319" s="510"/>
      <c r="H319" s="167" t="s">
        <v>223</v>
      </c>
      <c r="I319" s="168" t="str">
        <f>IFERROR(VLOOKUP(I318,'P1-1'!$B:$AP,41,FALSE),"")</f>
        <v/>
      </c>
      <c r="J319" s="168" t="str">
        <f>IFERROR(VLOOKUP(J318,'P1-1'!$B:$AP,41,FALSE),"")</f>
        <v/>
      </c>
      <c r="K319" s="168" t="str">
        <f>IFERROR(VLOOKUP(K318,'P1-1'!$B:$AP,41,FALSE),"")</f>
        <v/>
      </c>
      <c r="L319" s="168" t="str">
        <f>IFERROR(VLOOKUP(L318,'P1-1'!$B:$AP,41,FALSE),"")</f>
        <v/>
      </c>
      <c r="M319" s="168" t="str">
        <f>IFERROR(VLOOKUP(M318,'P1-1'!$B:$AP,41,FALSE),"")</f>
        <v/>
      </c>
      <c r="N319" s="168" t="str">
        <f>IFERROR(VLOOKUP(N318,'P1-1'!$B:$AP,41,FALSE),"")</f>
        <v/>
      </c>
      <c r="O319" s="168" t="str">
        <f>IFERROR(VLOOKUP(O318,'P1-1'!$B:$AP,41,FALSE),"")</f>
        <v/>
      </c>
      <c r="P319" s="168" t="str">
        <f>IFERROR(VLOOKUP(P318,'P1-1'!$B:$AP,41,FALSE),"")</f>
        <v/>
      </c>
      <c r="Q319" s="168" t="str">
        <f>IFERROR(VLOOKUP(Q318,'P1-1'!$B:$AP,41,FALSE),"")</f>
        <v/>
      </c>
      <c r="R319" s="168" t="str">
        <f>IFERROR(VLOOKUP(R318,'P1-1'!$B:$AP,41,FALSE),"")</f>
        <v/>
      </c>
      <c r="S319" s="168" t="str">
        <f>IFERROR(VLOOKUP(S318,'P1-1'!$B:$AP,41,FALSE),"")</f>
        <v/>
      </c>
      <c r="T319" s="168" t="str">
        <f>IFERROR(VLOOKUP(T318,'P1-1'!$B:$AP,41,FALSE),"")</f>
        <v/>
      </c>
      <c r="U319" s="168" t="str">
        <f>IFERROR(VLOOKUP(U318,'P1-1'!$B:$AP,41,FALSE),"")</f>
        <v/>
      </c>
      <c r="V319" s="168" t="str">
        <f>IFERROR(VLOOKUP(V318,'P1-1'!$B:$AP,41,FALSE),"")</f>
        <v/>
      </c>
      <c r="W319" s="168" t="str">
        <f>IFERROR(VLOOKUP(W318,'P1-1'!$B:$AP,41,FALSE),"")</f>
        <v/>
      </c>
      <c r="X319" s="168" t="str">
        <f>IFERROR(VLOOKUP(X318,'P1-1'!$B:$AP,41,FALSE),"")</f>
        <v/>
      </c>
      <c r="Y319" s="168" t="str">
        <f>IFERROR(VLOOKUP(Y318,'P1-1'!$B:$AP,41,FALSE),"")</f>
        <v/>
      </c>
      <c r="Z319" s="168" t="str">
        <f>IFERROR(VLOOKUP(Z318,'P1-1'!$B:$AP,41,FALSE),"")</f>
        <v/>
      </c>
      <c r="AA319" s="168" t="str">
        <f>IFERROR(VLOOKUP(AA318,'P1-1'!$B:$AP,41,FALSE),"")</f>
        <v/>
      </c>
      <c r="AB319" s="168" t="str">
        <f>IFERROR(VLOOKUP(AB318,'P1-1'!$B:$AP,41,FALSE),"")</f>
        <v/>
      </c>
      <c r="AC319" s="168" t="str">
        <f>IFERROR(VLOOKUP(AC318,'P1-1'!$B:$AP,41,FALSE),"")</f>
        <v/>
      </c>
      <c r="AD319" s="168" t="str">
        <f>IFERROR(VLOOKUP(AD318,'P1-1'!$B:$AP,41,FALSE),"")</f>
        <v/>
      </c>
      <c r="AE319" s="168" t="str">
        <f>IFERROR(VLOOKUP(AE318,'P1-1'!$B:$AP,41,FALSE),"")</f>
        <v/>
      </c>
      <c r="AF319" s="168" t="str">
        <f>IFERROR(VLOOKUP(AF318,'P1-1'!$B:$AP,41,FALSE),"")</f>
        <v/>
      </c>
      <c r="AG319" s="168" t="str">
        <f>IFERROR(VLOOKUP(AG318,'P1-1'!$B:$AP,41,FALSE),"")</f>
        <v/>
      </c>
      <c r="AH319" s="168" t="str">
        <f>IFERROR(VLOOKUP(AH318,'P1-1'!$B:$AP,41,FALSE),"")</f>
        <v/>
      </c>
      <c r="AI319" s="168" t="str">
        <f>IFERROR(VLOOKUP(AI318,'P1-1'!$B:$AP,41,FALSE),"")</f>
        <v/>
      </c>
      <c r="AJ319" s="168" t="str">
        <f>IFERROR(VLOOKUP(AJ318,'P1-1'!$B:$AP,41,FALSE),"")</f>
        <v/>
      </c>
      <c r="AK319" s="168" t="str">
        <f>IFERROR(VLOOKUP(AK318,'P1-1'!$B:$AP,41,FALSE),"")</f>
        <v/>
      </c>
      <c r="AL319" s="168" t="str">
        <f>IFERROR(VLOOKUP(AL318,'P1-1'!$B:$AP,41,FALSE),"")</f>
        <v/>
      </c>
      <c r="AM319" s="168" t="str">
        <f>IFERROR(VLOOKUP(AM318,'P1-1'!$B:$AP,41,FALSE),"")</f>
        <v/>
      </c>
      <c r="AN319" s="483"/>
      <c r="AO319" s="486"/>
      <c r="AP319" s="490"/>
      <c r="AQ319" s="491"/>
      <c r="AR319" s="486"/>
      <c r="AS319" s="486"/>
      <c r="AT319" s="494"/>
      <c r="AU319" s="327" t="str">
        <f t="shared" ref="AU319" si="383">IFERROR(IF($D318="□",($AO318/$AK$7),($AO318/$AK$9)),"")</f>
        <v/>
      </c>
      <c r="AV319" s="327" t="str">
        <f t="shared" ref="AV319" si="384">IFERROR(IF($D318="□",($AN318/$AO$7),($AN318/$AO$9)),"")</f>
        <v/>
      </c>
    </row>
    <row r="320" spans="1:48" s="139" customFormat="1" ht="12" customHeight="1" x14ac:dyDescent="0.15">
      <c r="A320" s="497"/>
      <c r="B320" s="500"/>
      <c r="C320" s="503"/>
      <c r="D320" s="506"/>
      <c r="E320" s="364"/>
      <c r="F320" s="511"/>
      <c r="G320" s="512"/>
      <c r="H320" s="169" t="s">
        <v>224</v>
      </c>
      <c r="I320" s="168" t="str">
        <f>IFERROR(VLOOKUP(I318,'P1-1'!$B:$AP,31,FALSE),"")</f>
        <v/>
      </c>
      <c r="J320" s="168" t="str">
        <f>IFERROR(VLOOKUP(J318,'P1-1'!$B:$AP,31,FALSE),"")</f>
        <v/>
      </c>
      <c r="K320" s="168" t="str">
        <f>IFERROR(VLOOKUP(K318,'P1-1'!$B:$AP,31,FALSE),"")</f>
        <v/>
      </c>
      <c r="L320" s="168" t="str">
        <f>IFERROR(VLOOKUP(L318,'P1-1'!$B:$AP,31,FALSE),"")</f>
        <v/>
      </c>
      <c r="M320" s="168" t="str">
        <f>IFERROR(VLOOKUP(M318,'P1-1'!$B:$AP,31,FALSE),"")</f>
        <v/>
      </c>
      <c r="N320" s="168" t="str">
        <f>IFERROR(VLOOKUP(N318,'P1-1'!$B:$AP,31,FALSE),"")</f>
        <v/>
      </c>
      <c r="O320" s="168" t="str">
        <f>IFERROR(VLOOKUP(O318,'P1-1'!$B:$AP,31,FALSE),"")</f>
        <v/>
      </c>
      <c r="P320" s="168" t="str">
        <f>IFERROR(VLOOKUP(P318,'P1-1'!$B:$AP,31,FALSE),"")</f>
        <v/>
      </c>
      <c r="Q320" s="168" t="str">
        <f>IFERROR(VLOOKUP(Q318,'P1-1'!$B:$AP,31,FALSE),"")</f>
        <v/>
      </c>
      <c r="R320" s="168" t="str">
        <f>IFERROR(VLOOKUP(R318,'P1-1'!$B:$AP,31,FALSE),"")</f>
        <v/>
      </c>
      <c r="S320" s="168" t="str">
        <f>IFERROR(VLOOKUP(S318,'P1-1'!$B:$AP,31,FALSE),"")</f>
        <v/>
      </c>
      <c r="T320" s="168" t="str">
        <f>IFERROR(VLOOKUP(T318,'P1-1'!$B:$AP,31,FALSE),"")</f>
        <v/>
      </c>
      <c r="U320" s="168" t="str">
        <f>IFERROR(VLOOKUP(U318,'P1-1'!$B:$AP,31,FALSE),"")</f>
        <v/>
      </c>
      <c r="V320" s="168" t="str">
        <f>IFERROR(VLOOKUP(V318,'P1-1'!$B:$AP,31,FALSE),"")</f>
        <v/>
      </c>
      <c r="W320" s="168" t="str">
        <f>IFERROR(VLOOKUP(W318,'P1-1'!$B:$AP,31,FALSE),"")</f>
        <v/>
      </c>
      <c r="X320" s="168" t="str">
        <f>IFERROR(VLOOKUP(X318,'P1-1'!$B:$AP,31,FALSE),"")</f>
        <v/>
      </c>
      <c r="Y320" s="168" t="str">
        <f>IFERROR(VLOOKUP(Y318,'P1-1'!$B:$AP,31,FALSE),"")</f>
        <v/>
      </c>
      <c r="Z320" s="168" t="str">
        <f>IFERROR(VLOOKUP(Z318,'P1-1'!$B:$AP,31,FALSE),"")</f>
        <v/>
      </c>
      <c r="AA320" s="168" t="str">
        <f>IFERROR(VLOOKUP(AA318,'P1-1'!$B:$AP,31,FALSE),"")</f>
        <v/>
      </c>
      <c r="AB320" s="168" t="str">
        <f>IFERROR(VLOOKUP(AB318,'P1-1'!$B:$AP,31,FALSE),"")</f>
        <v/>
      </c>
      <c r="AC320" s="168" t="str">
        <f>IFERROR(VLOOKUP(AC318,'P1-1'!$B:$AP,31,FALSE),"")</f>
        <v/>
      </c>
      <c r="AD320" s="168" t="str">
        <f>IFERROR(VLOOKUP(AD318,'P1-1'!$B:$AP,31,FALSE),"")</f>
        <v/>
      </c>
      <c r="AE320" s="168" t="str">
        <f>IFERROR(VLOOKUP(AE318,'P1-1'!$B:$AP,31,FALSE),"")</f>
        <v/>
      </c>
      <c r="AF320" s="168" t="str">
        <f>IFERROR(VLOOKUP(AF318,'P1-1'!$B:$AP,31,FALSE),"")</f>
        <v/>
      </c>
      <c r="AG320" s="168" t="str">
        <f>IFERROR(VLOOKUP(AG318,'P1-1'!$B:$AP,31,FALSE),"")</f>
        <v/>
      </c>
      <c r="AH320" s="168" t="str">
        <f>IFERROR(VLOOKUP(AH318,'P1-1'!$B:$AP,31,FALSE),"")</f>
        <v/>
      </c>
      <c r="AI320" s="168" t="str">
        <f>IFERROR(VLOOKUP(AI318,'P1-1'!$B:$AP,31,FALSE),"")</f>
        <v/>
      </c>
      <c r="AJ320" s="168" t="str">
        <f>IFERROR(VLOOKUP(AJ318,'P1-1'!$B:$AP,31,FALSE),"")</f>
        <v/>
      </c>
      <c r="AK320" s="168" t="str">
        <f>IFERROR(VLOOKUP(AK318,'P1-1'!$B:$AP,31,FALSE),"")</f>
        <v/>
      </c>
      <c r="AL320" s="168" t="str">
        <f>IFERROR(VLOOKUP(AL318,'P1-1'!$B:$AP,31,FALSE),"")</f>
        <v/>
      </c>
      <c r="AM320" s="168" t="str">
        <f>IFERROR(VLOOKUP(AM318,'P1-1'!$B:$AP,31,FALSE),"")</f>
        <v/>
      </c>
      <c r="AN320" s="484"/>
      <c r="AO320" s="487"/>
      <c r="AP320" s="492"/>
      <c r="AQ320" s="493"/>
      <c r="AR320" s="487"/>
      <c r="AS320" s="487"/>
      <c r="AT320" s="494"/>
      <c r="AU320" s="328"/>
      <c r="AV320" s="328"/>
    </row>
    <row r="321" spans="1:48" ht="12" customHeight="1" x14ac:dyDescent="0.15">
      <c r="A321" s="366"/>
      <c r="B321" s="367"/>
      <c r="C321" s="367"/>
      <c r="D321" s="368"/>
      <c r="E321" s="369"/>
      <c r="F321" s="370"/>
      <c r="G321" s="370"/>
      <c r="H321" s="371"/>
      <c r="I321" s="372"/>
      <c r="J321" s="372"/>
      <c r="K321" s="372"/>
      <c r="L321" s="372"/>
      <c r="M321" s="372"/>
      <c r="N321" s="372"/>
      <c r="O321" s="372"/>
      <c r="P321" s="372"/>
      <c r="Q321" s="372"/>
      <c r="R321" s="372"/>
      <c r="S321" s="372"/>
      <c r="T321" s="372"/>
      <c r="U321" s="372"/>
      <c r="V321" s="372"/>
      <c r="W321" s="372"/>
      <c r="X321" s="372"/>
      <c r="Y321" s="372"/>
      <c r="Z321" s="372"/>
      <c r="AA321" s="372"/>
      <c r="AB321" s="372"/>
      <c r="AC321" s="372"/>
      <c r="AD321" s="372"/>
      <c r="AE321" s="372"/>
      <c r="AF321" s="372"/>
      <c r="AG321" s="372"/>
      <c r="AH321" s="372"/>
      <c r="AI321" s="372"/>
      <c r="AJ321" s="372"/>
      <c r="AK321" s="372"/>
      <c r="AL321" s="372"/>
      <c r="AM321" s="372"/>
      <c r="AN321" s="373"/>
      <c r="AO321" s="374"/>
      <c r="AP321" s="375"/>
      <c r="AQ321" s="375"/>
      <c r="AR321" s="374"/>
      <c r="AS321" s="374"/>
      <c r="AT321" s="376"/>
      <c r="AU321" s="377"/>
      <c r="AV321" s="377"/>
    </row>
    <row r="322" spans="1:48" ht="15" customHeight="1" x14ac:dyDescent="0.15">
      <c r="A322" s="379" t="s">
        <v>225</v>
      </c>
      <c r="B322" s="380"/>
      <c r="C322" s="381"/>
      <c r="D322" s="381"/>
      <c r="E322" s="381"/>
      <c r="F322" s="381"/>
      <c r="G322" s="381"/>
      <c r="H322" s="381"/>
      <c r="I322" s="382"/>
      <c r="J322" s="381"/>
      <c r="K322" s="383"/>
      <c r="L322" s="383"/>
      <c r="M322" s="383"/>
      <c r="N322" s="383"/>
      <c r="O322" s="383"/>
      <c r="P322" s="383"/>
      <c r="Q322" s="383"/>
      <c r="R322" s="383"/>
      <c r="S322" s="383"/>
      <c r="T322" s="383"/>
      <c r="U322" s="383"/>
      <c r="V322" s="383"/>
      <c r="W322" s="383"/>
      <c r="X322" s="383"/>
      <c r="Y322" s="383"/>
      <c r="Z322" s="383"/>
      <c r="AA322" s="383"/>
      <c r="AB322" s="383"/>
      <c r="AC322" s="383"/>
      <c r="AD322" s="383"/>
      <c r="AE322" s="383"/>
      <c r="AF322" s="383"/>
      <c r="AG322" s="383"/>
      <c r="AH322" s="383"/>
      <c r="AI322" s="383"/>
      <c r="AJ322" s="384"/>
      <c r="AK322" s="384"/>
      <c r="AL322" s="384"/>
      <c r="AM322" s="384"/>
      <c r="AN322" s="385"/>
      <c r="AO322" s="385"/>
      <c r="AP322" s="385"/>
      <c r="AQ322" s="386"/>
    </row>
    <row r="323" spans="1:48" ht="15" customHeight="1" x14ac:dyDescent="0.15">
      <c r="A323" s="379" t="s">
        <v>226</v>
      </c>
      <c r="B323" s="389"/>
      <c r="C323" s="389"/>
      <c r="D323" s="389"/>
      <c r="E323" s="389"/>
      <c r="F323" s="389"/>
      <c r="G323" s="389"/>
      <c r="H323" s="389"/>
      <c r="I323" s="389"/>
      <c r="J323" s="389"/>
      <c r="K323" s="390"/>
      <c r="L323" s="390"/>
      <c r="M323" s="390"/>
      <c r="N323" s="390"/>
      <c r="O323" s="390"/>
      <c r="P323" s="390"/>
      <c r="Q323" s="390"/>
      <c r="R323" s="390"/>
      <c r="S323" s="390"/>
      <c r="T323" s="390"/>
      <c r="U323" s="390"/>
      <c r="V323" s="390"/>
      <c r="W323" s="390"/>
      <c r="X323" s="390"/>
      <c r="Y323" s="390"/>
      <c r="Z323" s="390"/>
      <c r="AA323" s="390"/>
      <c r="AB323" s="390"/>
      <c r="AC323" s="390"/>
      <c r="AD323" s="390"/>
      <c r="AE323" s="390"/>
      <c r="AF323" s="390"/>
      <c r="AG323" s="390"/>
      <c r="AH323" s="390"/>
      <c r="AI323" s="390"/>
      <c r="AJ323" s="390"/>
      <c r="AK323" s="390"/>
      <c r="AL323" s="390"/>
      <c r="AM323" s="390"/>
      <c r="AN323" s="390"/>
      <c r="AO323" s="390"/>
      <c r="AP323" s="390"/>
      <c r="AQ323" s="390"/>
      <c r="AR323" s="378"/>
      <c r="AS323" s="378"/>
    </row>
    <row r="324" spans="1:48" ht="15" customHeight="1" x14ac:dyDescent="0.15">
      <c r="A324" s="379" t="s">
        <v>227</v>
      </c>
      <c r="B324" s="389"/>
      <c r="C324" s="389"/>
      <c r="D324" s="389"/>
      <c r="E324" s="389"/>
      <c r="F324" s="389"/>
      <c r="G324" s="389"/>
      <c r="H324" s="389"/>
      <c r="I324" s="389"/>
      <c r="J324" s="389"/>
      <c r="K324" s="390"/>
      <c r="L324" s="390"/>
      <c r="M324" s="390"/>
      <c r="N324" s="390"/>
      <c r="O324" s="390"/>
      <c r="P324" s="390"/>
      <c r="Q324" s="390"/>
      <c r="R324" s="390"/>
      <c r="S324" s="390"/>
      <c r="T324" s="390"/>
      <c r="U324" s="390"/>
      <c r="V324" s="390"/>
      <c r="W324" s="390"/>
      <c r="X324" s="390"/>
      <c r="Y324" s="390"/>
      <c r="Z324" s="390"/>
      <c r="AA324" s="390"/>
      <c r="AB324" s="390"/>
      <c r="AC324" s="390"/>
      <c r="AD324" s="390"/>
      <c r="AE324" s="390"/>
      <c r="AF324" s="390"/>
      <c r="AG324" s="390"/>
      <c r="AH324" s="390"/>
      <c r="AI324" s="390"/>
      <c r="AJ324" s="390"/>
      <c r="AK324" s="390"/>
      <c r="AL324" s="390"/>
      <c r="AM324" s="390"/>
      <c r="AN324" s="390"/>
      <c r="AO324" s="390"/>
      <c r="AP324" s="390"/>
      <c r="AQ324" s="390"/>
      <c r="AR324" s="378"/>
      <c r="AS324" s="378"/>
    </row>
    <row r="325" spans="1:48" ht="15" customHeight="1" x14ac:dyDescent="0.15">
      <c r="A325" s="379" t="s">
        <v>228</v>
      </c>
      <c r="B325" s="389"/>
      <c r="C325" s="389"/>
      <c r="D325" s="389"/>
      <c r="E325" s="389"/>
      <c r="F325" s="389"/>
      <c r="G325" s="389"/>
      <c r="H325" s="389"/>
      <c r="I325" s="389"/>
      <c r="J325" s="389"/>
      <c r="K325" s="390"/>
      <c r="L325" s="390"/>
      <c r="M325" s="390"/>
      <c r="N325" s="390"/>
      <c r="O325" s="390"/>
      <c r="P325" s="390"/>
      <c r="Q325" s="390"/>
      <c r="R325" s="390"/>
      <c r="S325" s="390"/>
      <c r="T325" s="390"/>
      <c r="U325" s="390"/>
      <c r="V325" s="390"/>
      <c r="W325" s="390"/>
      <c r="X325" s="390"/>
      <c r="Y325" s="390"/>
      <c r="Z325" s="390"/>
      <c r="AA325" s="390"/>
      <c r="AB325" s="390"/>
      <c r="AC325" s="390"/>
      <c r="AD325" s="390"/>
      <c r="AE325" s="390"/>
      <c r="AF325" s="390"/>
      <c r="AG325" s="390"/>
      <c r="AH325" s="390"/>
      <c r="AI325" s="390"/>
      <c r="AJ325" s="390"/>
      <c r="AK325" s="390"/>
      <c r="AL325" s="390"/>
      <c r="AM325" s="390"/>
      <c r="AN325" s="390"/>
      <c r="AO325" s="390"/>
      <c r="AP325" s="390"/>
      <c r="AQ325" s="390"/>
      <c r="AR325" s="378"/>
      <c r="AS325" s="378"/>
    </row>
    <row r="326" spans="1:48" ht="15" customHeight="1" x14ac:dyDescent="0.15">
      <c r="A326" s="379" t="s">
        <v>229</v>
      </c>
      <c r="B326" s="389"/>
      <c r="C326" s="389"/>
      <c r="D326" s="389"/>
      <c r="E326" s="389"/>
      <c r="F326" s="389"/>
      <c r="G326" s="389"/>
      <c r="H326" s="389"/>
      <c r="I326" s="389"/>
      <c r="J326" s="389"/>
      <c r="K326" s="390"/>
      <c r="L326" s="390"/>
      <c r="M326" s="390"/>
      <c r="N326" s="390"/>
      <c r="O326" s="390"/>
      <c r="P326" s="390"/>
      <c r="Q326" s="390"/>
      <c r="R326" s="390"/>
      <c r="S326" s="390"/>
      <c r="T326" s="390"/>
      <c r="U326" s="390"/>
      <c r="V326" s="390"/>
      <c r="W326" s="390"/>
      <c r="X326" s="390"/>
      <c r="Y326" s="390"/>
      <c r="Z326" s="390"/>
      <c r="AA326" s="390"/>
      <c r="AB326" s="390"/>
      <c r="AC326" s="390"/>
      <c r="AD326" s="390"/>
      <c r="AE326" s="390"/>
      <c r="AF326" s="390"/>
      <c r="AG326" s="390"/>
      <c r="AH326" s="390"/>
      <c r="AI326" s="390"/>
      <c r="AJ326" s="390"/>
      <c r="AK326" s="390"/>
      <c r="AL326" s="390"/>
      <c r="AM326" s="390"/>
      <c r="AN326" s="390"/>
      <c r="AO326" s="390"/>
      <c r="AP326" s="390"/>
      <c r="AQ326" s="390"/>
      <c r="AR326" s="378"/>
      <c r="AS326" s="378"/>
    </row>
    <row r="327" spans="1:48" ht="15" customHeight="1" x14ac:dyDescent="0.15">
      <c r="A327" s="378" t="s">
        <v>230</v>
      </c>
      <c r="B327" s="391"/>
      <c r="C327" s="378"/>
      <c r="D327" s="378"/>
      <c r="E327" s="378"/>
      <c r="F327" s="378"/>
      <c r="G327" s="378"/>
      <c r="H327" s="378"/>
      <c r="I327" s="378"/>
      <c r="J327" s="378"/>
    </row>
    <row r="328" spans="1:48" ht="15" customHeight="1" x14ac:dyDescent="0.15">
      <c r="A328" s="378" t="s">
        <v>231</v>
      </c>
      <c r="B328" s="391"/>
      <c r="C328" s="378"/>
      <c r="D328" s="378"/>
      <c r="E328" s="378"/>
      <c r="F328" s="378"/>
      <c r="G328" s="378"/>
      <c r="H328" s="378"/>
      <c r="I328" s="378"/>
      <c r="J328" s="378"/>
    </row>
    <row r="329" spans="1:48" ht="15" customHeight="1" x14ac:dyDescent="0.15">
      <c r="A329" s="378"/>
      <c r="B329" s="392" t="s">
        <v>232</v>
      </c>
      <c r="C329" s="479" t="s">
        <v>233</v>
      </c>
      <c r="D329" s="480"/>
      <c r="E329" s="481"/>
      <c r="F329" s="373"/>
      <c r="G329" s="373"/>
      <c r="H329" s="378"/>
      <c r="I329" s="378"/>
      <c r="AS329" s="378"/>
    </row>
    <row r="330" spans="1:48" ht="15" customHeight="1" x14ac:dyDescent="0.15">
      <c r="A330" s="378"/>
      <c r="B330" s="393" t="s">
        <v>234</v>
      </c>
      <c r="C330" s="479" t="s">
        <v>235</v>
      </c>
      <c r="D330" s="480"/>
      <c r="E330" s="481"/>
      <c r="F330" s="377"/>
      <c r="G330" s="377"/>
      <c r="H330" s="378"/>
      <c r="I330" s="378"/>
      <c r="AS330" s="378"/>
    </row>
    <row r="331" spans="1:48" ht="15" customHeight="1" x14ac:dyDescent="0.15">
      <c r="A331" s="378"/>
      <c r="B331" s="393" t="s">
        <v>236</v>
      </c>
      <c r="C331" s="479" t="s">
        <v>237</v>
      </c>
      <c r="D331" s="480"/>
      <c r="E331" s="481"/>
      <c r="F331" s="377"/>
      <c r="G331" s="377"/>
      <c r="H331" s="378"/>
      <c r="I331" s="378"/>
      <c r="AS331" s="378"/>
    </row>
    <row r="332" spans="1:48" ht="15" customHeight="1" x14ac:dyDescent="0.15">
      <c r="A332" s="378"/>
      <c r="B332" s="393" t="s">
        <v>238</v>
      </c>
      <c r="C332" s="479" t="s">
        <v>239</v>
      </c>
      <c r="D332" s="480"/>
      <c r="E332" s="481"/>
      <c r="F332" s="377"/>
      <c r="G332" s="377"/>
      <c r="H332" s="378"/>
      <c r="I332" s="378"/>
      <c r="AS332" s="378"/>
    </row>
    <row r="333" spans="1:48" ht="15" customHeight="1" x14ac:dyDescent="0.15">
      <c r="A333" s="378"/>
      <c r="B333" s="393" t="s">
        <v>240</v>
      </c>
      <c r="C333" s="479" t="s">
        <v>241</v>
      </c>
      <c r="D333" s="480"/>
      <c r="E333" s="481"/>
      <c r="F333" s="377"/>
      <c r="G333" s="377"/>
      <c r="H333" s="378"/>
      <c r="I333" s="378"/>
      <c r="AS333" s="378"/>
    </row>
    <row r="334" spans="1:48" ht="15" customHeight="1" x14ac:dyDescent="0.15">
      <c r="A334" s="378"/>
      <c r="B334" s="379" t="s">
        <v>242</v>
      </c>
      <c r="C334" s="378"/>
      <c r="D334" s="378"/>
      <c r="E334" s="378"/>
      <c r="F334" s="378"/>
      <c r="G334" s="378"/>
      <c r="H334" s="378"/>
      <c r="I334" s="378"/>
      <c r="J334" s="378"/>
    </row>
    <row r="335" spans="1:48" ht="15" customHeight="1" x14ac:dyDescent="0.15">
      <c r="A335" s="378"/>
      <c r="B335" s="379" t="s">
        <v>243</v>
      </c>
      <c r="C335" s="378"/>
      <c r="D335" s="378"/>
      <c r="E335" s="378"/>
      <c r="F335" s="378"/>
      <c r="G335" s="378"/>
      <c r="H335" s="378"/>
      <c r="I335" s="378"/>
      <c r="J335" s="378"/>
    </row>
    <row r="336" spans="1:48" ht="15" customHeight="1" x14ac:dyDescent="0.15">
      <c r="A336" s="378"/>
      <c r="B336" s="379" t="s">
        <v>244</v>
      </c>
      <c r="C336" s="378"/>
      <c r="D336" s="378"/>
      <c r="E336" s="378"/>
      <c r="F336" s="378"/>
      <c r="G336" s="378"/>
      <c r="H336" s="378"/>
      <c r="I336" s="378"/>
      <c r="J336" s="378"/>
      <c r="K336" s="378"/>
      <c r="L336" s="378"/>
      <c r="M336" s="378"/>
      <c r="N336" s="378"/>
      <c r="O336" s="378"/>
      <c r="P336" s="378"/>
      <c r="Q336" s="378"/>
      <c r="R336" s="378"/>
      <c r="S336" s="378"/>
      <c r="T336" s="378"/>
      <c r="U336" s="378"/>
      <c r="V336" s="378"/>
      <c r="W336" s="378"/>
      <c r="X336" s="378"/>
      <c r="Y336" s="378"/>
      <c r="Z336" s="378"/>
      <c r="AA336" s="378"/>
      <c r="AB336" s="378"/>
      <c r="AC336" s="378"/>
      <c r="AD336" s="378"/>
      <c r="AE336" s="378"/>
      <c r="AF336" s="378"/>
      <c r="AG336" s="378"/>
      <c r="AH336" s="378"/>
      <c r="AI336" s="378"/>
      <c r="AJ336" s="378"/>
      <c r="AK336" s="378"/>
      <c r="AL336" s="378"/>
      <c r="AM336" s="378"/>
      <c r="AN336" s="378"/>
      <c r="AO336" s="378"/>
      <c r="AP336" s="378"/>
      <c r="AQ336" s="378"/>
      <c r="AR336" s="378"/>
      <c r="AS336" s="378"/>
      <c r="AT336" s="378"/>
    </row>
    <row r="337" spans="1:46" ht="15" customHeight="1" x14ac:dyDescent="0.15">
      <c r="A337" s="378" t="s">
        <v>245</v>
      </c>
      <c r="B337" s="391"/>
      <c r="C337" s="378"/>
      <c r="D337" s="378"/>
      <c r="E337" s="378"/>
      <c r="F337" s="378"/>
      <c r="G337" s="378"/>
      <c r="H337" s="378"/>
      <c r="I337" s="378"/>
      <c r="J337" s="378"/>
      <c r="K337" s="378"/>
      <c r="L337" s="378"/>
      <c r="M337" s="378"/>
      <c r="N337" s="378"/>
      <c r="O337" s="378"/>
      <c r="P337" s="378"/>
      <c r="Q337" s="378"/>
      <c r="R337" s="378"/>
      <c r="S337" s="378"/>
      <c r="T337" s="378"/>
      <c r="U337" s="378"/>
      <c r="V337" s="378"/>
      <c r="W337" s="378"/>
      <c r="X337" s="378"/>
      <c r="Y337" s="378"/>
      <c r="Z337" s="378"/>
      <c r="AA337" s="378"/>
      <c r="AB337" s="378"/>
      <c r="AC337" s="378"/>
      <c r="AD337" s="378"/>
      <c r="AE337" s="378"/>
      <c r="AF337" s="378"/>
      <c r="AG337" s="378"/>
      <c r="AH337" s="378"/>
      <c r="AI337" s="378"/>
      <c r="AJ337" s="378"/>
      <c r="AK337" s="378"/>
      <c r="AL337" s="378"/>
      <c r="AM337" s="378"/>
      <c r="AN337" s="378"/>
      <c r="AO337" s="378"/>
      <c r="AP337" s="378"/>
      <c r="AQ337" s="378"/>
      <c r="AR337" s="378"/>
      <c r="AS337" s="378"/>
      <c r="AT337" s="378"/>
    </row>
    <row r="338" spans="1:46" ht="15" customHeight="1" x14ac:dyDescent="0.15">
      <c r="A338" s="378" t="s">
        <v>246</v>
      </c>
      <c r="B338" s="391"/>
      <c r="C338" s="378"/>
      <c r="D338" s="378"/>
      <c r="E338" s="378"/>
      <c r="F338" s="378"/>
      <c r="G338" s="378"/>
      <c r="H338" s="378"/>
      <c r="I338" s="378"/>
      <c r="J338" s="378"/>
      <c r="K338" s="378"/>
      <c r="L338" s="378"/>
      <c r="M338" s="378"/>
      <c r="N338" s="378"/>
      <c r="O338" s="378"/>
      <c r="P338" s="378"/>
      <c r="Q338" s="378"/>
      <c r="R338" s="378"/>
      <c r="S338" s="378"/>
      <c r="T338" s="378"/>
      <c r="U338" s="378"/>
      <c r="V338" s="378"/>
      <c r="W338" s="378"/>
      <c r="X338" s="378"/>
      <c r="Y338" s="378"/>
      <c r="Z338" s="378"/>
      <c r="AA338" s="378"/>
      <c r="AB338" s="378"/>
      <c r="AC338" s="378"/>
      <c r="AD338" s="378"/>
      <c r="AE338" s="378"/>
      <c r="AF338" s="378"/>
      <c r="AG338" s="378"/>
      <c r="AH338" s="378"/>
      <c r="AI338" s="378"/>
      <c r="AJ338" s="378"/>
      <c r="AK338" s="378"/>
      <c r="AL338" s="378"/>
      <c r="AM338" s="378"/>
      <c r="AN338" s="378"/>
      <c r="AO338" s="378"/>
      <c r="AP338" s="378"/>
      <c r="AQ338" s="378"/>
      <c r="AR338" s="378"/>
      <c r="AS338" s="378"/>
      <c r="AT338" s="378"/>
    </row>
    <row r="339" spans="1:46" ht="15" customHeight="1" x14ac:dyDescent="0.15">
      <c r="A339" s="378" t="s">
        <v>247</v>
      </c>
      <c r="B339" s="391"/>
      <c r="C339" s="378"/>
      <c r="D339" s="378"/>
      <c r="E339" s="378"/>
      <c r="F339" s="378"/>
      <c r="G339" s="378"/>
      <c r="H339" s="378"/>
      <c r="I339" s="378"/>
      <c r="J339" s="378"/>
      <c r="K339" s="378"/>
      <c r="L339" s="378"/>
      <c r="M339" s="378"/>
      <c r="N339" s="378"/>
      <c r="O339" s="378"/>
      <c r="P339" s="378"/>
      <c r="Q339" s="378"/>
      <c r="R339" s="378"/>
      <c r="S339" s="378"/>
      <c r="T339" s="378"/>
      <c r="U339" s="378"/>
      <c r="V339" s="378"/>
      <c r="W339" s="378"/>
      <c r="X339" s="378"/>
      <c r="Y339" s="378"/>
      <c r="Z339" s="378"/>
      <c r="AA339" s="378"/>
      <c r="AB339" s="378"/>
      <c r="AC339" s="378"/>
      <c r="AD339" s="378"/>
      <c r="AE339" s="378"/>
      <c r="AF339" s="378"/>
      <c r="AG339" s="378"/>
      <c r="AH339" s="378"/>
      <c r="AI339" s="378"/>
      <c r="AJ339" s="378"/>
      <c r="AK339" s="378"/>
      <c r="AL339" s="378"/>
      <c r="AM339" s="378"/>
      <c r="AN339" s="378"/>
      <c r="AO339" s="378"/>
      <c r="AP339" s="378"/>
      <c r="AQ339" s="378"/>
      <c r="AR339" s="378"/>
      <c r="AS339" s="378"/>
      <c r="AT339" s="378"/>
    </row>
    <row r="340" spans="1:46" ht="15" customHeight="1" x14ac:dyDescent="0.15">
      <c r="A340" s="378" t="s">
        <v>248</v>
      </c>
      <c r="B340" s="391"/>
      <c r="C340" s="378"/>
      <c r="D340" s="378"/>
      <c r="E340" s="378"/>
      <c r="F340" s="378"/>
      <c r="G340" s="378"/>
      <c r="H340" s="378"/>
      <c r="I340" s="378"/>
      <c r="J340" s="378"/>
      <c r="K340" s="378"/>
      <c r="L340" s="378"/>
      <c r="M340" s="378"/>
      <c r="N340" s="378"/>
      <c r="O340" s="378"/>
      <c r="P340" s="378"/>
      <c r="Q340" s="378"/>
      <c r="R340" s="378"/>
      <c r="S340" s="378"/>
      <c r="T340" s="378"/>
      <c r="U340" s="378"/>
      <c r="V340" s="378"/>
      <c r="W340" s="378"/>
      <c r="X340" s="378"/>
      <c r="Y340" s="378"/>
      <c r="Z340" s="378"/>
      <c r="AA340" s="378"/>
      <c r="AB340" s="378"/>
      <c r="AC340" s="378"/>
      <c r="AD340" s="378"/>
      <c r="AE340" s="378"/>
      <c r="AF340" s="378"/>
      <c r="AG340" s="378"/>
      <c r="AH340" s="378"/>
      <c r="AI340" s="378"/>
      <c r="AJ340" s="378"/>
      <c r="AK340" s="378"/>
      <c r="AL340" s="378"/>
      <c r="AM340" s="378"/>
      <c r="AN340" s="378"/>
      <c r="AO340" s="378"/>
      <c r="AP340" s="378"/>
      <c r="AQ340" s="378"/>
      <c r="AR340" s="378"/>
      <c r="AS340" s="378"/>
      <c r="AT340" s="378"/>
    </row>
    <row r="341" spans="1:46" ht="15" customHeight="1" x14ac:dyDescent="0.15">
      <c r="A341" s="378" t="s">
        <v>249</v>
      </c>
      <c r="B341" s="391"/>
      <c r="C341" s="378"/>
      <c r="D341" s="378"/>
      <c r="E341" s="378"/>
      <c r="F341" s="378"/>
      <c r="G341" s="378"/>
      <c r="H341" s="378"/>
      <c r="I341" s="378"/>
      <c r="J341" s="378"/>
      <c r="K341" s="378"/>
      <c r="L341" s="378"/>
      <c r="M341" s="378"/>
      <c r="N341" s="378"/>
      <c r="O341" s="378"/>
      <c r="P341" s="378"/>
      <c r="Q341" s="378"/>
      <c r="R341" s="378"/>
      <c r="S341" s="378"/>
      <c r="T341" s="378"/>
      <c r="U341" s="378"/>
      <c r="V341" s="378"/>
      <c r="W341" s="378"/>
      <c r="X341" s="378"/>
      <c r="Y341" s="378"/>
      <c r="Z341" s="378"/>
      <c r="AA341" s="378"/>
      <c r="AB341" s="378"/>
      <c r="AC341" s="378"/>
      <c r="AD341" s="378"/>
      <c r="AE341" s="378"/>
      <c r="AF341" s="378"/>
      <c r="AG341" s="378"/>
      <c r="AH341" s="378"/>
      <c r="AI341" s="378"/>
      <c r="AJ341" s="378"/>
      <c r="AK341" s="378"/>
      <c r="AL341" s="378"/>
      <c r="AM341" s="378"/>
      <c r="AN341" s="378"/>
      <c r="AO341" s="378"/>
      <c r="AP341" s="378"/>
      <c r="AQ341" s="378"/>
      <c r="AR341" s="378"/>
      <c r="AS341" s="378"/>
      <c r="AT341" s="378"/>
    </row>
    <row r="342" spans="1:46" ht="15" customHeight="1" x14ac:dyDescent="0.15">
      <c r="A342" s="378" t="s">
        <v>250</v>
      </c>
      <c r="B342" s="391"/>
      <c r="C342" s="378"/>
      <c r="D342" s="378"/>
      <c r="E342" s="378"/>
      <c r="F342" s="378"/>
      <c r="G342" s="378"/>
      <c r="H342" s="378"/>
      <c r="I342" s="378"/>
      <c r="J342" s="378"/>
      <c r="K342" s="378"/>
      <c r="L342" s="378"/>
      <c r="M342" s="378"/>
      <c r="N342" s="378"/>
      <c r="O342" s="378"/>
      <c r="P342" s="378"/>
      <c r="Q342" s="378"/>
      <c r="R342" s="378"/>
      <c r="S342" s="378"/>
      <c r="T342" s="378"/>
      <c r="U342" s="378"/>
      <c r="V342" s="378"/>
      <c r="W342" s="378"/>
      <c r="X342" s="378"/>
      <c r="Y342" s="378"/>
      <c r="Z342" s="378"/>
      <c r="AA342" s="378"/>
      <c r="AB342" s="378"/>
      <c r="AC342" s="378"/>
      <c r="AD342" s="378"/>
      <c r="AE342" s="378"/>
      <c r="AF342" s="378"/>
      <c r="AG342" s="378"/>
      <c r="AH342" s="378"/>
      <c r="AI342" s="378"/>
      <c r="AJ342" s="378"/>
      <c r="AK342" s="378"/>
      <c r="AL342" s="378"/>
      <c r="AM342" s="378"/>
      <c r="AN342" s="378"/>
      <c r="AO342" s="378"/>
      <c r="AP342" s="378"/>
      <c r="AQ342" s="378"/>
      <c r="AR342" s="378"/>
      <c r="AS342" s="378"/>
      <c r="AT342" s="378"/>
    </row>
    <row r="343" spans="1:46" ht="15" customHeight="1" x14ac:dyDescent="0.15">
      <c r="A343" s="378" t="s">
        <v>251</v>
      </c>
      <c r="B343" s="391"/>
      <c r="C343" s="378"/>
      <c r="D343" s="378"/>
      <c r="E343" s="378"/>
      <c r="F343" s="378"/>
      <c r="G343" s="378"/>
      <c r="H343" s="378"/>
      <c r="I343" s="378"/>
      <c r="J343" s="378"/>
      <c r="K343" s="378"/>
      <c r="L343" s="378"/>
      <c r="M343" s="378"/>
      <c r="N343" s="378"/>
      <c r="O343" s="378"/>
      <c r="P343" s="378"/>
      <c r="Q343" s="378"/>
      <c r="R343" s="378"/>
      <c r="S343" s="378"/>
      <c r="T343" s="378"/>
      <c r="U343" s="378"/>
      <c r="V343" s="378"/>
      <c r="W343" s="378"/>
      <c r="X343" s="378"/>
      <c r="Y343" s="378"/>
      <c r="Z343" s="378"/>
      <c r="AA343" s="378"/>
      <c r="AB343" s="378"/>
      <c r="AC343" s="378"/>
      <c r="AD343" s="378"/>
      <c r="AE343" s="378"/>
      <c r="AF343" s="378"/>
      <c r="AG343" s="378"/>
      <c r="AH343" s="378"/>
      <c r="AI343" s="378"/>
      <c r="AJ343" s="378"/>
      <c r="AK343" s="378"/>
      <c r="AL343" s="378"/>
      <c r="AM343" s="378"/>
      <c r="AN343" s="378"/>
      <c r="AO343" s="378"/>
      <c r="AP343" s="378"/>
      <c r="AQ343" s="378"/>
      <c r="AR343" s="378"/>
      <c r="AS343" s="378"/>
      <c r="AT343" s="378"/>
    </row>
    <row r="344" spans="1:46" ht="15" customHeight="1" x14ac:dyDescent="0.15">
      <c r="A344" s="378" t="s">
        <v>252</v>
      </c>
      <c r="B344" s="391"/>
      <c r="C344" s="378"/>
      <c r="D344" s="378"/>
      <c r="E344" s="378"/>
      <c r="F344" s="378"/>
      <c r="G344" s="378"/>
      <c r="H344" s="378"/>
      <c r="I344" s="378"/>
      <c r="J344" s="378"/>
      <c r="K344" s="378"/>
      <c r="L344" s="378"/>
      <c r="M344" s="378"/>
      <c r="N344" s="378"/>
      <c r="O344" s="378"/>
      <c r="P344" s="378"/>
      <c r="Q344" s="378"/>
      <c r="R344" s="378"/>
      <c r="S344" s="378"/>
      <c r="T344" s="378"/>
      <c r="U344" s="378"/>
      <c r="V344" s="378"/>
      <c r="W344" s="378"/>
      <c r="X344" s="378"/>
      <c r="Y344" s="378"/>
      <c r="Z344" s="378"/>
      <c r="AA344" s="378"/>
      <c r="AB344" s="378"/>
      <c r="AC344" s="378"/>
      <c r="AD344" s="378"/>
      <c r="AE344" s="378"/>
      <c r="AF344" s="378"/>
      <c r="AG344" s="378"/>
      <c r="AH344" s="378"/>
      <c r="AI344" s="378"/>
      <c r="AJ344" s="378"/>
      <c r="AK344" s="378"/>
      <c r="AL344" s="378"/>
      <c r="AM344" s="378"/>
      <c r="AN344" s="378"/>
      <c r="AO344" s="378"/>
      <c r="AP344" s="378"/>
      <c r="AQ344" s="378"/>
      <c r="AR344" s="378"/>
      <c r="AS344" s="378"/>
      <c r="AT344" s="378"/>
    </row>
    <row r="345" spans="1:46" ht="15" customHeight="1" x14ac:dyDescent="0.15">
      <c r="A345" s="378" t="s">
        <v>253</v>
      </c>
      <c r="B345" s="391"/>
      <c r="C345" s="378"/>
      <c r="D345" s="378"/>
      <c r="E345" s="378"/>
      <c r="F345" s="378"/>
      <c r="G345" s="378"/>
      <c r="H345" s="378"/>
      <c r="I345" s="378"/>
      <c r="J345" s="378"/>
      <c r="K345" s="378"/>
      <c r="L345" s="378"/>
      <c r="M345" s="378"/>
      <c r="N345" s="378"/>
      <c r="O345" s="378"/>
      <c r="P345" s="378"/>
      <c r="Q345" s="378"/>
      <c r="R345" s="378"/>
      <c r="S345" s="378"/>
      <c r="T345" s="378"/>
      <c r="U345" s="378"/>
      <c r="V345" s="378"/>
      <c r="W345" s="378"/>
      <c r="X345" s="378"/>
      <c r="Y345" s="378"/>
      <c r="Z345" s="378"/>
      <c r="AA345" s="378"/>
      <c r="AB345" s="378"/>
      <c r="AC345" s="378"/>
      <c r="AD345" s="378"/>
      <c r="AE345" s="378"/>
      <c r="AF345" s="378"/>
      <c r="AG345" s="378"/>
      <c r="AH345" s="378"/>
      <c r="AI345" s="378"/>
      <c r="AJ345" s="378"/>
      <c r="AK345" s="378"/>
      <c r="AL345" s="378"/>
      <c r="AM345" s="378"/>
      <c r="AN345" s="378"/>
      <c r="AO345" s="378"/>
      <c r="AP345" s="378"/>
      <c r="AQ345" s="378"/>
      <c r="AR345" s="378"/>
      <c r="AS345" s="378"/>
      <c r="AT345" s="378"/>
    </row>
    <row r="346" spans="1:46" ht="15" customHeight="1" x14ac:dyDescent="0.15">
      <c r="A346" s="378" t="s">
        <v>254</v>
      </c>
      <c r="B346" s="391"/>
      <c r="C346" s="378"/>
      <c r="D346" s="378"/>
      <c r="E346" s="378"/>
      <c r="F346" s="378"/>
      <c r="G346" s="378"/>
      <c r="H346" s="378"/>
      <c r="I346" s="378"/>
      <c r="J346" s="378"/>
      <c r="K346" s="378"/>
      <c r="L346" s="378"/>
      <c r="M346" s="378"/>
      <c r="N346" s="378"/>
      <c r="O346" s="378"/>
      <c r="P346" s="378"/>
      <c r="Q346" s="378"/>
      <c r="R346" s="378"/>
      <c r="S346" s="378"/>
      <c r="T346" s="378"/>
      <c r="U346" s="378"/>
      <c r="V346" s="378"/>
      <c r="W346" s="378"/>
      <c r="X346" s="378"/>
      <c r="Y346" s="378"/>
      <c r="Z346" s="378"/>
      <c r="AA346" s="378"/>
      <c r="AB346" s="378"/>
      <c r="AC346" s="378"/>
      <c r="AD346" s="378"/>
      <c r="AE346" s="378"/>
      <c r="AF346" s="378"/>
      <c r="AG346" s="378"/>
      <c r="AH346" s="378"/>
      <c r="AI346" s="378"/>
      <c r="AJ346" s="378"/>
      <c r="AK346" s="378"/>
      <c r="AL346" s="378"/>
      <c r="AM346" s="378"/>
      <c r="AN346" s="378"/>
      <c r="AO346" s="378"/>
      <c r="AP346" s="378"/>
      <c r="AQ346" s="378"/>
      <c r="AR346" s="378"/>
      <c r="AS346" s="378"/>
      <c r="AT346" s="378"/>
    </row>
    <row r="347" spans="1:46" ht="15" customHeight="1" x14ac:dyDescent="0.15">
      <c r="A347" s="378" t="s">
        <v>255</v>
      </c>
      <c r="B347" s="391"/>
      <c r="C347" s="378"/>
      <c r="D347" s="378"/>
      <c r="E347" s="378"/>
      <c r="F347" s="378"/>
      <c r="G347" s="378"/>
      <c r="H347" s="378"/>
      <c r="I347" s="378"/>
      <c r="J347" s="378"/>
      <c r="K347" s="378"/>
      <c r="L347" s="378"/>
      <c r="M347" s="378"/>
      <c r="N347" s="378"/>
      <c r="O347" s="378"/>
      <c r="P347" s="378"/>
      <c r="Q347" s="378"/>
      <c r="R347" s="378"/>
      <c r="S347" s="378"/>
      <c r="T347" s="378"/>
      <c r="U347" s="378"/>
      <c r="V347" s="378"/>
      <c r="W347" s="378"/>
      <c r="X347" s="378"/>
      <c r="Y347" s="378"/>
      <c r="Z347" s="378"/>
      <c r="AA347" s="378"/>
      <c r="AB347" s="378"/>
      <c r="AC347" s="378"/>
      <c r="AD347" s="378"/>
      <c r="AE347" s="378"/>
      <c r="AF347" s="378"/>
      <c r="AG347" s="378"/>
      <c r="AH347" s="378"/>
      <c r="AI347" s="378"/>
      <c r="AJ347" s="378"/>
      <c r="AK347" s="378"/>
      <c r="AL347" s="378"/>
      <c r="AM347" s="378"/>
      <c r="AN347" s="378"/>
      <c r="AO347" s="378"/>
      <c r="AP347" s="378"/>
      <c r="AQ347" s="378"/>
      <c r="AR347" s="378"/>
      <c r="AS347" s="378"/>
      <c r="AT347" s="378"/>
    </row>
    <row r="348" spans="1:46" ht="15" customHeight="1" x14ac:dyDescent="0.15">
      <c r="A348" s="378" t="s">
        <v>256</v>
      </c>
      <c r="B348" s="391"/>
      <c r="C348" s="378"/>
      <c r="D348" s="378"/>
      <c r="E348" s="378"/>
      <c r="F348" s="378"/>
      <c r="G348" s="378"/>
      <c r="H348" s="378"/>
      <c r="I348" s="378"/>
      <c r="J348" s="378"/>
      <c r="K348" s="378"/>
      <c r="L348" s="378"/>
      <c r="M348" s="378"/>
      <c r="N348" s="378"/>
      <c r="O348" s="378"/>
      <c r="P348" s="378"/>
      <c r="Q348" s="378"/>
      <c r="R348" s="378"/>
      <c r="S348" s="378"/>
      <c r="T348" s="378"/>
      <c r="U348" s="378"/>
      <c r="V348" s="378"/>
      <c r="W348" s="378"/>
      <c r="X348" s="378"/>
      <c r="Y348" s="378"/>
      <c r="Z348" s="378"/>
      <c r="AA348" s="378"/>
      <c r="AB348" s="378"/>
      <c r="AC348" s="378"/>
      <c r="AD348" s="378"/>
      <c r="AE348" s="378"/>
      <c r="AF348" s="378"/>
      <c r="AG348" s="378"/>
      <c r="AH348" s="378"/>
      <c r="AI348" s="378"/>
      <c r="AJ348" s="378"/>
      <c r="AK348" s="378"/>
      <c r="AL348" s="378"/>
      <c r="AM348" s="378"/>
      <c r="AN348" s="378"/>
      <c r="AO348" s="378"/>
      <c r="AP348" s="378"/>
      <c r="AQ348" s="378"/>
      <c r="AR348" s="378"/>
      <c r="AS348" s="378"/>
      <c r="AT348" s="378"/>
    </row>
    <row r="349" spans="1:46" ht="15" customHeight="1" x14ac:dyDescent="0.15">
      <c r="A349" s="378" t="s">
        <v>257</v>
      </c>
      <c r="B349" s="391"/>
      <c r="C349" s="378"/>
      <c r="D349" s="378"/>
      <c r="E349" s="378"/>
      <c r="F349" s="378"/>
      <c r="G349" s="378"/>
      <c r="H349" s="378"/>
      <c r="I349" s="378"/>
      <c r="J349" s="378"/>
      <c r="K349" s="378"/>
      <c r="L349" s="378"/>
      <c r="M349" s="378"/>
      <c r="N349" s="378"/>
      <c r="O349" s="378"/>
      <c r="P349" s="378"/>
      <c r="Q349" s="378"/>
      <c r="R349" s="378"/>
      <c r="S349" s="378"/>
      <c r="T349" s="378"/>
      <c r="U349" s="378"/>
      <c r="V349" s="378"/>
      <c r="W349" s="378"/>
      <c r="X349" s="378"/>
      <c r="Y349" s="378"/>
      <c r="Z349" s="378"/>
      <c r="AA349" s="378"/>
      <c r="AB349" s="378"/>
      <c r="AC349" s="378"/>
      <c r="AD349" s="378"/>
      <c r="AE349" s="378"/>
      <c r="AF349" s="378"/>
      <c r="AG349" s="378"/>
      <c r="AH349" s="378"/>
      <c r="AI349" s="378"/>
      <c r="AJ349" s="378"/>
      <c r="AK349" s="378"/>
      <c r="AL349" s="378"/>
      <c r="AM349" s="378"/>
      <c r="AN349" s="378"/>
      <c r="AO349" s="378"/>
      <c r="AP349" s="378"/>
      <c r="AQ349" s="378"/>
      <c r="AR349" s="378"/>
      <c r="AS349" s="378"/>
      <c r="AT349" s="378"/>
    </row>
  </sheetData>
  <sheetProtection sheet="1" formatRows="0" insertRows="0" deleteRows="0" selectLockedCells="1"/>
  <mergeCells count="1202">
    <mergeCell ref="B1:L1"/>
    <mergeCell ref="AN2:AQ2"/>
    <mergeCell ref="P3:S3"/>
    <mergeCell ref="T3:U3"/>
    <mergeCell ref="V3:W3"/>
    <mergeCell ref="X3:Y3"/>
    <mergeCell ref="AN3:AQ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s>
  <phoneticPr fontId="4"/>
  <conditionalFormatting sqref="J17:O17">
    <cfRule type="expression" dxfId="3" priority="3">
      <formula>OR($AN$2="就労継続支援Ａ型", $AN$2="就労継続支援Ｂ型", $AN$2="就労移行支援")</formula>
    </cfRule>
  </conditionalFormatting>
  <conditionalFormatting sqref="AN2:AQ2">
    <cfRule type="expression" dxfId="2" priority="1">
      <formula>$AN$2="プルダウンからサービスを選択"</formula>
    </cfRule>
  </conditionalFormatting>
  <dataValidations count="6">
    <dataValidation type="list" allowBlank="1" showInputMessage="1" sqref="B24:B28 B300:B301 B303:B304 B306:B307 B309:B310 B312:B313 B315:B316 B318:B319 B240:B241 B243:B244 B246:B247 B249:B250 B252:B253 B255:B256 B258:B259 B261:B262 B264:B265 B267:B268 B270:B271 B273:B274 B276:B277 B279:B280 B282:B283 B285:B286 B288:B289 B291:B292 B294:B295 B237:B238 B180:B181 B183:B184 B186:B187 B189:B190 B192:B193 B195:B196 B198:B199 B201:B202 B204:B205 B207:B208 B210:B211 B213:B214 B216:B217 B219:B220 B222:B223 B225:B226 B228:B229 B231:B232 B234:B235 B177:B178 B144:B145 B147:B148 B150:B151 B153:B154 B156:B157 B159:B160 B162:B163 B165:B166 B168:B169 B171:B172 B174:B175 B87:B88 B90:B91 B93:B94 B96:B97 B99:B100 B102:B103 B105:B106 B108:B109 B111:B112 B114:B115 B117:B118 B120:B121 B123:B124 B126:B127 B129:B130 B132:B133 B135:B136 B138:B139 B141:B142 B84:B85 B30:B31 B33:B34 B36:B37 B39:B40 B42:B43 B45:B46 B48:B49 B51:B52 B54:B55 B57:B58 B60:B61 B63:B64 B66:B67 B69:B70 B72:B73 B75:B76 B78:B79 B81:B82 B297:B298">
      <formula1>INDIRECT($AN$2)</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howErrorMessage="1" sqref="AN5:AN6 AO6:AQ6">
      <formula1>"予定,実績"</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allowBlank="1" showInputMessage="1" sqref="A1:D1 M1:XFD1"/>
  </dataValidations>
  <printOptions horizontalCentered="1" verticalCentered="1"/>
  <pageMargins left="0.19685039370078741" right="0.19685039370078741" top="0.39370078740157483" bottom="0.19685039370078741" header="0.19685039370078741" footer="0.39370078740157483"/>
  <pageSetup paperSize="9" scale="75" fitToHeight="0"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x14:formula1>
            <xm:f>'選択肢 '!$B$33:$AB$33</xm:f>
          </x14:formula1>
          <xm:sqref>E24:E320</xm:sqref>
        </x14:dataValidation>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80" zoomScaleNormal="90" zoomScaleSheetLayoutView="80" workbookViewId="0">
      <selection activeCell="AN3" sqref="AN3:AQ3"/>
    </sheetView>
  </sheetViews>
  <sheetFormatPr defaultColWidth="8.25" defaultRowHeight="21" customHeight="1" x14ac:dyDescent="0.15"/>
  <cols>
    <col min="1" max="1" width="2.625" style="387" customWidth="1"/>
    <col min="2" max="2" width="17.25" style="394" customWidth="1"/>
    <col min="3" max="3" width="7.5" style="387" bestFit="1" customWidth="1"/>
    <col min="4" max="4" width="3.25" style="387" customWidth="1"/>
    <col min="5" max="7" width="7.625" style="387" customWidth="1"/>
    <col min="8" max="8" width="5.25" style="387" customWidth="1"/>
    <col min="9" max="39" width="2.625" style="387" customWidth="1"/>
    <col min="40" max="41" width="7.625" style="387" customWidth="1"/>
    <col min="42" max="43" width="7.875" style="387" customWidth="1"/>
    <col min="44" max="45" width="7.625" style="387" customWidth="1"/>
    <col min="46" max="46" width="8.25" style="388"/>
    <col min="47" max="48" width="10.5" style="378" hidden="1" customWidth="1"/>
    <col min="49" max="49" width="3.125" style="378" customWidth="1"/>
    <col min="50" max="16384" width="8.25" style="378"/>
  </cols>
  <sheetData>
    <row r="1" spans="1:48" s="98" customFormat="1" ht="15" customHeight="1" x14ac:dyDescent="0.15">
      <c r="B1" s="474" t="s">
        <v>429</v>
      </c>
      <c r="C1" s="474"/>
      <c r="D1" s="474"/>
      <c r="E1" s="474"/>
      <c r="F1" s="474"/>
      <c r="G1" s="474"/>
      <c r="H1" s="474"/>
      <c r="I1" s="474"/>
      <c r="J1" s="474"/>
      <c r="K1" s="474"/>
      <c r="L1" s="474"/>
      <c r="O1" s="99"/>
      <c r="AA1" s="99"/>
      <c r="AI1" s="99"/>
    </row>
    <row r="2" spans="1:48" s="139" customFormat="1" ht="18" customHeight="1" x14ac:dyDescent="0.15">
      <c r="A2" s="360" t="s">
        <v>438</v>
      </c>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3"/>
      <c r="AB2" s="133"/>
      <c r="AC2" s="134"/>
      <c r="AD2" s="134"/>
      <c r="AE2" s="134"/>
      <c r="AF2" s="134"/>
      <c r="AG2" s="135"/>
      <c r="AH2" s="135"/>
      <c r="AI2" s="135"/>
      <c r="AJ2" s="135"/>
      <c r="AK2" s="135"/>
      <c r="AL2" s="136" t="s">
        <v>187</v>
      </c>
      <c r="AM2" s="136"/>
      <c r="AN2" s="577" t="s">
        <v>509</v>
      </c>
      <c r="AO2" s="578"/>
      <c r="AP2" s="578"/>
      <c r="AQ2" s="579"/>
      <c r="AR2" s="137"/>
      <c r="AS2" s="137"/>
      <c r="AT2" s="138"/>
    </row>
    <row r="3" spans="1:48" s="139" customFormat="1" ht="18" customHeight="1" x14ac:dyDescent="0.15">
      <c r="A3" s="140" t="s">
        <v>188</v>
      </c>
      <c r="B3" s="141"/>
      <c r="C3" s="141"/>
      <c r="D3" s="141"/>
      <c r="E3" s="141"/>
      <c r="F3" s="141"/>
      <c r="G3" s="141"/>
      <c r="H3" s="141"/>
      <c r="I3" s="141"/>
      <c r="J3" s="141"/>
      <c r="K3" s="141"/>
      <c r="L3" s="141"/>
      <c r="M3" s="141"/>
      <c r="N3" s="142"/>
      <c r="O3" s="142"/>
      <c r="P3" s="580">
        <v>2025</v>
      </c>
      <c r="Q3" s="580"/>
      <c r="R3" s="580"/>
      <c r="S3" s="580"/>
      <c r="T3" s="581" t="s">
        <v>0</v>
      </c>
      <c r="U3" s="581"/>
      <c r="V3" s="580">
        <f>【共通】!P9-5</f>
        <v>-5</v>
      </c>
      <c r="W3" s="580"/>
      <c r="X3" s="581" t="s">
        <v>189</v>
      </c>
      <c r="Y3" s="581"/>
      <c r="Z3" s="141"/>
      <c r="AA3" s="141"/>
      <c r="AB3" s="141"/>
      <c r="AC3" s="134"/>
      <c r="AD3" s="134"/>
      <c r="AE3" s="143"/>
      <c r="AF3" s="136"/>
      <c r="AG3" s="141"/>
      <c r="AH3" s="141"/>
      <c r="AI3" s="141"/>
      <c r="AJ3" s="141"/>
      <c r="AK3" s="141"/>
      <c r="AL3" s="136" t="s">
        <v>190</v>
      </c>
      <c r="AM3" s="136"/>
      <c r="AN3" s="582"/>
      <c r="AO3" s="583"/>
      <c r="AP3" s="583"/>
      <c r="AQ3" s="584"/>
      <c r="AR3" s="137"/>
      <c r="AS3" s="137"/>
      <c r="AT3" s="138"/>
    </row>
    <row r="4" spans="1:48" s="139" customFormat="1" ht="18" customHeight="1" x14ac:dyDescent="0.15">
      <c r="A4" s="144"/>
      <c r="B4" s="141"/>
      <c r="C4" s="144"/>
      <c r="D4" s="144"/>
      <c r="E4" s="144"/>
      <c r="F4" s="144"/>
      <c r="G4" s="144"/>
      <c r="H4" s="144"/>
      <c r="I4" s="144"/>
      <c r="J4" s="144"/>
      <c r="K4" s="144"/>
      <c r="L4" s="144"/>
      <c r="M4" s="144"/>
      <c r="N4" s="144"/>
      <c r="O4" s="144"/>
      <c r="P4" s="144"/>
      <c r="Q4" s="144"/>
      <c r="R4" s="144"/>
      <c r="S4" s="144"/>
      <c r="T4" s="144"/>
      <c r="U4" s="144"/>
      <c r="V4" s="144"/>
      <c r="W4" s="144"/>
      <c r="X4" s="144"/>
      <c r="Y4" s="144"/>
      <c r="Z4" s="144"/>
      <c r="AA4" s="143"/>
      <c r="AB4" s="145"/>
      <c r="AC4" s="145"/>
      <c r="AD4" s="145"/>
      <c r="AE4" s="134"/>
      <c r="AF4" s="145"/>
      <c r="AG4" s="145"/>
      <c r="AH4" s="145"/>
      <c r="AI4" s="145"/>
      <c r="AJ4" s="145"/>
      <c r="AK4" s="145"/>
      <c r="AL4" s="146" t="s">
        <v>191</v>
      </c>
      <c r="AM4" s="136"/>
      <c r="AN4" s="569" t="str">
        <f>IF(AN5="","予定/実績の別を選択",IF(AN5="予定","４週","暦月"))</f>
        <v>暦月</v>
      </c>
      <c r="AO4" s="570"/>
      <c r="AP4" s="570"/>
      <c r="AQ4" s="571"/>
      <c r="AR4" s="137"/>
      <c r="AS4" s="137"/>
      <c r="AT4" s="138"/>
    </row>
    <row r="5" spans="1:48" s="139" customFormat="1" ht="18" customHeight="1" x14ac:dyDescent="0.15">
      <c r="A5" s="144"/>
      <c r="B5" s="141"/>
      <c r="C5" s="144"/>
      <c r="D5" s="144"/>
      <c r="E5" s="144"/>
      <c r="F5" s="144"/>
      <c r="G5" s="144"/>
      <c r="H5" s="144"/>
      <c r="I5" s="144"/>
      <c r="J5" s="144"/>
      <c r="K5" s="144"/>
      <c r="L5" s="144"/>
      <c r="M5" s="144"/>
      <c r="N5" s="144"/>
      <c r="O5" s="144"/>
      <c r="P5" s="144"/>
      <c r="Q5" s="144"/>
      <c r="R5" s="144"/>
      <c r="S5" s="144"/>
      <c r="T5" s="144"/>
      <c r="U5" s="144"/>
      <c r="V5" s="144"/>
      <c r="W5" s="144"/>
      <c r="X5" s="144"/>
      <c r="Y5" s="144"/>
      <c r="Z5" s="144"/>
      <c r="AA5" s="143"/>
      <c r="AB5" s="145"/>
      <c r="AC5" s="145"/>
      <c r="AD5" s="145"/>
      <c r="AE5" s="134"/>
      <c r="AF5" s="145"/>
      <c r="AG5" s="145"/>
      <c r="AH5" s="145"/>
      <c r="AI5" s="145"/>
      <c r="AJ5" s="145"/>
      <c r="AK5" s="145"/>
      <c r="AL5" s="146" t="s">
        <v>192</v>
      </c>
      <c r="AM5" s="136"/>
      <c r="AN5" s="572" t="s">
        <v>342</v>
      </c>
      <c r="AO5" s="573"/>
      <c r="AP5" s="573"/>
      <c r="AQ5" s="574"/>
      <c r="AR5" s="137"/>
      <c r="AS5" s="137"/>
      <c r="AT5" s="138"/>
      <c r="AU5" s="147"/>
      <c r="AV5" s="147"/>
    </row>
    <row r="6" spans="1:48" s="157" customFormat="1" ht="6.75" customHeight="1" x14ac:dyDescent="0.15">
      <c r="A6" s="148"/>
      <c r="B6" s="141"/>
      <c r="C6" s="148"/>
      <c r="D6" s="148"/>
      <c r="E6" s="148"/>
      <c r="F6" s="148"/>
      <c r="G6" s="148"/>
      <c r="H6" s="148"/>
      <c r="I6" s="148"/>
      <c r="J6" s="148"/>
      <c r="K6" s="148"/>
      <c r="L6" s="148"/>
      <c r="M6" s="148"/>
      <c r="N6" s="148"/>
      <c r="O6" s="148"/>
      <c r="P6" s="148"/>
      <c r="Q6" s="148"/>
      <c r="R6" s="148"/>
      <c r="S6" s="148"/>
      <c r="T6" s="148"/>
      <c r="U6" s="148"/>
      <c r="V6" s="148"/>
      <c r="W6" s="148"/>
      <c r="X6" s="148"/>
      <c r="Y6" s="148"/>
      <c r="Z6" s="148"/>
      <c r="AA6" s="149"/>
      <c r="AB6" s="150"/>
      <c r="AC6" s="150"/>
      <c r="AD6" s="150"/>
      <c r="AE6" s="151"/>
      <c r="AF6" s="150"/>
      <c r="AG6" s="150"/>
      <c r="AH6" s="150"/>
      <c r="AI6" s="150"/>
      <c r="AJ6" s="150"/>
      <c r="AK6" s="150"/>
      <c r="AL6" s="152"/>
      <c r="AM6" s="153"/>
      <c r="AN6" s="142"/>
      <c r="AO6" s="142"/>
      <c r="AP6" s="142"/>
      <c r="AQ6" s="142"/>
      <c r="AR6" s="154"/>
      <c r="AS6" s="154"/>
      <c r="AT6" s="155"/>
      <c r="AU6" s="156"/>
      <c r="AV6" s="156"/>
    </row>
    <row r="7" spans="1:48" s="139" customFormat="1" ht="18" customHeight="1" x14ac:dyDescent="0.15">
      <c r="A7" s="144"/>
      <c r="B7" s="141"/>
      <c r="C7" s="144"/>
      <c r="D7" s="144"/>
      <c r="E7" s="144"/>
      <c r="F7" s="144"/>
      <c r="G7" s="144"/>
      <c r="H7" s="144"/>
      <c r="I7" s="144"/>
      <c r="J7" s="144"/>
      <c r="K7" s="144"/>
      <c r="L7" s="144"/>
      <c r="M7" s="144"/>
      <c r="N7" s="144"/>
      <c r="O7" s="144"/>
      <c r="P7" s="144"/>
      <c r="Q7" s="144"/>
      <c r="R7" s="144"/>
      <c r="S7" s="144"/>
      <c r="T7" s="144"/>
      <c r="U7" s="144"/>
      <c r="V7" s="144"/>
      <c r="W7" s="143"/>
      <c r="X7" s="144"/>
      <c r="Y7" s="144"/>
      <c r="Z7" s="144"/>
      <c r="AA7" s="143"/>
      <c r="AB7" s="145"/>
      <c r="AC7" s="145"/>
      <c r="AD7" s="145"/>
      <c r="AE7" s="134"/>
      <c r="AF7" s="145"/>
      <c r="AG7" s="145"/>
      <c r="AH7" s="145"/>
      <c r="AI7" s="145"/>
      <c r="AJ7" s="146" t="s">
        <v>193</v>
      </c>
      <c r="AK7" s="575"/>
      <c r="AL7" s="575"/>
      <c r="AM7" s="575"/>
      <c r="AN7" s="145" t="s">
        <v>194</v>
      </c>
      <c r="AO7" s="361"/>
      <c r="AP7" s="145" t="s">
        <v>195</v>
      </c>
      <c r="AQ7" s="134"/>
      <c r="AR7" s="137"/>
      <c r="AS7" s="137"/>
      <c r="AT7" s="138"/>
      <c r="AU7" s="147"/>
      <c r="AV7" s="147"/>
    </row>
    <row r="8" spans="1:48" s="157" customFormat="1" ht="7.5" customHeight="1" x14ac:dyDescent="0.15">
      <c r="A8" s="148"/>
      <c r="B8" s="141"/>
      <c r="C8" s="148"/>
      <c r="D8" s="148"/>
      <c r="E8" s="148"/>
      <c r="F8" s="148"/>
      <c r="G8" s="148"/>
      <c r="H8" s="148"/>
      <c r="I8" s="148"/>
      <c r="J8" s="148"/>
      <c r="K8" s="148"/>
      <c r="L8" s="148"/>
      <c r="M8" s="148"/>
      <c r="N8" s="148"/>
      <c r="O8" s="148"/>
      <c r="P8" s="148"/>
      <c r="Q8" s="148"/>
      <c r="R8" s="148"/>
      <c r="S8" s="148"/>
      <c r="T8" s="148"/>
      <c r="U8" s="148"/>
      <c r="V8" s="148"/>
      <c r="W8" s="149"/>
      <c r="X8" s="148"/>
      <c r="Y8" s="148"/>
      <c r="Z8" s="148"/>
      <c r="AA8" s="149"/>
      <c r="AB8" s="150"/>
      <c r="AC8" s="150"/>
      <c r="AD8" s="150"/>
      <c r="AE8" s="151"/>
      <c r="AF8" s="150"/>
      <c r="AG8" s="150"/>
      <c r="AH8" s="150"/>
      <c r="AI8" s="150"/>
      <c r="AJ8" s="152"/>
      <c r="AK8" s="150"/>
      <c r="AL8" s="150"/>
      <c r="AM8" s="150"/>
      <c r="AN8" s="150"/>
      <c r="AO8" s="150"/>
      <c r="AP8" s="150"/>
      <c r="AQ8" s="151"/>
      <c r="AR8" s="154"/>
      <c r="AS8" s="154"/>
      <c r="AT8" s="155"/>
      <c r="AU8" s="156"/>
      <c r="AV8" s="156"/>
    </row>
    <row r="9" spans="1:48" s="139" customFormat="1" ht="18" customHeight="1" x14ac:dyDescent="0.15">
      <c r="A9" s="144"/>
      <c r="B9" s="144"/>
      <c r="C9" s="144"/>
      <c r="D9" s="144"/>
      <c r="E9" s="144"/>
      <c r="F9" s="144"/>
      <c r="G9" s="144"/>
      <c r="H9" s="144"/>
      <c r="I9" s="144"/>
      <c r="J9" s="144"/>
      <c r="K9" s="144"/>
      <c r="L9" s="144"/>
      <c r="M9" s="144"/>
      <c r="N9" s="144"/>
      <c r="O9" s="144"/>
      <c r="P9" s="144"/>
      <c r="Q9" s="144"/>
      <c r="R9" s="144"/>
      <c r="S9" s="144"/>
      <c r="T9" s="144"/>
      <c r="U9" s="144"/>
      <c r="V9" s="144"/>
      <c r="W9" s="143"/>
      <c r="X9" s="144"/>
      <c r="Y9" s="144"/>
      <c r="Z9" s="144"/>
      <c r="AA9" s="143"/>
      <c r="AB9" s="145"/>
      <c r="AC9" s="145"/>
      <c r="AD9" s="145"/>
      <c r="AE9" s="134"/>
      <c r="AF9" s="145"/>
      <c r="AG9" s="145"/>
      <c r="AH9" s="145"/>
      <c r="AI9" s="145"/>
      <c r="AJ9" s="146" t="s">
        <v>196</v>
      </c>
      <c r="AK9" s="575"/>
      <c r="AL9" s="575"/>
      <c r="AM9" s="575"/>
      <c r="AN9" s="145" t="s">
        <v>194</v>
      </c>
      <c r="AO9" s="361"/>
      <c r="AP9" s="145" t="s">
        <v>195</v>
      </c>
      <c r="AQ9" s="134"/>
      <c r="AR9" s="137"/>
      <c r="AS9" s="137"/>
      <c r="AT9" s="138"/>
      <c r="AU9" s="147"/>
      <c r="AV9" s="147"/>
    </row>
    <row r="10" spans="1:48" s="157" customFormat="1" ht="5.25" customHeight="1" x14ac:dyDescent="0.15">
      <c r="A10" s="148"/>
      <c r="B10" s="148"/>
      <c r="C10" s="148"/>
      <c r="D10" s="148"/>
      <c r="E10" s="148"/>
      <c r="F10" s="148"/>
      <c r="G10" s="148"/>
      <c r="H10" s="148"/>
      <c r="I10" s="148"/>
      <c r="J10" s="148"/>
      <c r="K10" s="148"/>
      <c r="L10" s="148"/>
      <c r="M10" s="148"/>
      <c r="N10" s="148"/>
      <c r="O10" s="148"/>
      <c r="P10" s="148"/>
      <c r="Q10" s="148"/>
      <c r="R10" s="148"/>
      <c r="S10" s="148"/>
      <c r="T10" s="148"/>
      <c r="U10" s="148"/>
      <c r="V10" s="148"/>
      <c r="W10" s="149"/>
      <c r="X10" s="148"/>
      <c r="Y10" s="148"/>
      <c r="Z10" s="148"/>
      <c r="AA10" s="149"/>
      <c r="AB10" s="150"/>
      <c r="AC10" s="150"/>
      <c r="AD10" s="150"/>
      <c r="AE10" s="151"/>
      <c r="AF10" s="150"/>
      <c r="AG10" s="150"/>
      <c r="AH10" s="150"/>
      <c r="AI10" s="150"/>
      <c r="AJ10" s="152"/>
      <c r="AK10" s="150"/>
      <c r="AL10" s="150"/>
      <c r="AM10" s="150"/>
      <c r="AN10" s="150"/>
      <c r="AO10" s="150"/>
      <c r="AP10" s="150"/>
      <c r="AQ10" s="151"/>
      <c r="AR10" s="154"/>
      <c r="AS10" s="154"/>
      <c r="AT10" s="155"/>
      <c r="AU10" s="156"/>
      <c r="AV10" s="156"/>
    </row>
    <row r="11" spans="1:48" s="157" customFormat="1" ht="21" customHeight="1" x14ac:dyDescent="0.15">
      <c r="A11" s="148"/>
      <c r="B11" s="148"/>
      <c r="C11" s="148"/>
      <c r="D11" s="148"/>
      <c r="E11" s="576" t="str">
        <f>IF(E17="","",IF(E16&lt;E17,"ＮＧ",""))</f>
        <v/>
      </c>
      <c r="F11" s="576"/>
      <c r="G11" s="576" t="str">
        <f>IF(G17="","",IF(G12="職業指導員",IF((G16+J16)&lt;(G17+J17),"ＮＧ",""),IF(G16&lt;G17,"ＮＧ","")))</f>
        <v/>
      </c>
      <c r="H11" s="576"/>
      <c r="I11" s="576"/>
      <c r="J11" s="576" t="str">
        <f>IF(J17="","",IF(J12="職業指導員",IF((J16+P16)&lt;(J17+P17),"ＮＧ",""),IF(J16&lt;J17,"ＮＧ","")))</f>
        <v/>
      </c>
      <c r="K11" s="576"/>
      <c r="L11" s="576"/>
      <c r="M11" s="576"/>
      <c r="N11" s="576"/>
      <c r="O11" s="576"/>
      <c r="P11" s="576" t="str">
        <f>IF(P17="","",IF(P16&lt;P17,"ＮＧ",""))</f>
        <v/>
      </c>
      <c r="Q11" s="576"/>
      <c r="R11" s="576"/>
      <c r="S11" s="576"/>
      <c r="T11" s="576"/>
      <c r="U11" s="576"/>
      <c r="V11" s="576" t="str">
        <f>IF(V17="","",IF(V16&lt;V17,"ＮＧ",""))</f>
        <v/>
      </c>
      <c r="W11" s="576"/>
      <c r="X11" s="576"/>
      <c r="Y11" s="576"/>
      <c r="Z11" s="576"/>
      <c r="AA11" s="576"/>
      <c r="AB11" s="565" t="str">
        <f>IF(AB17="","",IF(AB16&lt;AB17,"ＮＧ",""))</f>
        <v/>
      </c>
      <c r="AC11" s="565"/>
      <c r="AD11" s="565"/>
      <c r="AE11" s="565"/>
      <c r="AF11" s="565"/>
      <c r="AG11" s="565"/>
      <c r="AH11" s="565" t="str">
        <f>IF(AH17="","",IF(AH16&lt;AH17,"ＮＧ",""))</f>
        <v/>
      </c>
      <c r="AI11" s="565"/>
      <c r="AJ11" s="565"/>
      <c r="AK11" s="565"/>
      <c r="AL11" s="565"/>
      <c r="AM11" s="565"/>
      <c r="AN11" s="565" t="str">
        <f>IF(AN17="","",IF(AN16&lt;AN17,"ＮＧ",""))</f>
        <v/>
      </c>
      <c r="AO11" s="565"/>
      <c r="AP11" s="565" t="str">
        <f>IF(AP17="","",IF(AP16&lt;AP17,"ＮＧ",""))</f>
        <v/>
      </c>
      <c r="AQ11" s="565"/>
      <c r="AR11" s="566" t="str">
        <f>IF(AR17="","",IF(AR16&lt;AR17,"ＮＧ",""))</f>
        <v/>
      </c>
      <c r="AS11" s="566"/>
      <c r="AT11" s="155"/>
      <c r="AU11" s="156"/>
      <c r="AV11" s="156"/>
    </row>
    <row r="12" spans="1:48" s="160" customFormat="1" ht="21" customHeight="1" x14ac:dyDescent="0.15">
      <c r="A12" s="158"/>
      <c r="B12" s="567"/>
      <c r="C12" s="537" t="s">
        <v>197</v>
      </c>
      <c r="D12" s="539"/>
      <c r="E12" s="529" t="str">
        <f>IFERROR(IF(VLOOKUP($AN$2,'選択肢 '!$A:$L,3,FALSE)="","---",(VLOOKUP($AN$2,'選択肢 '!$A:$L,3,FALSE))),"サービス種別未選択")</f>
        <v>サービス管理責任者</v>
      </c>
      <c r="F12" s="529"/>
      <c r="G12" s="529" t="str">
        <f>IFERROR(IF(VLOOKUP($AN$2,'選択肢 '!$A:$L,4,FALSE)="","---",(VLOOKUP($AN$2,'選択肢 '!$A:$L,4,FALSE))),"サービス種別"&amp;CHAR(10)&amp;"未選択")</f>
        <v>医師</v>
      </c>
      <c r="H12" s="529"/>
      <c r="I12" s="529"/>
      <c r="J12" s="554" t="str">
        <f>IFERROR(IF(VLOOKUP($AN$2,'選択肢 '!$A:$L,5,FALSE)="","---",(VLOOKUP($AN$2,'選択肢 '!$A:$L,5,FALSE))),"サービス種別未選択")</f>
        <v>看護職員</v>
      </c>
      <c r="K12" s="555"/>
      <c r="L12" s="555"/>
      <c r="M12" s="555"/>
      <c r="N12" s="555"/>
      <c r="O12" s="556"/>
      <c r="P12" s="554" t="str">
        <f>IFERROR(IF(VLOOKUP($AN$2,'選択肢 '!$A:$L,6,FALSE)="","---",(VLOOKUP($AN$2,'選択肢 '!$A:$L,6,FALSE))),"サービス種別未選択")</f>
        <v>理学療法士</v>
      </c>
      <c r="Q12" s="555"/>
      <c r="R12" s="555"/>
      <c r="S12" s="555"/>
      <c r="T12" s="555"/>
      <c r="U12" s="556"/>
      <c r="V12" s="554" t="str">
        <f>IFERROR(IF(VLOOKUP($AN$2,'選択肢 '!$A:$L,7,FALSE)="","---",(VLOOKUP($AN$2,'選択肢 '!$A:$L,7,FALSE))),"サービス種別未選択")</f>
        <v>作業療法士</v>
      </c>
      <c r="W12" s="555"/>
      <c r="X12" s="555"/>
      <c r="Y12" s="555"/>
      <c r="Z12" s="555"/>
      <c r="AA12" s="556"/>
      <c r="AB12" s="554" t="str">
        <f>IFERROR(IF(VLOOKUP($AN$2,'選択肢 '!$A:$L,8,FALSE)="","---",(VLOOKUP($AN$2,'選択肢 '!$A:$L,8,FALSE))),"サービス種別未選択")</f>
        <v>言語聴覚士</v>
      </c>
      <c r="AC12" s="555"/>
      <c r="AD12" s="555"/>
      <c r="AE12" s="555"/>
      <c r="AF12" s="555"/>
      <c r="AG12" s="556"/>
      <c r="AH12" s="554" t="str">
        <f>IFERROR(IF(VLOOKUP($AN$2,'選択肢 '!$A:$L,9,FALSE)="","---",(VLOOKUP($AN$2,'選択肢 '!$A:$L,9,FALSE))),"サービス種別未選択")</f>
        <v>生活支援員</v>
      </c>
      <c r="AI12" s="555"/>
      <c r="AJ12" s="555"/>
      <c r="AK12" s="555"/>
      <c r="AL12" s="555"/>
      <c r="AM12" s="556"/>
      <c r="AN12" s="526" t="str">
        <f>IFERROR(IF(VLOOKUP($AN$2,'選択肢 '!$A:$L,10,FALSE)="","---",(VLOOKUP($AN$2,'選択肢 '!$A:$L,10,FALSE))),"サービス種別未選択")</f>
        <v>その他職員</v>
      </c>
      <c r="AO12" s="528"/>
      <c r="AP12" s="529" t="str">
        <f>IFERROR(IF(VLOOKUP($AN$2,'選択肢 '!$A:$L,11,FALSE)="","---",(VLOOKUP($AN$2,'選択肢 '!$A:$L,11,FALSE))),"サービス種別未選択")</f>
        <v>---</v>
      </c>
      <c r="AQ12" s="529"/>
      <c r="AR12" s="529" t="str">
        <f>IFERROR(IF(VLOOKUP($AN$2,'選択肢 '!$A:$L,12,FALSE)="","---",(VLOOKUP($AN$2,'選択肢 '!$A:$L,12,FALSE))),"サービス種別未選択")</f>
        <v>---</v>
      </c>
      <c r="AS12" s="529"/>
      <c r="AT12" s="159"/>
    </row>
    <row r="13" spans="1:48" s="160" customFormat="1" ht="24.95" customHeight="1" x14ac:dyDescent="0.15">
      <c r="A13" s="161"/>
      <c r="B13" s="568"/>
      <c r="C13" s="543"/>
      <c r="D13" s="545"/>
      <c r="E13" s="334" t="s">
        <v>198</v>
      </c>
      <c r="F13" s="334" t="s">
        <v>199</v>
      </c>
      <c r="G13" s="333" t="s">
        <v>200</v>
      </c>
      <c r="H13" s="564" t="s">
        <v>201</v>
      </c>
      <c r="I13" s="564"/>
      <c r="J13" s="560" t="s">
        <v>202</v>
      </c>
      <c r="K13" s="561"/>
      <c r="L13" s="562"/>
      <c r="M13" s="560" t="s">
        <v>203</v>
      </c>
      <c r="N13" s="561"/>
      <c r="O13" s="562"/>
      <c r="P13" s="560" t="s">
        <v>202</v>
      </c>
      <c r="Q13" s="561"/>
      <c r="R13" s="562"/>
      <c r="S13" s="560" t="s">
        <v>203</v>
      </c>
      <c r="T13" s="561"/>
      <c r="U13" s="562"/>
      <c r="V13" s="560" t="s">
        <v>202</v>
      </c>
      <c r="W13" s="561"/>
      <c r="X13" s="562"/>
      <c r="Y13" s="560" t="s">
        <v>203</v>
      </c>
      <c r="Z13" s="561"/>
      <c r="AA13" s="562"/>
      <c r="AB13" s="560" t="s">
        <v>202</v>
      </c>
      <c r="AC13" s="561"/>
      <c r="AD13" s="562"/>
      <c r="AE13" s="560" t="s">
        <v>203</v>
      </c>
      <c r="AF13" s="561"/>
      <c r="AG13" s="562"/>
      <c r="AH13" s="560" t="s">
        <v>202</v>
      </c>
      <c r="AI13" s="561"/>
      <c r="AJ13" s="562"/>
      <c r="AK13" s="560" t="s">
        <v>203</v>
      </c>
      <c r="AL13" s="561"/>
      <c r="AM13" s="562"/>
      <c r="AN13" s="334" t="s">
        <v>198</v>
      </c>
      <c r="AO13" s="334" t="s">
        <v>199</v>
      </c>
      <c r="AP13" s="334" t="s">
        <v>198</v>
      </c>
      <c r="AQ13" s="334" t="s">
        <v>199</v>
      </c>
      <c r="AR13" s="334" t="s">
        <v>198</v>
      </c>
      <c r="AS13" s="334" t="s">
        <v>199</v>
      </c>
      <c r="AT13" s="159"/>
    </row>
    <row r="14" spans="1:48" s="160" customFormat="1" ht="18" customHeight="1" x14ac:dyDescent="0.15">
      <c r="A14" s="161"/>
      <c r="B14" s="323" t="s">
        <v>204</v>
      </c>
      <c r="C14" s="526">
        <f>SUM(E14:AS14)</f>
        <v>0</v>
      </c>
      <c r="D14" s="528"/>
      <c r="E14" s="334">
        <f>COUNTIFS($B:$B,$E$12,$C:$C,"(A)常/専")</f>
        <v>0</v>
      </c>
      <c r="F14" s="334">
        <f>COUNTIFS($B:$B,$E$12,$C:$C,"(B)常/兼")</f>
        <v>0</v>
      </c>
      <c r="G14" s="334">
        <f>COUNTIFS($B:$B,$G$12,$C:$C,"(A)常/専")</f>
        <v>0</v>
      </c>
      <c r="H14" s="564">
        <f>COUNTIFS($B:$B,$G$12,$C:$C,"(B)常/兼")</f>
        <v>0</v>
      </c>
      <c r="I14" s="564"/>
      <c r="J14" s="560">
        <f>COUNTIFS($B:$B,$J$12,$C:$C,"(A)常/専")</f>
        <v>0</v>
      </c>
      <c r="K14" s="561"/>
      <c r="L14" s="562"/>
      <c r="M14" s="560">
        <f>COUNTIFS($B:$B,$J$12,$C:$C,"(B)常/兼")</f>
        <v>0</v>
      </c>
      <c r="N14" s="561"/>
      <c r="O14" s="562"/>
      <c r="P14" s="560">
        <f>COUNTIFS($B:$B,$P$12,$C:$C,"(A)常/専")</f>
        <v>0</v>
      </c>
      <c r="Q14" s="561"/>
      <c r="R14" s="562"/>
      <c r="S14" s="560">
        <f>COUNTIFS($B:$B,$P$12,$C:$C,"(B)常/兼")</f>
        <v>0</v>
      </c>
      <c r="T14" s="561"/>
      <c r="U14" s="562"/>
      <c r="V14" s="560">
        <f>COUNTIFS($B:$B,$V$12,$C:$C,"(A)常/専")</f>
        <v>0</v>
      </c>
      <c r="W14" s="561"/>
      <c r="X14" s="562"/>
      <c r="Y14" s="560">
        <f>COUNTIFS($B:$B,$V$12,$C:$C,"(B)常/兼")</f>
        <v>0</v>
      </c>
      <c r="Z14" s="561"/>
      <c r="AA14" s="562"/>
      <c r="AB14" s="560">
        <f>COUNTIFS($B:$B,$AB$12,$C:$C,"(A)常/専")</f>
        <v>0</v>
      </c>
      <c r="AC14" s="561"/>
      <c r="AD14" s="562"/>
      <c r="AE14" s="560">
        <f>COUNTIFS($B:$B,$AB$12,$C:$C,"(B)常/兼")</f>
        <v>0</v>
      </c>
      <c r="AF14" s="561"/>
      <c r="AG14" s="562"/>
      <c r="AH14" s="560">
        <f>COUNTIFS($B:$B,$AH$12,$C:$C,"(A)常/専")</f>
        <v>0</v>
      </c>
      <c r="AI14" s="561"/>
      <c r="AJ14" s="562"/>
      <c r="AK14" s="560">
        <f>COUNTIFS($B:$B,$AH$12,$C:$C,"(B)常/兼")</f>
        <v>0</v>
      </c>
      <c r="AL14" s="561"/>
      <c r="AM14" s="562"/>
      <c r="AN14" s="334">
        <f>COUNTIFS($B:$B,$AN$12,$C:$C,"(A)常/専")</f>
        <v>0</v>
      </c>
      <c r="AO14" s="334">
        <f>COUNTIFS($B:$B,$AN$12,$C:$C,"(B)常/兼")</f>
        <v>0</v>
      </c>
      <c r="AP14" s="334">
        <f>COUNTIFS($B:$B,$AP$12,$C:$C,"(A)常/専")</f>
        <v>0</v>
      </c>
      <c r="AQ14" s="334">
        <f>COUNTIFS($B:$B,$AP$12,$C:$C,"(B)常/兼")</f>
        <v>0</v>
      </c>
      <c r="AR14" s="334">
        <f>COUNTIFS($B:$B,$AR$12,$C:$C,"(A)常/専")</f>
        <v>0</v>
      </c>
      <c r="AS14" s="334">
        <f>COUNTIFS($B:$B,$AR$12,$C:$C,"(B)常/兼")</f>
        <v>0</v>
      </c>
      <c r="AT14" s="159"/>
    </row>
    <row r="15" spans="1:48" s="160" customFormat="1" ht="18" customHeight="1" x14ac:dyDescent="0.15">
      <c r="A15" s="161"/>
      <c r="B15" s="323" t="s">
        <v>205</v>
      </c>
      <c r="C15" s="526">
        <f>SUM(E15:AS15)</f>
        <v>0</v>
      </c>
      <c r="D15" s="528"/>
      <c r="E15" s="334">
        <f>COUNTIFS($B:$B,$E$12,$C:$C,"(C)非/専")</f>
        <v>0</v>
      </c>
      <c r="F15" s="334">
        <f>COUNTIFS($B:$B,$E$12,$C:$C,"(D)非/兼")</f>
        <v>0</v>
      </c>
      <c r="G15" s="334">
        <f>COUNTIFS($B:$B,$G$12,$C:$C,"(C)非/専")</f>
        <v>0</v>
      </c>
      <c r="H15" s="564">
        <f>COUNTIFS($B:$B,$G$12,$C:$C,"(D)非/兼")</f>
        <v>0</v>
      </c>
      <c r="I15" s="564"/>
      <c r="J15" s="560">
        <f>COUNTIFS($B:$B,$J$12,$C:$C,"(C)非/専")</f>
        <v>0</v>
      </c>
      <c r="K15" s="561"/>
      <c r="L15" s="562"/>
      <c r="M15" s="560">
        <f>COUNTIFS($B:$B,$J$12,$C:$C,"(D)非/兼")</f>
        <v>0</v>
      </c>
      <c r="N15" s="561"/>
      <c r="O15" s="562"/>
      <c r="P15" s="560">
        <f>COUNTIFS($B:$B,$P$12,$C:$C,"(C)非/専")</f>
        <v>0</v>
      </c>
      <c r="Q15" s="561"/>
      <c r="R15" s="562"/>
      <c r="S15" s="560">
        <f>COUNTIFS($B:$B,$P$12,$C:$C,"(D)非/兼")</f>
        <v>0</v>
      </c>
      <c r="T15" s="561"/>
      <c r="U15" s="562"/>
      <c r="V15" s="560">
        <f>COUNTIFS($B:$B,$V$12,$C:$C,"(C)非/専")</f>
        <v>0</v>
      </c>
      <c r="W15" s="561"/>
      <c r="X15" s="562"/>
      <c r="Y15" s="560">
        <f>COUNTIFS($B:$B,$V$12,$C:$C,"(D)非/兼")</f>
        <v>0</v>
      </c>
      <c r="Z15" s="561"/>
      <c r="AA15" s="562"/>
      <c r="AB15" s="560">
        <f>COUNTIFS($B:$B,$AB$12,$C:$C,"(C)非/専")</f>
        <v>0</v>
      </c>
      <c r="AC15" s="561"/>
      <c r="AD15" s="562"/>
      <c r="AE15" s="560">
        <f>COUNTIFS($B:$B,$AB$12,$C:$C,"(D)非/兼")</f>
        <v>0</v>
      </c>
      <c r="AF15" s="561"/>
      <c r="AG15" s="562"/>
      <c r="AH15" s="560">
        <f>COUNTIFS($B:$B,$AH$12,$C:$C,"(C)非/専")</f>
        <v>0</v>
      </c>
      <c r="AI15" s="561"/>
      <c r="AJ15" s="562"/>
      <c r="AK15" s="560">
        <f>COUNTIFS($B:$B,$AH$12,$C:$C,"(D)非/兼")</f>
        <v>0</v>
      </c>
      <c r="AL15" s="561"/>
      <c r="AM15" s="562"/>
      <c r="AN15" s="334">
        <f>COUNTIFS($B:$B,$AN$12,$C:$C,"(C)非/専")</f>
        <v>0</v>
      </c>
      <c r="AO15" s="334">
        <f>COUNTIFS($B:$B,$AN$12,$C:$C,"(D)非/兼")</f>
        <v>0</v>
      </c>
      <c r="AP15" s="334">
        <f>COUNTIFS($B:$B,$AP$12,$C:$C,"(C)非/専")</f>
        <v>0</v>
      </c>
      <c r="AQ15" s="334">
        <f>COUNTIFS($B:$B,$AP$12,$C:$C,"(D)非/兼")</f>
        <v>0</v>
      </c>
      <c r="AR15" s="334">
        <f>COUNTIFS($B:$B,$AR$12,$C:$C,"(C)非/専")</f>
        <v>0</v>
      </c>
      <c r="AS15" s="334">
        <f>COUNTIFS($B:$B,$AR$12,$C:$C,"(D)非/兼")</f>
        <v>0</v>
      </c>
      <c r="AT15" s="159"/>
    </row>
    <row r="16" spans="1:48" s="160" customFormat="1" ht="18" customHeight="1" x14ac:dyDescent="0.15">
      <c r="A16" s="161"/>
      <c r="B16" s="323" t="s">
        <v>206</v>
      </c>
      <c r="C16" s="526">
        <f>SUM(E16:AS16)-(SUMIFS($AR:$AR,$B:$B,"サービス管理責任者")+SUMIFS($AR:$AR,$B:$B,"医師")+SUMIFS($AR:$AR,$B:$B,"その他職員"))</f>
        <v>0</v>
      </c>
      <c r="D16" s="528"/>
      <c r="E16" s="554">
        <f>ROUND(SUMIF($B:$B,E12,$AR:$AR),2)</f>
        <v>0</v>
      </c>
      <c r="F16" s="556"/>
      <c r="G16" s="563">
        <f>ROUND(SUMIF($B:$B,G12,$AR:$AR),2)</f>
        <v>0</v>
      </c>
      <c r="H16" s="563"/>
      <c r="I16" s="563"/>
      <c r="J16" s="554">
        <f>ROUND(SUMIF($B:$B,J12,$AR:$AR),2)</f>
        <v>0</v>
      </c>
      <c r="K16" s="555"/>
      <c r="L16" s="555"/>
      <c r="M16" s="555"/>
      <c r="N16" s="555"/>
      <c r="O16" s="556"/>
      <c r="P16" s="554">
        <f>ROUND(SUMIF($B:$B,P12,$AR:$AR),2)</f>
        <v>0</v>
      </c>
      <c r="Q16" s="555"/>
      <c r="R16" s="555"/>
      <c r="S16" s="555"/>
      <c r="T16" s="555"/>
      <c r="U16" s="556"/>
      <c r="V16" s="554">
        <f>ROUND(SUMIF($B:$B,V12,$AR:$AR),2)</f>
        <v>0</v>
      </c>
      <c r="W16" s="555"/>
      <c r="X16" s="555"/>
      <c r="Y16" s="555"/>
      <c r="Z16" s="555"/>
      <c r="AA16" s="556"/>
      <c r="AB16" s="554">
        <f>ROUND(SUMIF($B:$B,AB12,$AR:$AR),2)</f>
        <v>0</v>
      </c>
      <c r="AC16" s="555"/>
      <c r="AD16" s="555"/>
      <c r="AE16" s="555"/>
      <c r="AF16" s="555"/>
      <c r="AG16" s="556"/>
      <c r="AH16" s="554">
        <f>ROUND(SUMIF($B:$B,AH12,$AR:$AR),2)</f>
        <v>0</v>
      </c>
      <c r="AI16" s="555"/>
      <c r="AJ16" s="555"/>
      <c r="AK16" s="555"/>
      <c r="AL16" s="555"/>
      <c r="AM16" s="556"/>
      <c r="AN16" s="554">
        <f>ROUND(SUMIF($B:$B,AN12,$AR:$AR),2)</f>
        <v>0</v>
      </c>
      <c r="AO16" s="556"/>
      <c r="AP16" s="554">
        <f>ROUND(SUMIF($B:$B,AP12,$AR:$AR),2)</f>
        <v>0</v>
      </c>
      <c r="AQ16" s="556"/>
      <c r="AR16" s="554">
        <f>ROUND(SUMIF($B:$B,AR12,$AR:$AR),2)</f>
        <v>0</v>
      </c>
      <c r="AS16" s="556"/>
      <c r="AT16" s="159"/>
    </row>
    <row r="17" spans="1:48" s="160" customFormat="1" ht="18" customHeight="1" x14ac:dyDescent="0.15">
      <c r="A17" s="161"/>
      <c r="B17" s="323" t="s">
        <v>506</v>
      </c>
      <c r="C17" s="557"/>
      <c r="D17" s="558"/>
      <c r="E17" s="549"/>
      <c r="F17" s="551"/>
      <c r="G17" s="559"/>
      <c r="H17" s="559"/>
      <c r="I17" s="559"/>
      <c r="J17" s="549"/>
      <c r="K17" s="550"/>
      <c r="L17" s="550"/>
      <c r="M17" s="550"/>
      <c r="N17" s="550"/>
      <c r="O17" s="551"/>
      <c r="P17" s="549"/>
      <c r="Q17" s="550"/>
      <c r="R17" s="550"/>
      <c r="S17" s="550"/>
      <c r="T17" s="550"/>
      <c r="U17" s="551"/>
      <c r="V17" s="549"/>
      <c r="W17" s="550"/>
      <c r="X17" s="550"/>
      <c r="Y17" s="550"/>
      <c r="Z17" s="550"/>
      <c r="AA17" s="551"/>
      <c r="AB17" s="549"/>
      <c r="AC17" s="550"/>
      <c r="AD17" s="550"/>
      <c r="AE17" s="550"/>
      <c r="AF17" s="550"/>
      <c r="AG17" s="551"/>
      <c r="AH17" s="549"/>
      <c r="AI17" s="550"/>
      <c r="AJ17" s="550"/>
      <c r="AK17" s="550"/>
      <c r="AL17" s="550"/>
      <c r="AM17" s="551"/>
      <c r="AN17" s="549"/>
      <c r="AO17" s="551"/>
      <c r="AP17" s="549"/>
      <c r="AQ17" s="551"/>
      <c r="AR17" s="549"/>
      <c r="AS17" s="551"/>
      <c r="AT17" s="159"/>
    </row>
    <row r="18" spans="1:48" s="160" customFormat="1" ht="7.5" customHeight="1" x14ac:dyDescent="0.15">
      <c r="A18" s="161"/>
      <c r="B18" s="552" t="s">
        <v>207</v>
      </c>
      <c r="C18" s="552"/>
      <c r="D18" s="552"/>
      <c r="E18" s="552"/>
      <c r="F18" s="552"/>
      <c r="G18" s="552"/>
      <c r="H18" s="552"/>
      <c r="I18" s="324"/>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59"/>
    </row>
    <row r="19" spans="1:48" s="139" customFormat="1" ht="30" customHeight="1" x14ac:dyDescent="0.15">
      <c r="A19" s="140"/>
      <c r="B19" s="553"/>
      <c r="C19" s="553"/>
      <c r="D19" s="553"/>
      <c r="E19" s="553"/>
      <c r="F19" s="553"/>
      <c r="G19" s="553"/>
      <c r="H19" s="553"/>
      <c r="I19" s="362" t="str">
        <f t="shared" ref="I19:AM19" si="0">IFERROR(IF(SUMIF($H:$H,"夜間　　",I:I)&gt;0,"🌙"&amp;CHAR(10)&amp;COUNTIFS($H:$H,"夜間　　",I:I,"&gt;0"),""),"")</f>
        <v/>
      </c>
      <c r="J19" s="362" t="str">
        <f t="shared" si="0"/>
        <v/>
      </c>
      <c r="K19" s="362" t="str">
        <f t="shared" si="0"/>
        <v/>
      </c>
      <c r="L19" s="362" t="str">
        <f t="shared" si="0"/>
        <v/>
      </c>
      <c r="M19" s="362" t="str">
        <f t="shared" si="0"/>
        <v/>
      </c>
      <c r="N19" s="362" t="str">
        <f t="shared" si="0"/>
        <v/>
      </c>
      <c r="O19" s="362" t="str">
        <f t="shared" si="0"/>
        <v/>
      </c>
      <c r="P19" s="362" t="str">
        <f t="shared" si="0"/>
        <v/>
      </c>
      <c r="Q19" s="362" t="str">
        <f t="shared" si="0"/>
        <v/>
      </c>
      <c r="R19" s="362" t="str">
        <f t="shared" si="0"/>
        <v/>
      </c>
      <c r="S19" s="362" t="str">
        <f t="shared" si="0"/>
        <v/>
      </c>
      <c r="T19" s="362" t="str">
        <f t="shared" si="0"/>
        <v/>
      </c>
      <c r="U19" s="362" t="str">
        <f t="shared" si="0"/>
        <v/>
      </c>
      <c r="V19" s="362" t="str">
        <f t="shared" si="0"/>
        <v/>
      </c>
      <c r="W19" s="362" t="str">
        <f t="shared" si="0"/>
        <v/>
      </c>
      <c r="X19" s="362" t="str">
        <f t="shared" si="0"/>
        <v/>
      </c>
      <c r="Y19" s="362" t="str">
        <f t="shared" si="0"/>
        <v/>
      </c>
      <c r="Z19" s="362" t="str">
        <f t="shared" si="0"/>
        <v/>
      </c>
      <c r="AA19" s="362" t="str">
        <f t="shared" si="0"/>
        <v/>
      </c>
      <c r="AB19" s="362" t="str">
        <f t="shared" si="0"/>
        <v/>
      </c>
      <c r="AC19" s="362" t="str">
        <f t="shared" si="0"/>
        <v/>
      </c>
      <c r="AD19" s="362" t="str">
        <f t="shared" si="0"/>
        <v/>
      </c>
      <c r="AE19" s="362" t="str">
        <f t="shared" si="0"/>
        <v/>
      </c>
      <c r="AF19" s="362" t="str">
        <f t="shared" si="0"/>
        <v/>
      </c>
      <c r="AG19" s="362" t="str">
        <f t="shared" si="0"/>
        <v/>
      </c>
      <c r="AH19" s="362" t="str">
        <f t="shared" si="0"/>
        <v/>
      </c>
      <c r="AI19" s="362" t="str">
        <f t="shared" si="0"/>
        <v/>
      </c>
      <c r="AJ19" s="362" t="str">
        <f t="shared" si="0"/>
        <v/>
      </c>
      <c r="AK19" s="362" t="str">
        <f t="shared" si="0"/>
        <v/>
      </c>
      <c r="AL19" s="362" t="str">
        <f t="shared" si="0"/>
        <v/>
      </c>
      <c r="AM19" s="362" t="str">
        <f t="shared" si="0"/>
        <v/>
      </c>
      <c r="AN19" s="158" t="s">
        <v>208</v>
      </c>
      <c r="AO19" s="163"/>
      <c r="AP19" s="140"/>
      <c r="AQ19" s="134"/>
      <c r="AR19" s="163"/>
      <c r="AS19" s="163"/>
      <c r="AT19" s="138"/>
    </row>
    <row r="20" spans="1:48" s="139" customFormat="1" ht="15" customHeight="1" x14ac:dyDescent="0.15">
      <c r="A20" s="530" t="s">
        <v>209</v>
      </c>
      <c r="B20" s="529" t="s">
        <v>210</v>
      </c>
      <c r="C20" s="531" t="s">
        <v>211</v>
      </c>
      <c r="D20" s="532"/>
      <c r="E20" s="529" t="s">
        <v>212</v>
      </c>
      <c r="F20" s="537" t="s">
        <v>213</v>
      </c>
      <c r="G20" s="538"/>
      <c r="H20" s="539"/>
      <c r="I20" s="546" t="s">
        <v>439</v>
      </c>
      <c r="J20" s="547"/>
      <c r="K20" s="547"/>
      <c r="L20" s="547"/>
      <c r="M20" s="547"/>
      <c r="N20" s="547"/>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18" t="s">
        <v>214</v>
      </c>
      <c r="AO20" s="519" t="s">
        <v>215</v>
      </c>
      <c r="AP20" s="520" t="s">
        <v>507</v>
      </c>
      <c r="AQ20" s="521"/>
      <c r="AR20" s="519" t="s">
        <v>216</v>
      </c>
      <c r="AS20" s="519"/>
      <c r="AT20" s="138"/>
    </row>
    <row r="21" spans="1:48" s="139" customFormat="1" ht="15" customHeight="1" x14ac:dyDescent="0.15">
      <c r="A21" s="530"/>
      <c r="B21" s="529"/>
      <c r="C21" s="533"/>
      <c r="D21" s="534"/>
      <c r="E21" s="529"/>
      <c r="F21" s="540"/>
      <c r="G21" s="541"/>
      <c r="H21" s="542"/>
      <c r="I21" s="526" t="s">
        <v>217</v>
      </c>
      <c r="J21" s="527"/>
      <c r="K21" s="527"/>
      <c r="L21" s="527"/>
      <c r="M21" s="527"/>
      <c r="N21" s="527"/>
      <c r="O21" s="528"/>
      <c r="P21" s="529" t="s">
        <v>218</v>
      </c>
      <c r="Q21" s="529"/>
      <c r="R21" s="529"/>
      <c r="S21" s="529"/>
      <c r="T21" s="529"/>
      <c r="U21" s="529"/>
      <c r="V21" s="529"/>
      <c r="W21" s="529" t="s">
        <v>219</v>
      </c>
      <c r="X21" s="529"/>
      <c r="Y21" s="529"/>
      <c r="Z21" s="529"/>
      <c r="AA21" s="529"/>
      <c r="AB21" s="529"/>
      <c r="AC21" s="529"/>
      <c r="AD21" s="529" t="s">
        <v>220</v>
      </c>
      <c r="AE21" s="529"/>
      <c r="AF21" s="529"/>
      <c r="AG21" s="529"/>
      <c r="AH21" s="529"/>
      <c r="AI21" s="529"/>
      <c r="AJ21" s="529"/>
      <c r="AK21" s="529" t="str">
        <f>IF(AN4="暦月","第５週","")</f>
        <v>第５週</v>
      </c>
      <c r="AL21" s="529"/>
      <c r="AM21" s="529"/>
      <c r="AN21" s="518"/>
      <c r="AO21" s="519"/>
      <c r="AP21" s="522"/>
      <c r="AQ21" s="523"/>
      <c r="AR21" s="519"/>
      <c r="AS21" s="519"/>
      <c r="AT21" s="138"/>
    </row>
    <row r="22" spans="1:48" s="139" customFormat="1" ht="15" customHeight="1" x14ac:dyDescent="0.15">
      <c r="A22" s="530"/>
      <c r="B22" s="529"/>
      <c r="C22" s="533"/>
      <c r="D22" s="534"/>
      <c r="E22" s="529"/>
      <c r="F22" s="540"/>
      <c r="G22" s="541"/>
      <c r="H22" s="542"/>
      <c r="I22" s="164">
        <f>DATE($P$3,$V$3,1)</f>
        <v>45474</v>
      </c>
      <c r="J22" s="164">
        <f>DATE($P$3,$V$3,2)</f>
        <v>45475</v>
      </c>
      <c r="K22" s="164">
        <f>DATE($P$3,$V$3,3)</f>
        <v>45476</v>
      </c>
      <c r="L22" s="164">
        <f>DATE($P$3,$V$3,4)</f>
        <v>45477</v>
      </c>
      <c r="M22" s="164">
        <f>DATE($P$3,$V$3,5)</f>
        <v>45478</v>
      </c>
      <c r="N22" s="164">
        <f>DATE($P$3,$V$3,6)</f>
        <v>45479</v>
      </c>
      <c r="O22" s="164">
        <f>DATE($P$3,$V$3,7)</f>
        <v>45480</v>
      </c>
      <c r="P22" s="164">
        <f>DATE($P$3,$V$3,8)</f>
        <v>45481</v>
      </c>
      <c r="Q22" s="164">
        <f>DATE($P$3,$V$3,9)</f>
        <v>45482</v>
      </c>
      <c r="R22" s="164">
        <f>DATE($P$3,$V$3,10)</f>
        <v>45483</v>
      </c>
      <c r="S22" s="164">
        <f>DATE($P$3,$V$3,11)</f>
        <v>45484</v>
      </c>
      <c r="T22" s="164">
        <f>DATE($P$3,$V$3,12)</f>
        <v>45485</v>
      </c>
      <c r="U22" s="164">
        <f>DATE($P$3,$V$3,13)</f>
        <v>45486</v>
      </c>
      <c r="V22" s="164">
        <f>DATE($P$3,$V$3,14)</f>
        <v>45487</v>
      </c>
      <c r="W22" s="164">
        <f>DATE($P$3,$V$3,15)</f>
        <v>45488</v>
      </c>
      <c r="X22" s="164">
        <f>DATE($P$3,$V$3,16)</f>
        <v>45489</v>
      </c>
      <c r="Y22" s="164">
        <f>DATE($P$3,$V$3,17)</f>
        <v>45490</v>
      </c>
      <c r="Z22" s="164">
        <f>DATE($P$3,$V$3,18)</f>
        <v>45491</v>
      </c>
      <c r="AA22" s="164">
        <f>DATE($P$3,$V$3,19)</f>
        <v>45492</v>
      </c>
      <c r="AB22" s="164">
        <f>DATE($P$3,$V$3,20)</f>
        <v>45493</v>
      </c>
      <c r="AC22" s="164">
        <f>DATE($P$3,$V$3,21)</f>
        <v>45494</v>
      </c>
      <c r="AD22" s="164">
        <f>DATE($P$3,$V$3,22)</f>
        <v>45495</v>
      </c>
      <c r="AE22" s="164">
        <f>DATE($P$3,$V$3,23)</f>
        <v>45496</v>
      </c>
      <c r="AF22" s="164">
        <f>DATE($P$3,$V$3,24)</f>
        <v>45497</v>
      </c>
      <c r="AG22" s="164">
        <f>DATE($P$3,$V$3,25)</f>
        <v>45498</v>
      </c>
      <c r="AH22" s="164">
        <f>DATE($P$3,$V$3,26)</f>
        <v>45499</v>
      </c>
      <c r="AI22" s="164">
        <f>DATE($P$3,$V$3,27)</f>
        <v>45500</v>
      </c>
      <c r="AJ22" s="164">
        <f>DATE($P$3,$V$3,28)</f>
        <v>45501</v>
      </c>
      <c r="AK22" s="164">
        <f>IF(AN4="暦月",IF(DAY(EOMONTH(I22,0))&lt;29,"",DATE($P$3,$V$3,29)),"")</f>
        <v>45502</v>
      </c>
      <c r="AL22" s="164">
        <f>IF(AN4="暦月",IF(DAY(EOMONTH(I22,0))&lt;30,"",DATE($P$3,$V$3,30)),"")</f>
        <v>45503</v>
      </c>
      <c r="AM22" s="164">
        <f>IF(AN4="暦月",IF(DAY(EOMONTH(I22,0))&lt;31,"",DATE($P$3,$V$3,31)),"")</f>
        <v>45504</v>
      </c>
      <c r="AN22" s="518"/>
      <c r="AO22" s="519"/>
      <c r="AP22" s="522"/>
      <c r="AQ22" s="523"/>
      <c r="AR22" s="519"/>
      <c r="AS22" s="519"/>
      <c r="AT22" s="138"/>
    </row>
    <row r="23" spans="1:48" s="139" customFormat="1" ht="15" customHeight="1" x14ac:dyDescent="0.15">
      <c r="A23" s="530"/>
      <c r="B23" s="529"/>
      <c r="C23" s="535"/>
      <c r="D23" s="536"/>
      <c r="E23" s="529"/>
      <c r="F23" s="543"/>
      <c r="G23" s="544"/>
      <c r="H23" s="545"/>
      <c r="I23" s="165">
        <f>DATE($P$3,$V$3,1)</f>
        <v>45474</v>
      </c>
      <c r="J23" s="165">
        <f>DATE($P$3,$V$3,2)</f>
        <v>45475</v>
      </c>
      <c r="K23" s="165">
        <f>DATE($P$3,$V$3,3)</f>
        <v>45476</v>
      </c>
      <c r="L23" s="165">
        <f>DATE($P$3,$V$3,4)</f>
        <v>45477</v>
      </c>
      <c r="M23" s="165">
        <f>DATE($P$3,$V$3,5)</f>
        <v>45478</v>
      </c>
      <c r="N23" s="165">
        <f>DATE($P$3,$V$3,6)</f>
        <v>45479</v>
      </c>
      <c r="O23" s="165">
        <f>DATE($P$3,$V$3,7)</f>
        <v>45480</v>
      </c>
      <c r="P23" s="165">
        <f>DATE($P$3,$V$3,8)</f>
        <v>45481</v>
      </c>
      <c r="Q23" s="165">
        <f>DATE($P$3,$V$3,9)</f>
        <v>45482</v>
      </c>
      <c r="R23" s="165">
        <f>DATE($P$3,$V$3,10)</f>
        <v>45483</v>
      </c>
      <c r="S23" s="165">
        <f>DATE($P$3,$V$3,11)</f>
        <v>45484</v>
      </c>
      <c r="T23" s="165">
        <f>DATE($P$3,$V$3,12)</f>
        <v>45485</v>
      </c>
      <c r="U23" s="165">
        <f>DATE($P$3,$V$3,13)</f>
        <v>45486</v>
      </c>
      <c r="V23" s="165">
        <f>DATE($P$3,$V$3,14)</f>
        <v>45487</v>
      </c>
      <c r="W23" s="165">
        <f>DATE($P$3,$V$3,15)</f>
        <v>45488</v>
      </c>
      <c r="X23" s="165">
        <f>DATE($P$3,$V$3,16)</f>
        <v>45489</v>
      </c>
      <c r="Y23" s="165">
        <f>DATE($P$3,$V$3,17)</f>
        <v>45490</v>
      </c>
      <c r="Z23" s="165">
        <f>DATE($P$3,$V$3,18)</f>
        <v>45491</v>
      </c>
      <c r="AA23" s="165">
        <f>DATE($P$3,$V$3,19)</f>
        <v>45492</v>
      </c>
      <c r="AB23" s="165">
        <f>DATE($P$3,$V$3,20)</f>
        <v>45493</v>
      </c>
      <c r="AC23" s="165">
        <f>DATE($P$3,$V$3,21)</f>
        <v>45494</v>
      </c>
      <c r="AD23" s="165">
        <f>DATE($P$3,$V$3,22)</f>
        <v>45495</v>
      </c>
      <c r="AE23" s="165">
        <f>DATE($P$3,$V$3,23)</f>
        <v>45496</v>
      </c>
      <c r="AF23" s="165">
        <f>DATE($P$3,$V$3,24)</f>
        <v>45497</v>
      </c>
      <c r="AG23" s="165">
        <f>DATE($P$3,$V$3,25)</f>
        <v>45498</v>
      </c>
      <c r="AH23" s="165">
        <f>DATE($P$3,$V$3,26)</f>
        <v>45499</v>
      </c>
      <c r="AI23" s="165">
        <f>DATE($P$3,$V$3,27)</f>
        <v>45500</v>
      </c>
      <c r="AJ23" s="165">
        <f>DATE($P$3,$V$3,28)</f>
        <v>45501</v>
      </c>
      <c r="AK23" s="165">
        <f>IF(AN4="暦月",IF(DAY(EOMONTH(I23,0))&lt;29,"",DATE($P$3,$V$3,29)),"")</f>
        <v>45502</v>
      </c>
      <c r="AL23" s="165">
        <f>IF(AN4="暦月",IF(DAY(EOMONTH(I23,0))&lt;30,"",DATE($P$3,$V$3,30)),"")</f>
        <v>45503</v>
      </c>
      <c r="AM23" s="165">
        <f>IF(AN4="暦月",IF(DAY(EOMONTH(I23,0))&lt;31,"",DATE($P$3,$V$3,31)),"")</f>
        <v>45504</v>
      </c>
      <c r="AN23" s="518"/>
      <c r="AO23" s="519"/>
      <c r="AP23" s="524"/>
      <c r="AQ23" s="525"/>
      <c r="AR23" s="519"/>
      <c r="AS23" s="519"/>
      <c r="AT23" s="138"/>
      <c r="AU23" s="516" t="s">
        <v>206</v>
      </c>
      <c r="AV23" s="517"/>
    </row>
    <row r="24" spans="1:48" s="137" customFormat="1" ht="12" customHeight="1" x14ac:dyDescent="0.15">
      <c r="A24" s="495">
        <v>1</v>
      </c>
      <c r="B24" s="498"/>
      <c r="C24" s="513"/>
      <c r="D24" s="504" t="s">
        <v>95</v>
      </c>
      <c r="E24" s="363"/>
      <c r="F24" s="507"/>
      <c r="G24" s="508"/>
      <c r="H24" s="166" t="s">
        <v>221</v>
      </c>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482">
        <f>IF(LEFT($AN$2,6)="共同生活援助",SUM(I25:AM25),SUM(I25:AM26))</f>
        <v>0</v>
      </c>
      <c r="AO24" s="485">
        <f>IF($AN$4="４週",AN24/4,AN24/(DAY(EOMONTH($I$22,0))/7))</f>
        <v>0</v>
      </c>
      <c r="AP24" s="488"/>
      <c r="AQ24" s="489"/>
      <c r="AR24" s="485" t="str">
        <f>IF($AN$4="４週",AU25,AV25)</f>
        <v/>
      </c>
      <c r="AS24" s="485"/>
      <c r="AT24" s="494"/>
      <c r="AU24" s="326" t="s">
        <v>508</v>
      </c>
      <c r="AV24" s="326" t="s">
        <v>222</v>
      </c>
    </row>
    <row r="25" spans="1:48" s="137" customFormat="1" ht="12" customHeight="1" x14ac:dyDescent="0.15">
      <c r="A25" s="496"/>
      <c r="B25" s="499"/>
      <c r="C25" s="514"/>
      <c r="D25" s="505"/>
      <c r="E25" s="364"/>
      <c r="F25" s="509"/>
      <c r="G25" s="510"/>
      <c r="H25" s="167" t="s">
        <v>223</v>
      </c>
      <c r="I25" s="365" t="str">
        <f>IFERROR(VLOOKUP(I24,'P1-1'!$B:$AP,41,FALSE),"")</f>
        <v/>
      </c>
      <c r="J25" s="365" t="str">
        <f>IFERROR(VLOOKUP(J24,'P1-1'!$B:$AP,41,FALSE),"")</f>
        <v/>
      </c>
      <c r="K25" s="365" t="str">
        <f>IFERROR(VLOOKUP(K24,'P1-1'!$B:$AP,41,FALSE),"")</f>
        <v/>
      </c>
      <c r="L25" s="365" t="str">
        <f>IFERROR(VLOOKUP(L24,'P1-1'!$B:$AP,41,FALSE),"")</f>
        <v/>
      </c>
      <c r="M25" s="365" t="str">
        <f>IFERROR(VLOOKUP(M24,'P1-1'!$B:$AP,41,FALSE),"")</f>
        <v/>
      </c>
      <c r="N25" s="365" t="str">
        <f>IFERROR(VLOOKUP(N24,'P1-1'!$B:$AP,41,FALSE),"")</f>
        <v/>
      </c>
      <c r="O25" s="365" t="str">
        <f>IFERROR(VLOOKUP(O24,'P1-1'!$B:$AP,41,FALSE),"")</f>
        <v/>
      </c>
      <c r="P25" s="365" t="str">
        <f>IFERROR(VLOOKUP(P24,'P1-1'!$B:$AP,41,FALSE),"")</f>
        <v/>
      </c>
      <c r="Q25" s="365" t="str">
        <f>IFERROR(VLOOKUP(Q24,'P1-1'!$B:$AP,41,FALSE),"")</f>
        <v/>
      </c>
      <c r="R25" s="365" t="str">
        <f>IFERROR(VLOOKUP(R24,'P1-1'!$B:$AP,41,FALSE),"")</f>
        <v/>
      </c>
      <c r="S25" s="365" t="str">
        <f>IFERROR(VLOOKUP(S24,'P1-1'!$B:$AP,41,FALSE),"")</f>
        <v/>
      </c>
      <c r="T25" s="365" t="str">
        <f>IFERROR(VLOOKUP(T24,'P1-1'!$B:$AP,41,FALSE),"")</f>
        <v/>
      </c>
      <c r="U25" s="365" t="str">
        <f>IFERROR(VLOOKUP(U24,'P1-1'!$B:$AP,41,FALSE),"")</f>
        <v/>
      </c>
      <c r="V25" s="365" t="str">
        <f>IFERROR(VLOOKUP(V24,'P1-1'!$B:$AP,41,FALSE),"")</f>
        <v/>
      </c>
      <c r="W25" s="365" t="str">
        <f>IFERROR(VLOOKUP(W24,'P1-1'!$B:$AP,41,FALSE),"")</f>
        <v/>
      </c>
      <c r="X25" s="365" t="str">
        <f>IFERROR(VLOOKUP(X24,'P1-1'!$B:$AP,41,FALSE),"")</f>
        <v/>
      </c>
      <c r="Y25" s="365" t="str">
        <f>IFERROR(VLOOKUP(Y24,'P1-1'!$B:$AP,41,FALSE),"")</f>
        <v/>
      </c>
      <c r="Z25" s="365" t="str">
        <f>IFERROR(VLOOKUP(Z24,'P1-1'!$B:$AP,41,FALSE),"")</f>
        <v/>
      </c>
      <c r="AA25" s="365" t="str">
        <f>IFERROR(VLOOKUP(AA24,'P1-1'!$B:$AP,41,FALSE),"")</f>
        <v/>
      </c>
      <c r="AB25" s="365" t="str">
        <f>IFERROR(VLOOKUP(AB24,'P1-1'!$B:$AP,41,FALSE),"")</f>
        <v/>
      </c>
      <c r="AC25" s="365" t="str">
        <f>IFERROR(VLOOKUP(AC24,'P1-1'!$B:$AP,41,FALSE),"")</f>
        <v/>
      </c>
      <c r="AD25" s="365" t="str">
        <f>IFERROR(VLOOKUP(AD24,'P1-1'!$B:$AP,41,FALSE),"")</f>
        <v/>
      </c>
      <c r="AE25" s="365" t="str">
        <f>IFERROR(VLOOKUP(AE24,'P1-1'!$B:$AP,41,FALSE),"")</f>
        <v/>
      </c>
      <c r="AF25" s="365" t="str">
        <f>IFERROR(VLOOKUP(AF24,'P1-1'!$B:$AP,41,FALSE),"")</f>
        <v/>
      </c>
      <c r="AG25" s="365" t="str">
        <f>IFERROR(VLOOKUP(AG24,'P1-1'!$B:$AP,41,FALSE),"")</f>
        <v/>
      </c>
      <c r="AH25" s="365" t="str">
        <f>IFERROR(VLOOKUP(AH24,'P1-1'!$B:$AP,41,FALSE),"")</f>
        <v/>
      </c>
      <c r="AI25" s="365" t="str">
        <f>IFERROR(VLOOKUP(AI24,'P1-1'!$B:$AP,41,FALSE),"")</f>
        <v/>
      </c>
      <c r="AJ25" s="365" t="str">
        <f>IFERROR(VLOOKUP(AJ24,'P1-1'!$B:$AP,41,FALSE),"")</f>
        <v/>
      </c>
      <c r="AK25" s="365" t="str">
        <f>IFERROR(VLOOKUP(AK24,'P1-1'!$B:$AP,41,FALSE),"")</f>
        <v/>
      </c>
      <c r="AL25" s="365" t="str">
        <f>IFERROR(VLOOKUP(AL24,'P1-1'!$B:$AP,41,FALSE),"")</f>
        <v/>
      </c>
      <c r="AM25" s="365" t="str">
        <f>IFERROR(VLOOKUP(AM24,'P1-1'!$B:$AP,41,FALSE),"")</f>
        <v/>
      </c>
      <c r="AN25" s="483"/>
      <c r="AO25" s="486"/>
      <c r="AP25" s="490"/>
      <c r="AQ25" s="491"/>
      <c r="AR25" s="486"/>
      <c r="AS25" s="486"/>
      <c r="AT25" s="494"/>
      <c r="AU25" s="327" t="str">
        <f>IFERROR(IF($D24="□",($AO24/$AK$7),($AO24/$AK$9)),"")</f>
        <v/>
      </c>
      <c r="AV25" s="327" t="str">
        <f>IFERROR(IF($D24="□",($AN24/$AO$7),($AN24/$AO$9)),"")</f>
        <v/>
      </c>
    </row>
    <row r="26" spans="1:48" s="137" customFormat="1" ht="12" customHeight="1" x14ac:dyDescent="0.15">
      <c r="A26" s="497"/>
      <c r="B26" s="500"/>
      <c r="C26" s="515"/>
      <c r="D26" s="506"/>
      <c r="E26" s="364"/>
      <c r="F26" s="511"/>
      <c r="G26" s="512"/>
      <c r="H26" s="169" t="s">
        <v>224</v>
      </c>
      <c r="I26" s="168" t="str">
        <f>IFERROR(VLOOKUP(I24,'P1-1'!$B:$AP,31,FALSE),"")</f>
        <v/>
      </c>
      <c r="J26" s="168" t="str">
        <f>IFERROR(VLOOKUP(J24,'P1-1'!$B:$AP,31,FALSE),"")</f>
        <v/>
      </c>
      <c r="K26" s="168" t="str">
        <f>IFERROR(VLOOKUP(K24,'P1-1'!$B:$AP,31,FALSE),"")</f>
        <v/>
      </c>
      <c r="L26" s="168" t="str">
        <f>IFERROR(VLOOKUP(L24,'P1-1'!$B:$AP,31,FALSE),"")</f>
        <v/>
      </c>
      <c r="M26" s="168" t="str">
        <f>IFERROR(VLOOKUP(M24,'P1-1'!$B:$AP,31,FALSE),"")</f>
        <v/>
      </c>
      <c r="N26" s="168" t="str">
        <f>IFERROR(VLOOKUP(N24,'P1-1'!$B:$AP,31,FALSE),"")</f>
        <v/>
      </c>
      <c r="O26" s="168" t="str">
        <f>IFERROR(VLOOKUP(O24,'P1-1'!$B:$AP,31,FALSE),"")</f>
        <v/>
      </c>
      <c r="P26" s="168" t="str">
        <f>IFERROR(VLOOKUP(P24,'P1-1'!$B:$AP,31,FALSE),"")</f>
        <v/>
      </c>
      <c r="Q26" s="168" t="str">
        <f>IFERROR(VLOOKUP(Q24,'P1-1'!$B:$AP,31,FALSE),"")</f>
        <v/>
      </c>
      <c r="R26" s="168" t="str">
        <f>IFERROR(VLOOKUP(R24,'P1-1'!$B:$AP,31,FALSE),"")</f>
        <v/>
      </c>
      <c r="S26" s="168" t="str">
        <f>IFERROR(VLOOKUP(S24,'P1-1'!$B:$AP,31,FALSE),"")</f>
        <v/>
      </c>
      <c r="T26" s="168" t="str">
        <f>IFERROR(VLOOKUP(T24,'P1-1'!$B:$AP,31,FALSE),"")</f>
        <v/>
      </c>
      <c r="U26" s="168" t="str">
        <f>IFERROR(VLOOKUP(U24,'P1-1'!$B:$AP,31,FALSE),"")</f>
        <v/>
      </c>
      <c r="V26" s="168" t="str">
        <f>IFERROR(VLOOKUP(V24,'P1-1'!$B:$AP,31,FALSE),"")</f>
        <v/>
      </c>
      <c r="W26" s="168" t="str">
        <f>IFERROR(VLOOKUP(W24,'P1-1'!$B:$AP,31,FALSE),"")</f>
        <v/>
      </c>
      <c r="X26" s="168" t="str">
        <f>IFERROR(VLOOKUP(X24,'P1-1'!$B:$AP,31,FALSE),"")</f>
        <v/>
      </c>
      <c r="Y26" s="168" t="str">
        <f>IFERROR(VLOOKUP(Y24,'P1-1'!$B:$AP,31,FALSE),"")</f>
        <v/>
      </c>
      <c r="Z26" s="168" t="str">
        <f>IFERROR(VLOOKUP(Z24,'P1-1'!$B:$AP,31,FALSE),"")</f>
        <v/>
      </c>
      <c r="AA26" s="168" t="str">
        <f>IFERROR(VLOOKUP(AA24,'P1-1'!$B:$AP,31,FALSE),"")</f>
        <v/>
      </c>
      <c r="AB26" s="168" t="str">
        <f>IFERROR(VLOOKUP(AB24,'P1-1'!$B:$AP,31,FALSE),"")</f>
        <v/>
      </c>
      <c r="AC26" s="168" t="str">
        <f>IFERROR(VLOOKUP(AC24,'P1-1'!$B:$AP,31,FALSE),"")</f>
        <v/>
      </c>
      <c r="AD26" s="168" t="str">
        <f>IFERROR(VLOOKUP(AD24,'P1-1'!$B:$AP,31,FALSE),"")</f>
        <v/>
      </c>
      <c r="AE26" s="168" t="str">
        <f>IFERROR(VLOOKUP(AE24,'P1-1'!$B:$AP,31,FALSE),"")</f>
        <v/>
      </c>
      <c r="AF26" s="168" t="str">
        <f>IFERROR(VLOOKUP(AF24,'P1-1'!$B:$AP,31,FALSE),"")</f>
        <v/>
      </c>
      <c r="AG26" s="168" t="str">
        <f>IFERROR(VLOOKUP(AG24,'P1-1'!$B:$AP,31,FALSE),"")</f>
        <v/>
      </c>
      <c r="AH26" s="168" t="str">
        <f>IFERROR(VLOOKUP(AH24,'P1-1'!$B:$AP,31,FALSE),"")</f>
        <v/>
      </c>
      <c r="AI26" s="168" t="str">
        <f>IFERROR(VLOOKUP(AI24,'P1-1'!$B:$AP,31,FALSE),"")</f>
        <v/>
      </c>
      <c r="AJ26" s="168" t="str">
        <f>IFERROR(VLOOKUP(AJ24,'P1-1'!$B:$AP,31,FALSE),"")</f>
        <v/>
      </c>
      <c r="AK26" s="168" t="str">
        <f>IFERROR(VLOOKUP(AK24,'P1-1'!$B:$AP,31,FALSE),"")</f>
        <v/>
      </c>
      <c r="AL26" s="168" t="str">
        <f>IFERROR(VLOOKUP(AL24,'P1-1'!$B:$AP,31,FALSE),"")</f>
        <v/>
      </c>
      <c r="AM26" s="168" t="str">
        <f>IFERROR(VLOOKUP(AM24,'P1-1'!$B:$AP,31,FALSE),"")</f>
        <v/>
      </c>
      <c r="AN26" s="484"/>
      <c r="AO26" s="487"/>
      <c r="AP26" s="492"/>
      <c r="AQ26" s="493"/>
      <c r="AR26" s="487"/>
      <c r="AS26" s="487"/>
      <c r="AT26" s="494"/>
      <c r="AU26" s="328"/>
      <c r="AV26" s="328"/>
    </row>
    <row r="27" spans="1:48" s="139" customFormat="1" ht="12" customHeight="1" x14ac:dyDescent="0.15">
      <c r="A27" s="495">
        <v>2</v>
      </c>
      <c r="B27" s="498"/>
      <c r="C27" s="513"/>
      <c r="D27" s="504" t="s">
        <v>95</v>
      </c>
      <c r="E27" s="363"/>
      <c r="F27" s="507"/>
      <c r="G27" s="508"/>
      <c r="H27" s="166" t="s">
        <v>221</v>
      </c>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482">
        <f t="shared" ref="AN27" si="1">IF(LEFT($AN$2,6)="共同生活援助",SUM(I28:AM28),SUM(I28:AM29))</f>
        <v>0</v>
      </c>
      <c r="AO27" s="485">
        <f>IF($AN$4="４週",AN27/4,AN27/(DAY(EOMONTH($I$22,0))/7))</f>
        <v>0</v>
      </c>
      <c r="AP27" s="488"/>
      <c r="AQ27" s="489"/>
      <c r="AR27" s="485" t="str">
        <f>IF($AN$4="４週",AU28,AV28)</f>
        <v/>
      </c>
      <c r="AS27" s="485"/>
      <c r="AT27" s="494"/>
      <c r="AU27" s="326" t="s">
        <v>508</v>
      </c>
      <c r="AV27" s="326" t="s">
        <v>222</v>
      </c>
    </row>
    <row r="28" spans="1:48" s="139" customFormat="1" ht="12" customHeight="1" x14ac:dyDescent="0.15">
      <c r="A28" s="496"/>
      <c r="B28" s="499"/>
      <c r="C28" s="514"/>
      <c r="D28" s="505"/>
      <c r="E28" s="364"/>
      <c r="F28" s="509"/>
      <c r="G28" s="510"/>
      <c r="H28" s="167" t="s">
        <v>223</v>
      </c>
      <c r="I28" s="168" t="str">
        <f>IFERROR(VLOOKUP(I27,'P1-1'!$B:$AP,41,FALSE),"")</f>
        <v/>
      </c>
      <c r="J28" s="168" t="str">
        <f>IFERROR(VLOOKUP(J27,'P1-1'!$B:$AP,41,FALSE),"")</f>
        <v/>
      </c>
      <c r="K28" s="168" t="str">
        <f>IFERROR(VLOOKUP(K27,'P1-1'!$B:$AP,41,FALSE),"")</f>
        <v/>
      </c>
      <c r="L28" s="168" t="str">
        <f>IFERROR(VLOOKUP(L27,'P1-1'!$B:$AP,41,FALSE),"")</f>
        <v/>
      </c>
      <c r="M28" s="168" t="str">
        <f>IFERROR(VLOOKUP(M27,'P1-1'!$B:$AP,41,FALSE),"")</f>
        <v/>
      </c>
      <c r="N28" s="168" t="str">
        <f>IFERROR(VLOOKUP(N27,'P1-1'!$B:$AP,41,FALSE),"")</f>
        <v/>
      </c>
      <c r="O28" s="168" t="str">
        <f>IFERROR(VLOOKUP(O27,'P1-1'!$B:$AP,41,FALSE),"")</f>
        <v/>
      </c>
      <c r="P28" s="168" t="str">
        <f>IFERROR(VLOOKUP(P27,'P1-1'!$B:$AP,41,FALSE),"")</f>
        <v/>
      </c>
      <c r="Q28" s="168" t="str">
        <f>IFERROR(VLOOKUP(Q27,'P1-1'!$B:$AP,41,FALSE),"")</f>
        <v/>
      </c>
      <c r="R28" s="168" t="str">
        <f>IFERROR(VLOOKUP(R27,'P1-1'!$B:$AP,41,FALSE),"")</f>
        <v/>
      </c>
      <c r="S28" s="168" t="str">
        <f>IFERROR(VLOOKUP(S27,'P1-1'!$B:$AP,41,FALSE),"")</f>
        <v/>
      </c>
      <c r="T28" s="168" t="str">
        <f>IFERROR(VLOOKUP(T27,'P1-1'!$B:$AP,41,FALSE),"")</f>
        <v/>
      </c>
      <c r="U28" s="168" t="str">
        <f>IFERROR(VLOOKUP(U27,'P1-1'!$B:$AP,41,FALSE),"")</f>
        <v/>
      </c>
      <c r="V28" s="168" t="str">
        <f>IFERROR(VLOOKUP(V27,'P1-1'!$B:$AP,41,FALSE),"")</f>
        <v/>
      </c>
      <c r="W28" s="168" t="str">
        <f>IFERROR(VLOOKUP(W27,'P1-1'!$B:$AP,41,FALSE),"")</f>
        <v/>
      </c>
      <c r="X28" s="168" t="str">
        <f>IFERROR(VLOOKUP(X27,'P1-1'!$B:$AP,41,FALSE),"")</f>
        <v/>
      </c>
      <c r="Y28" s="168" t="str">
        <f>IFERROR(VLOOKUP(Y27,'P1-1'!$B:$AP,41,FALSE),"")</f>
        <v/>
      </c>
      <c r="Z28" s="168" t="str">
        <f>IFERROR(VLOOKUP(Z27,'P1-1'!$B:$AP,41,FALSE),"")</f>
        <v/>
      </c>
      <c r="AA28" s="168" t="str">
        <f>IFERROR(VLOOKUP(AA27,'P1-1'!$B:$AP,41,FALSE),"")</f>
        <v/>
      </c>
      <c r="AB28" s="168" t="str">
        <f>IFERROR(VLOOKUP(AB27,'P1-1'!$B:$AP,41,FALSE),"")</f>
        <v/>
      </c>
      <c r="AC28" s="168" t="str">
        <f>IFERROR(VLOOKUP(AC27,'P1-1'!$B:$AP,41,FALSE),"")</f>
        <v/>
      </c>
      <c r="AD28" s="168" t="str">
        <f>IFERROR(VLOOKUP(AD27,'P1-1'!$B:$AP,41,FALSE),"")</f>
        <v/>
      </c>
      <c r="AE28" s="168" t="str">
        <f>IFERROR(VLOOKUP(AE27,'P1-1'!$B:$AP,41,FALSE),"")</f>
        <v/>
      </c>
      <c r="AF28" s="168" t="str">
        <f>IFERROR(VLOOKUP(AF27,'P1-1'!$B:$AP,41,FALSE),"")</f>
        <v/>
      </c>
      <c r="AG28" s="168" t="str">
        <f>IFERROR(VLOOKUP(AG27,'P1-1'!$B:$AP,41,FALSE),"")</f>
        <v/>
      </c>
      <c r="AH28" s="168" t="str">
        <f>IFERROR(VLOOKUP(AH27,'P1-1'!$B:$AP,41,FALSE),"")</f>
        <v/>
      </c>
      <c r="AI28" s="168" t="str">
        <f>IFERROR(VLOOKUP(AI27,'P1-1'!$B:$AP,41,FALSE),"")</f>
        <v/>
      </c>
      <c r="AJ28" s="168" t="str">
        <f>IFERROR(VLOOKUP(AJ27,'P1-1'!$B:$AP,41,FALSE),"")</f>
        <v/>
      </c>
      <c r="AK28" s="168" t="str">
        <f>IFERROR(VLOOKUP(AK27,'P1-1'!$B:$AP,41,FALSE),"")</f>
        <v/>
      </c>
      <c r="AL28" s="168" t="str">
        <f>IFERROR(VLOOKUP(AL27,'P1-1'!$B:$AP,41,FALSE),"")</f>
        <v/>
      </c>
      <c r="AM28" s="168" t="str">
        <f>IFERROR(VLOOKUP(AM27,'P1-1'!$B:$AP,41,FALSE),"")</f>
        <v/>
      </c>
      <c r="AN28" s="483"/>
      <c r="AO28" s="486"/>
      <c r="AP28" s="490"/>
      <c r="AQ28" s="491"/>
      <c r="AR28" s="486"/>
      <c r="AS28" s="486"/>
      <c r="AT28" s="494"/>
      <c r="AU28" s="327" t="str">
        <f t="shared" ref="AU28" si="2">IFERROR(IF($D27="□",($AO27/$AK$7),($AO27/$AK$9)),"")</f>
        <v/>
      </c>
      <c r="AV28" s="327" t="str">
        <f t="shared" ref="AV28" si="3">IFERROR(IF($D27="□",($AN27/$AO$7),($AN27/$AO$9)),"")</f>
        <v/>
      </c>
    </row>
    <row r="29" spans="1:48" s="139" customFormat="1" ht="12" customHeight="1" x14ac:dyDescent="0.15">
      <c r="A29" s="497"/>
      <c r="B29" s="500"/>
      <c r="C29" s="515"/>
      <c r="D29" s="506"/>
      <c r="E29" s="364"/>
      <c r="F29" s="511"/>
      <c r="G29" s="512"/>
      <c r="H29" s="169" t="s">
        <v>224</v>
      </c>
      <c r="I29" s="168" t="str">
        <f>IFERROR(VLOOKUP(I27,'P1-1'!$B:$AP,31,FALSE),"")</f>
        <v/>
      </c>
      <c r="J29" s="168" t="str">
        <f>IFERROR(VLOOKUP(J27,'P1-1'!$B:$AP,31,FALSE),"")</f>
        <v/>
      </c>
      <c r="K29" s="168" t="str">
        <f>IFERROR(VLOOKUP(K27,'P1-1'!$B:$AP,31,FALSE),"")</f>
        <v/>
      </c>
      <c r="L29" s="168" t="str">
        <f>IFERROR(VLOOKUP(L27,'P1-1'!$B:$AP,31,FALSE),"")</f>
        <v/>
      </c>
      <c r="M29" s="168" t="str">
        <f>IFERROR(VLOOKUP(M27,'P1-1'!$B:$AP,31,FALSE),"")</f>
        <v/>
      </c>
      <c r="N29" s="168" t="str">
        <f>IFERROR(VLOOKUP(N27,'P1-1'!$B:$AP,31,FALSE),"")</f>
        <v/>
      </c>
      <c r="O29" s="168" t="str">
        <f>IFERROR(VLOOKUP(O27,'P1-1'!$B:$AP,31,FALSE),"")</f>
        <v/>
      </c>
      <c r="P29" s="168" t="str">
        <f>IFERROR(VLOOKUP(P27,'P1-1'!$B:$AP,31,FALSE),"")</f>
        <v/>
      </c>
      <c r="Q29" s="168" t="str">
        <f>IFERROR(VLOOKUP(Q27,'P1-1'!$B:$AP,31,FALSE),"")</f>
        <v/>
      </c>
      <c r="R29" s="168" t="str">
        <f>IFERROR(VLOOKUP(R27,'P1-1'!$B:$AP,31,FALSE),"")</f>
        <v/>
      </c>
      <c r="S29" s="168" t="str">
        <f>IFERROR(VLOOKUP(S27,'P1-1'!$B:$AP,31,FALSE),"")</f>
        <v/>
      </c>
      <c r="T29" s="168" t="str">
        <f>IFERROR(VLOOKUP(T27,'P1-1'!$B:$AP,31,FALSE),"")</f>
        <v/>
      </c>
      <c r="U29" s="168" t="str">
        <f>IFERROR(VLOOKUP(U27,'P1-1'!$B:$AP,31,FALSE),"")</f>
        <v/>
      </c>
      <c r="V29" s="168" t="str">
        <f>IFERROR(VLOOKUP(V27,'P1-1'!$B:$AP,31,FALSE),"")</f>
        <v/>
      </c>
      <c r="W29" s="168" t="str">
        <f>IFERROR(VLOOKUP(W27,'P1-1'!$B:$AP,31,FALSE),"")</f>
        <v/>
      </c>
      <c r="X29" s="168" t="str">
        <f>IFERROR(VLOOKUP(X27,'P1-1'!$B:$AP,31,FALSE),"")</f>
        <v/>
      </c>
      <c r="Y29" s="168" t="str">
        <f>IFERROR(VLOOKUP(Y27,'P1-1'!$B:$AP,31,FALSE),"")</f>
        <v/>
      </c>
      <c r="Z29" s="168" t="str">
        <f>IFERROR(VLOOKUP(Z27,'P1-1'!$B:$AP,31,FALSE),"")</f>
        <v/>
      </c>
      <c r="AA29" s="168" t="str">
        <f>IFERROR(VLOOKUP(AA27,'P1-1'!$B:$AP,31,FALSE),"")</f>
        <v/>
      </c>
      <c r="AB29" s="168" t="str">
        <f>IFERROR(VLOOKUP(AB27,'P1-1'!$B:$AP,31,FALSE),"")</f>
        <v/>
      </c>
      <c r="AC29" s="168" t="str">
        <f>IFERROR(VLOOKUP(AC27,'P1-1'!$B:$AP,31,FALSE),"")</f>
        <v/>
      </c>
      <c r="AD29" s="168" t="str">
        <f>IFERROR(VLOOKUP(AD27,'P1-1'!$B:$AP,31,FALSE),"")</f>
        <v/>
      </c>
      <c r="AE29" s="168" t="str">
        <f>IFERROR(VLOOKUP(AE27,'P1-1'!$B:$AP,31,FALSE),"")</f>
        <v/>
      </c>
      <c r="AF29" s="168" t="str">
        <f>IFERROR(VLOOKUP(AF27,'P1-1'!$B:$AP,31,FALSE),"")</f>
        <v/>
      </c>
      <c r="AG29" s="168" t="str">
        <f>IFERROR(VLOOKUP(AG27,'P1-1'!$B:$AP,31,FALSE),"")</f>
        <v/>
      </c>
      <c r="AH29" s="168" t="str">
        <f>IFERROR(VLOOKUP(AH27,'P1-1'!$B:$AP,31,FALSE),"")</f>
        <v/>
      </c>
      <c r="AI29" s="168" t="str">
        <f>IFERROR(VLOOKUP(AI27,'P1-1'!$B:$AP,31,FALSE),"")</f>
        <v/>
      </c>
      <c r="AJ29" s="168" t="str">
        <f>IFERROR(VLOOKUP(AJ27,'P1-1'!$B:$AP,31,FALSE),"")</f>
        <v/>
      </c>
      <c r="AK29" s="168" t="str">
        <f>IFERROR(VLOOKUP(AK27,'P1-1'!$B:$AP,31,FALSE),"")</f>
        <v/>
      </c>
      <c r="AL29" s="168" t="str">
        <f>IFERROR(VLOOKUP(AL27,'P1-1'!$B:$AP,31,FALSE),"")</f>
        <v/>
      </c>
      <c r="AM29" s="168" t="str">
        <f>IFERROR(VLOOKUP(AM27,'P1-1'!$B:$AP,31,FALSE),"")</f>
        <v/>
      </c>
      <c r="AN29" s="484"/>
      <c r="AO29" s="487"/>
      <c r="AP29" s="492"/>
      <c r="AQ29" s="493"/>
      <c r="AR29" s="487"/>
      <c r="AS29" s="487"/>
      <c r="AT29" s="494"/>
      <c r="AU29" s="328"/>
      <c r="AV29" s="328"/>
    </row>
    <row r="30" spans="1:48" s="139" customFormat="1" ht="12" customHeight="1" x14ac:dyDescent="0.15">
      <c r="A30" s="495">
        <v>3</v>
      </c>
      <c r="B30" s="498"/>
      <c r="C30" s="513"/>
      <c r="D30" s="504" t="s">
        <v>95</v>
      </c>
      <c r="E30" s="363"/>
      <c r="F30" s="507"/>
      <c r="G30" s="508"/>
      <c r="H30" s="166" t="s">
        <v>221</v>
      </c>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482">
        <f t="shared" ref="AN30" si="4">IF(LEFT($AN$2,6)="共同生活援助",SUM(I31:AM31),SUM(I31:AM32))</f>
        <v>0</v>
      </c>
      <c r="AO30" s="485">
        <f>IF($AN$4="４週",AN30/4,AN30/(DAY(EOMONTH($I$22,0))/7))</f>
        <v>0</v>
      </c>
      <c r="AP30" s="488"/>
      <c r="AQ30" s="489"/>
      <c r="AR30" s="485" t="str">
        <f>IF($AN$4="４週",AU31,AV31)</f>
        <v/>
      </c>
      <c r="AS30" s="485"/>
      <c r="AT30" s="494"/>
      <c r="AU30" s="326" t="s">
        <v>508</v>
      </c>
      <c r="AV30" s="326" t="s">
        <v>222</v>
      </c>
    </row>
    <row r="31" spans="1:48" s="139" customFormat="1" ht="12" customHeight="1" x14ac:dyDescent="0.15">
      <c r="A31" s="496"/>
      <c r="B31" s="499"/>
      <c r="C31" s="514"/>
      <c r="D31" s="505"/>
      <c r="E31" s="364"/>
      <c r="F31" s="509"/>
      <c r="G31" s="510"/>
      <c r="H31" s="167" t="s">
        <v>223</v>
      </c>
      <c r="I31" s="168" t="str">
        <f>IFERROR(VLOOKUP(I30,'P1-1'!$B:$AP,41,FALSE),"")</f>
        <v/>
      </c>
      <c r="J31" s="168" t="str">
        <f>IFERROR(VLOOKUP(J30,'P1-1'!$B:$AP,41,FALSE),"")</f>
        <v/>
      </c>
      <c r="K31" s="168" t="str">
        <f>IFERROR(VLOOKUP(K30,'P1-1'!$B:$AP,41,FALSE),"")</f>
        <v/>
      </c>
      <c r="L31" s="168" t="str">
        <f>IFERROR(VLOOKUP(L30,'P1-1'!$B:$AP,41,FALSE),"")</f>
        <v/>
      </c>
      <c r="M31" s="168" t="str">
        <f>IFERROR(VLOOKUP(M30,'P1-1'!$B:$AP,41,FALSE),"")</f>
        <v/>
      </c>
      <c r="N31" s="168" t="str">
        <f>IFERROR(VLOOKUP(N30,'P1-1'!$B:$AP,41,FALSE),"")</f>
        <v/>
      </c>
      <c r="O31" s="168" t="str">
        <f>IFERROR(VLOOKUP(O30,'P1-1'!$B:$AP,41,FALSE),"")</f>
        <v/>
      </c>
      <c r="P31" s="168" t="str">
        <f>IFERROR(VLOOKUP(P30,'P1-1'!$B:$AP,41,FALSE),"")</f>
        <v/>
      </c>
      <c r="Q31" s="168" t="str">
        <f>IFERROR(VLOOKUP(Q30,'P1-1'!$B:$AP,41,FALSE),"")</f>
        <v/>
      </c>
      <c r="R31" s="168" t="str">
        <f>IFERROR(VLOOKUP(R30,'P1-1'!$B:$AP,41,FALSE),"")</f>
        <v/>
      </c>
      <c r="S31" s="168" t="str">
        <f>IFERROR(VLOOKUP(S30,'P1-1'!$B:$AP,41,FALSE),"")</f>
        <v/>
      </c>
      <c r="T31" s="168" t="str">
        <f>IFERROR(VLOOKUP(T30,'P1-1'!$B:$AP,41,FALSE),"")</f>
        <v/>
      </c>
      <c r="U31" s="168" t="str">
        <f>IFERROR(VLOOKUP(U30,'P1-1'!$B:$AP,41,FALSE),"")</f>
        <v/>
      </c>
      <c r="V31" s="168" t="str">
        <f>IFERROR(VLOOKUP(V30,'P1-1'!$B:$AP,41,FALSE),"")</f>
        <v/>
      </c>
      <c r="W31" s="168" t="str">
        <f>IFERROR(VLOOKUP(W30,'P1-1'!$B:$AP,41,FALSE),"")</f>
        <v/>
      </c>
      <c r="X31" s="168" t="str">
        <f>IFERROR(VLOOKUP(X30,'P1-1'!$B:$AP,41,FALSE),"")</f>
        <v/>
      </c>
      <c r="Y31" s="168" t="str">
        <f>IFERROR(VLOOKUP(Y30,'P1-1'!$B:$AP,41,FALSE),"")</f>
        <v/>
      </c>
      <c r="Z31" s="168" t="str">
        <f>IFERROR(VLOOKUP(Z30,'P1-1'!$B:$AP,41,FALSE),"")</f>
        <v/>
      </c>
      <c r="AA31" s="168" t="str">
        <f>IFERROR(VLOOKUP(AA30,'P1-1'!$B:$AP,41,FALSE),"")</f>
        <v/>
      </c>
      <c r="AB31" s="168" t="str">
        <f>IFERROR(VLOOKUP(AB30,'P1-1'!$B:$AP,41,FALSE),"")</f>
        <v/>
      </c>
      <c r="AC31" s="168" t="str">
        <f>IFERROR(VLOOKUP(AC30,'P1-1'!$B:$AP,41,FALSE),"")</f>
        <v/>
      </c>
      <c r="AD31" s="168" t="str">
        <f>IFERROR(VLOOKUP(AD30,'P1-1'!$B:$AP,41,FALSE),"")</f>
        <v/>
      </c>
      <c r="AE31" s="168" t="str">
        <f>IFERROR(VLOOKUP(AE30,'P1-1'!$B:$AP,41,FALSE),"")</f>
        <v/>
      </c>
      <c r="AF31" s="168" t="str">
        <f>IFERROR(VLOOKUP(AF30,'P1-1'!$B:$AP,41,FALSE),"")</f>
        <v/>
      </c>
      <c r="AG31" s="168" t="str">
        <f>IFERROR(VLOOKUP(AG30,'P1-1'!$B:$AP,41,FALSE),"")</f>
        <v/>
      </c>
      <c r="AH31" s="168" t="str">
        <f>IFERROR(VLOOKUP(AH30,'P1-1'!$B:$AP,41,FALSE),"")</f>
        <v/>
      </c>
      <c r="AI31" s="168" t="str">
        <f>IFERROR(VLOOKUP(AI30,'P1-1'!$B:$AP,41,FALSE),"")</f>
        <v/>
      </c>
      <c r="AJ31" s="168" t="str">
        <f>IFERROR(VLOOKUP(AJ30,'P1-1'!$B:$AP,41,FALSE),"")</f>
        <v/>
      </c>
      <c r="AK31" s="168" t="str">
        <f>IFERROR(VLOOKUP(AK30,'P1-1'!$B:$AP,41,FALSE),"")</f>
        <v/>
      </c>
      <c r="AL31" s="168" t="str">
        <f>IFERROR(VLOOKUP(AL30,'P1-1'!$B:$AP,41,FALSE),"")</f>
        <v/>
      </c>
      <c r="AM31" s="168" t="str">
        <f>IFERROR(VLOOKUP(AM30,'P1-1'!$B:$AP,41,FALSE),"")</f>
        <v/>
      </c>
      <c r="AN31" s="483"/>
      <c r="AO31" s="486"/>
      <c r="AP31" s="490"/>
      <c r="AQ31" s="491"/>
      <c r="AR31" s="486"/>
      <c r="AS31" s="486"/>
      <c r="AT31" s="494"/>
      <c r="AU31" s="327" t="str">
        <f t="shared" ref="AU31" si="5">IFERROR(IF($D30="□",($AO30/$AK$7),($AO30/$AK$9)),"")</f>
        <v/>
      </c>
      <c r="AV31" s="327" t="str">
        <f t="shared" ref="AV31" si="6">IFERROR(IF($D30="□",($AN30/$AO$7),($AN30/$AO$9)),"")</f>
        <v/>
      </c>
    </row>
    <row r="32" spans="1:48" s="139" customFormat="1" ht="12" customHeight="1" x14ac:dyDescent="0.15">
      <c r="A32" s="497"/>
      <c r="B32" s="500"/>
      <c r="C32" s="515"/>
      <c r="D32" s="506"/>
      <c r="E32" s="364"/>
      <c r="F32" s="511"/>
      <c r="G32" s="512"/>
      <c r="H32" s="169" t="s">
        <v>224</v>
      </c>
      <c r="I32" s="168" t="str">
        <f>IFERROR(VLOOKUP(I30,'P1-1'!$B:$AP,31,FALSE),"")</f>
        <v/>
      </c>
      <c r="J32" s="168" t="str">
        <f>IFERROR(VLOOKUP(J30,'P1-1'!$B:$AP,31,FALSE),"")</f>
        <v/>
      </c>
      <c r="K32" s="168" t="str">
        <f>IFERROR(VLOOKUP(K30,'P1-1'!$B:$AP,31,FALSE),"")</f>
        <v/>
      </c>
      <c r="L32" s="168" t="str">
        <f>IFERROR(VLOOKUP(L30,'P1-1'!$B:$AP,31,FALSE),"")</f>
        <v/>
      </c>
      <c r="M32" s="168" t="str">
        <f>IFERROR(VLOOKUP(M30,'P1-1'!$B:$AP,31,FALSE),"")</f>
        <v/>
      </c>
      <c r="N32" s="168" t="str">
        <f>IFERROR(VLOOKUP(N30,'P1-1'!$B:$AP,31,FALSE),"")</f>
        <v/>
      </c>
      <c r="O32" s="168" t="str">
        <f>IFERROR(VLOOKUP(O30,'P1-1'!$B:$AP,31,FALSE),"")</f>
        <v/>
      </c>
      <c r="P32" s="168" t="str">
        <f>IFERROR(VLOOKUP(P30,'P1-1'!$B:$AP,31,FALSE),"")</f>
        <v/>
      </c>
      <c r="Q32" s="168" t="str">
        <f>IFERROR(VLOOKUP(Q30,'P1-1'!$B:$AP,31,FALSE),"")</f>
        <v/>
      </c>
      <c r="R32" s="168" t="str">
        <f>IFERROR(VLOOKUP(R30,'P1-1'!$B:$AP,31,FALSE),"")</f>
        <v/>
      </c>
      <c r="S32" s="168" t="str">
        <f>IFERROR(VLOOKUP(S30,'P1-1'!$B:$AP,31,FALSE),"")</f>
        <v/>
      </c>
      <c r="T32" s="168" t="str">
        <f>IFERROR(VLOOKUP(T30,'P1-1'!$B:$AP,31,FALSE),"")</f>
        <v/>
      </c>
      <c r="U32" s="168" t="str">
        <f>IFERROR(VLOOKUP(U30,'P1-1'!$B:$AP,31,FALSE),"")</f>
        <v/>
      </c>
      <c r="V32" s="168" t="str">
        <f>IFERROR(VLOOKUP(V30,'P1-1'!$B:$AP,31,FALSE),"")</f>
        <v/>
      </c>
      <c r="W32" s="168" t="str">
        <f>IFERROR(VLOOKUP(W30,'P1-1'!$B:$AP,31,FALSE),"")</f>
        <v/>
      </c>
      <c r="X32" s="168" t="str">
        <f>IFERROR(VLOOKUP(X30,'P1-1'!$B:$AP,31,FALSE),"")</f>
        <v/>
      </c>
      <c r="Y32" s="168" t="str">
        <f>IFERROR(VLOOKUP(Y30,'P1-1'!$B:$AP,31,FALSE),"")</f>
        <v/>
      </c>
      <c r="Z32" s="168" t="str">
        <f>IFERROR(VLOOKUP(Z30,'P1-1'!$B:$AP,31,FALSE),"")</f>
        <v/>
      </c>
      <c r="AA32" s="168" t="str">
        <f>IFERROR(VLOOKUP(AA30,'P1-1'!$B:$AP,31,FALSE),"")</f>
        <v/>
      </c>
      <c r="AB32" s="168" t="str">
        <f>IFERROR(VLOOKUP(AB30,'P1-1'!$B:$AP,31,FALSE),"")</f>
        <v/>
      </c>
      <c r="AC32" s="168" t="str">
        <f>IFERROR(VLOOKUP(AC30,'P1-1'!$B:$AP,31,FALSE),"")</f>
        <v/>
      </c>
      <c r="AD32" s="168" t="str">
        <f>IFERROR(VLOOKUP(AD30,'P1-1'!$B:$AP,31,FALSE),"")</f>
        <v/>
      </c>
      <c r="AE32" s="168" t="str">
        <f>IFERROR(VLOOKUP(AE30,'P1-1'!$B:$AP,31,FALSE),"")</f>
        <v/>
      </c>
      <c r="AF32" s="168" t="str">
        <f>IFERROR(VLOOKUP(AF30,'P1-1'!$B:$AP,31,FALSE),"")</f>
        <v/>
      </c>
      <c r="AG32" s="168" t="str">
        <f>IFERROR(VLOOKUP(AG30,'P1-1'!$B:$AP,31,FALSE),"")</f>
        <v/>
      </c>
      <c r="AH32" s="168" t="str">
        <f>IFERROR(VLOOKUP(AH30,'P1-1'!$B:$AP,31,FALSE),"")</f>
        <v/>
      </c>
      <c r="AI32" s="168" t="str">
        <f>IFERROR(VLOOKUP(AI30,'P1-1'!$B:$AP,31,FALSE),"")</f>
        <v/>
      </c>
      <c r="AJ32" s="168" t="str">
        <f>IFERROR(VLOOKUP(AJ30,'P1-1'!$B:$AP,31,FALSE),"")</f>
        <v/>
      </c>
      <c r="AK32" s="168" t="str">
        <f>IFERROR(VLOOKUP(AK30,'P1-1'!$B:$AP,31,FALSE),"")</f>
        <v/>
      </c>
      <c r="AL32" s="168" t="str">
        <f>IFERROR(VLOOKUP(AL30,'P1-1'!$B:$AP,31,FALSE),"")</f>
        <v/>
      </c>
      <c r="AM32" s="168" t="str">
        <f>IFERROR(VLOOKUP(AM30,'P1-1'!$B:$AP,31,FALSE),"")</f>
        <v/>
      </c>
      <c r="AN32" s="484"/>
      <c r="AO32" s="487"/>
      <c r="AP32" s="492"/>
      <c r="AQ32" s="493"/>
      <c r="AR32" s="487"/>
      <c r="AS32" s="487"/>
      <c r="AT32" s="494"/>
      <c r="AU32" s="328"/>
      <c r="AV32" s="328"/>
    </row>
    <row r="33" spans="1:48" s="139" customFormat="1" ht="12" customHeight="1" x14ac:dyDescent="0.15">
      <c r="A33" s="495">
        <v>4</v>
      </c>
      <c r="B33" s="498"/>
      <c r="C33" s="513"/>
      <c r="D33" s="504" t="s">
        <v>95</v>
      </c>
      <c r="E33" s="363"/>
      <c r="F33" s="507"/>
      <c r="G33" s="508"/>
      <c r="H33" s="166" t="s">
        <v>221</v>
      </c>
      <c r="I33" s="325"/>
      <c r="J33" s="325"/>
      <c r="K33" s="325"/>
      <c r="L33" s="325"/>
      <c r="M33" s="325"/>
      <c r="N33" s="325"/>
      <c r="O33" s="325"/>
      <c r="P33" s="325"/>
      <c r="Q33" s="325"/>
      <c r="R33" s="325"/>
      <c r="S33" s="325"/>
      <c r="T33" s="325"/>
      <c r="U33" s="325"/>
      <c r="V33" s="325"/>
      <c r="W33" s="325"/>
      <c r="X33" s="325"/>
      <c r="Y33" s="325"/>
      <c r="Z33" s="325"/>
      <c r="AA33" s="325"/>
      <c r="AB33" s="325"/>
      <c r="AC33" s="325"/>
      <c r="AD33" s="325"/>
      <c r="AE33" s="325"/>
      <c r="AF33" s="325"/>
      <c r="AG33" s="325"/>
      <c r="AH33" s="325"/>
      <c r="AI33" s="325"/>
      <c r="AJ33" s="325"/>
      <c r="AK33" s="325"/>
      <c r="AL33" s="325"/>
      <c r="AM33" s="325"/>
      <c r="AN33" s="482">
        <f t="shared" ref="AN33" si="7">IF(LEFT($AN$2,6)="共同生活援助",SUM(I34:AM34),SUM(I34:AM35))</f>
        <v>0</v>
      </c>
      <c r="AO33" s="485">
        <f>IF($AN$4="４週",AN33/4,AN33/(DAY(EOMONTH($I$22,0))/7))</f>
        <v>0</v>
      </c>
      <c r="AP33" s="488"/>
      <c r="AQ33" s="489"/>
      <c r="AR33" s="485" t="str">
        <f t="shared" ref="AR33" si="8">IF($AN$4="４週",AU34,AV34)</f>
        <v/>
      </c>
      <c r="AS33" s="485"/>
      <c r="AT33" s="494"/>
      <c r="AU33" s="326" t="s">
        <v>508</v>
      </c>
      <c r="AV33" s="326" t="s">
        <v>222</v>
      </c>
    </row>
    <row r="34" spans="1:48" s="139" customFormat="1" ht="12" customHeight="1" x14ac:dyDescent="0.15">
      <c r="A34" s="496"/>
      <c r="B34" s="499"/>
      <c r="C34" s="514"/>
      <c r="D34" s="505"/>
      <c r="E34" s="364"/>
      <c r="F34" s="509"/>
      <c r="G34" s="510"/>
      <c r="H34" s="167" t="s">
        <v>223</v>
      </c>
      <c r="I34" s="168" t="str">
        <f>IFERROR(VLOOKUP(I33,'P1-1'!$B:$AP,41,FALSE),"")</f>
        <v/>
      </c>
      <c r="J34" s="170" t="str">
        <f>IFERROR(VLOOKUP(J33,'P1-1'!$B:$AP,41,FALSE),"")</f>
        <v/>
      </c>
      <c r="K34" s="168" t="str">
        <f>IFERROR(VLOOKUP(K33,'P1-1'!$B:$AP,41,FALSE),"")</f>
        <v/>
      </c>
      <c r="L34" s="168" t="str">
        <f>IFERROR(VLOOKUP(L33,'P1-1'!$B:$AP,41,FALSE),"")</f>
        <v/>
      </c>
      <c r="M34" s="168" t="str">
        <f>IFERROR(VLOOKUP(M33,'P1-1'!$B:$AP,41,FALSE),"")</f>
        <v/>
      </c>
      <c r="N34" s="168" t="str">
        <f>IFERROR(VLOOKUP(N33,'P1-1'!$B:$AP,41,FALSE),"")</f>
        <v/>
      </c>
      <c r="O34" s="168" t="str">
        <f>IFERROR(VLOOKUP(O33,'P1-1'!$B:$AP,41,FALSE),"")</f>
        <v/>
      </c>
      <c r="P34" s="168" t="str">
        <f>IFERROR(VLOOKUP(P33,'P1-1'!$B:$AP,41,FALSE),"")</f>
        <v/>
      </c>
      <c r="Q34" s="168" t="str">
        <f>IFERROR(VLOOKUP(Q33,'P1-1'!$B:$AP,41,FALSE),"")</f>
        <v/>
      </c>
      <c r="R34" s="168" t="str">
        <f>IFERROR(VLOOKUP(R33,'P1-1'!$B:$AP,41,FALSE),"")</f>
        <v/>
      </c>
      <c r="S34" s="168" t="str">
        <f>IFERROR(VLOOKUP(S33,'P1-1'!$B:$AP,41,FALSE),"")</f>
        <v/>
      </c>
      <c r="T34" s="168" t="str">
        <f>IFERROR(VLOOKUP(T33,'P1-1'!$B:$AP,41,FALSE),"")</f>
        <v/>
      </c>
      <c r="U34" s="168" t="str">
        <f>IFERROR(VLOOKUP(U33,'P1-1'!$B:$AP,41,FALSE),"")</f>
        <v/>
      </c>
      <c r="V34" s="168" t="str">
        <f>IFERROR(VLOOKUP(V33,'P1-1'!$B:$AP,41,FALSE),"")</f>
        <v/>
      </c>
      <c r="W34" s="168" t="str">
        <f>IFERROR(VLOOKUP(W33,'P1-1'!$B:$AP,41,FALSE),"")</f>
        <v/>
      </c>
      <c r="X34" s="168" t="str">
        <f>IFERROR(VLOOKUP(X33,'P1-1'!$B:$AP,41,FALSE),"")</f>
        <v/>
      </c>
      <c r="Y34" s="168" t="str">
        <f>IFERROR(VLOOKUP(Y33,'P1-1'!$B:$AP,41,FALSE),"")</f>
        <v/>
      </c>
      <c r="Z34" s="168" t="str">
        <f>IFERROR(VLOOKUP(Z33,'P1-1'!$B:$AP,41,FALSE),"")</f>
        <v/>
      </c>
      <c r="AA34" s="168" t="str">
        <f>IFERROR(VLOOKUP(AA33,'P1-1'!$B:$AP,41,FALSE),"")</f>
        <v/>
      </c>
      <c r="AB34" s="168" t="str">
        <f>IFERROR(VLOOKUP(AB33,'P1-1'!$B:$AP,41,FALSE),"")</f>
        <v/>
      </c>
      <c r="AC34" s="168" t="str">
        <f>IFERROR(VLOOKUP(AC33,'P1-1'!$B:$AP,41,FALSE),"")</f>
        <v/>
      </c>
      <c r="AD34" s="168" t="str">
        <f>IFERROR(VLOOKUP(AD33,'P1-1'!$B:$AP,41,FALSE),"")</f>
        <v/>
      </c>
      <c r="AE34" s="168" t="str">
        <f>IFERROR(VLOOKUP(AE33,'P1-1'!$B:$AP,41,FALSE),"")</f>
        <v/>
      </c>
      <c r="AF34" s="168" t="str">
        <f>IFERROR(VLOOKUP(AF33,'P1-1'!$B:$AP,41,FALSE),"")</f>
        <v/>
      </c>
      <c r="AG34" s="168" t="str">
        <f>IFERROR(VLOOKUP(AG33,'P1-1'!$B:$AP,41,FALSE),"")</f>
        <v/>
      </c>
      <c r="AH34" s="168" t="str">
        <f>IFERROR(VLOOKUP(AH33,'P1-1'!$B:$AP,41,FALSE),"")</f>
        <v/>
      </c>
      <c r="AI34" s="168" t="str">
        <f>IFERROR(VLOOKUP(AI33,'P1-1'!$B:$AP,41,FALSE),"")</f>
        <v/>
      </c>
      <c r="AJ34" s="168" t="str">
        <f>IFERROR(VLOOKUP(AJ33,'P1-1'!$B:$AP,41,FALSE),"")</f>
        <v/>
      </c>
      <c r="AK34" s="168" t="str">
        <f>IFERROR(VLOOKUP(AK33,'P1-1'!$B:$AP,41,FALSE),"")</f>
        <v/>
      </c>
      <c r="AL34" s="168" t="str">
        <f>IFERROR(VLOOKUP(AL33,'P1-1'!$B:$AP,41,FALSE),"")</f>
        <v/>
      </c>
      <c r="AM34" s="168" t="str">
        <f>IFERROR(VLOOKUP(AM33,'P1-1'!$B:$AP,41,FALSE),"")</f>
        <v/>
      </c>
      <c r="AN34" s="483"/>
      <c r="AO34" s="486"/>
      <c r="AP34" s="490"/>
      <c r="AQ34" s="491"/>
      <c r="AR34" s="486"/>
      <c r="AS34" s="486"/>
      <c r="AT34" s="494"/>
      <c r="AU34" s="327" t="str">
        <f t="shared" ref="AU34" si="9">IFERROR(IF($D33="□",($AO33/$AK$7),($AO33/$AK$9)),"")</f>
        <v/>
      </c>
      <c r="AV34" s="327" t="str">
        <f t="shared" ref="AV34" si="10">IFERROR(IF($D33="□",($AN33/$AO$7),($AN33/$AO$9)),"")</f>
        <v/>
      </c>
    </row>
    <row r="35" spans="1:48" s="139" customFormat="1" ht="12" customHeight="1" x14ac:dyDescent="0.15">
      <c r="A35" s="497"/>
      <c r="B35" s="500"/>
      <c r="C35" s="515"/>
      <c r="D35" s="506"/>
      <c r="E35" s="364"/>
      <c r="F35" s="511"/>
      <c r="G35" s="512"/>
      <c r="H35" s="169" t="s">
        <v>224</v>
      </c>
      <c r="I35" s="168" t="str">
        <f>IFERROR(VLOOKUP(I33,'P1-1'!$B:$AP,31,FALSE),"")</f>
        <v/>
      </c>
      <c r="J35" s="168" t="str">
        <f>IFERROR(VLOOKUP(J33,'P1-1'!$B:$AP,31,FALSE),"")</f>
        <v/>
      </c>
      <c r="K35" s="168" t="str">
        <f>IFERROR(VLOOKUP(K33,'P1-1'!$B:$AP,31,FALSE),"")</f>
        <v/>
      </c>
      <c r="L35" s="168" t="str">
        <f>IFERROR(VLOOKUP(L33,'P1-1'!$B:$AP,31,FALSE),"")</f>
        <v/>
      </c>
      <c r="M35" s="168" t="str">
        <f>IFERROR(VLOOKUP(M33,'P1-1'!$B:$AP,31,FALSE),"")</f>
        <v/>
      </c>
      <c r="N35" s="168" t="str">
        <f>IFERROR(VLOOKUP(N33,'P1-1'!$B:$AP,31,FALSE),"")</f>
        <v/>
      </c>
      <c r="O35" s="168" t="str">
        <f>IFERROR(VLOOKUP(O33,'P1-1'!$B:$AP,31,FALSE),"")</f>
        <v/>
      </c>
      <c r="P35" s="168" t="str">
        <f>IFERROR(VLOOKUP(P33,'P1-1'!$B:$AP,31,FALSE),"")</f>
        <v/>
      </c>
      <c r="Q35" s="168" t="str">
        <f>IFERROR(VLOOKUP(Q33,'P1-1'!$B:$AP,31,FALSE),"")</f>
        <v/>
      </c>
      <c r="R35" s="168" t="str">
        <f>IFERROR(VLOOKUP(R33,'P1-1'!$B:$AP,31,FALSE),"")</f>
        <v/>
      </c>
      <c r="S35" s="168" t="str">
        <f>IFERROR(VLOOKUP(S33,'P1-1'!$B:$AP,31,FALSE),"")</f>
        <v/>
      </c>
      <c r="T35" s="168" t="str">
        <f>IFERROR(VLOOKUP(T33,'P1-1'!$B:$AP,31,FALSE),"")</f>
        <v/>
      </c>
      <c r="U35" s="168" t="str">
        <f>IFERROR(VLOOKUP(U33,'P1-1'!$B:$AP,31,FALSE),"")</f>
        <v/>
      </c>
      <c r="V35" s="168" t="str">
        <f>IFERROR(VLOOKUP(V33,'P1-1'!$B:$AP,31,FALSE),"")</f>
        <v/>
      </c>
      <c r="W35" s="168" t="str">
        <f>IFERROR(VLOOKUP(W33,'P1-1'!$B:$AP,31,FALSE),"")</f>
        <v/>
      </c>
      <c r="X35" s="168" t="str">
        <f>IFERROR(VLOOKUP(X33,'P1-1'!$B:$AP,31,FALSE),"")</f>
        <v/>
      </c>
      <c r="Y35" s="168" t="str">
        <f>IFERROR(VLOOKUP(Y33,'P1-1'!$B:$AP,31,FALSE),"")</f>
        <v/>
      </c>
      <c r="Z35" s="168" t="str">
        <f>IFERROR(VLOOKUP(Z33,'P1-1'!$B:$AP,31,FALSE),"")</f>
        <v/>
      </c>
      <c r="AA35" s="168" t="str">
        <f>IFERROR(VLOOKUP(AA33,'P1-1'!$B:$AP,31,FALSE),"")</f>
        <v/>
      </c>
      <c r="AB35" s="168" t="str">
        <f>IFERROR(VLOOKUP(AB33,'P1-1'!$B:$AP,31,FALSE),"")</f>
        <v/>
      </c>
      <c r="AC35" s="168" t="str">
        <f>IFERROR(VLOOKUP(AC33,'P1-1'!$B:$AP,31,FALSE),"")</f>
        <v/>
      </c>
      <c r="AD35" s="168" t="str">
        <f>IFERROR(VLOOKUP(AD33,'P1-1'!$B:$AP,31,FALSE),"")</f>
        <v/>
      </c>
      <c r="AE35" s="168" t="str">
        <f>IFERROR(VLOOKUP(AE33,'P1-1'!$B:$AP,31,FALSE),"")</f>
        <v/>
      </c>
      <c r="AF35" s="168" t="str">
        <f>IFERROR(VLOOKUP(AF33,'P1-1'!$B:$AP,31,FALSE),"")</f>
        <v/>
      </c>
      <c r="AG35" s="168" t="str">
        <f>IFERROR(VLOOKUP(AG33,'P1-1'!$B:$AP,31,FALSE),"")</f>
        <v/>
      </c>
      <c r="AH35" s="168" t="str">
        <f>IFERROR(VLOOKUP(AH33,'P1-1'!$B:$AP,31,FALSE),"")</f>
        <v/>
      </c>
      <c r="AI35" s="168" t="str">
        <f>IFERROR(VLOOKUP(AI33,'P1-1'!$B:$AP,31,FALSE),"")</f>
        <v/>
      </c>
      <c r="AJ35" s="168" t="str">
        <f>IFERROR(VLOOKUP(AJ33,'P1-1'!$B:$AP,31,FALSE),"")</f>
        <v/>
      </c>
      <c r="AK35" s="168" t="str">
        <f>IFERROR(VLOOKUP(AK33,'P1-1'!$B:$AP,31,FALSE),"")</f>
        <v/>
      </c>
      <c r="AL35" s="168" t="str">
        <f>IFERROR(VLOOKUP(AL33,'P1-1'!$B:$AP,31,FALSE),"")</f>
        <v/>
      </c>
      <c r="AM35" s="168" t="str">
        <f>IFERROR(VLOOKUP(AM33,'P1-1'!$B:$AP,31,FALSE),"")</f>
        <v/>
      </c>
      <c r="AN35" s="484"/>
      <c r="AO35" s="487"/>
      <c r="AP35" s="492"/>
      <c r="AQ35" s="493"/>
      <c r="AR35" s="487"/>
      <c r="AS35" s="487"/>
      <c r="AT35" s="494"/>
      <c r="AU35" s="328"/>
      <c r="AV35" s="328"/>
    </row>
    <row r="36" spans="1:48" s="139" customFormat="1" ht="12" customHeight="1" x14ac:dyDescent="0.15">
      <c r="A36" s="495">
        <v>5</v>
      </c>
      <c r="B36" s="498"/>
      <c r="C36" s="513"/>
      <c r="D36" s="504" t="s">
        <v>95</v>
      </c>
      <c r="E36" s="363"/>
      <c r="F36" s="507"/>
      <c r="G36" s="508"/>
      <c r="H36" s="166" t="s">
        <v>221</v>
      </c>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5"/>
      <c r="AF36" s="325"/>
      <c r="AG36" s="325"/>
      <c r="AH36" s="325"/>
      <c r="AI36" s="325"/>
      <c r="AJ36" s="325"/>
      <c r="AK36" s="325"/>
      <c r="AL36" s="325"/>
      <c r="AM36" s="325"/>
      <c r="AN36" s="482">
        <f t="shared" ref="AN36" si="11">IF(LEFT($AN$2,6)="共同生活援助",SUM(I37:AM37),SUM(I37:AM38))</f>
        <v>0</v>
      </c>
      <c r="AO36" s="485">
        <f>IF($AN$4="４週",AN36/4,AN36/(DAY(EOMONTH($I$22,0))/7))</f>
        <v>0</v>
      </c>
      <c r="AP36" s="488"/>
      <c r="AQ36" s="489"/>
      <c r="AR36" s="485" t="str">
        <f t="shared" ref="AR36" si="12">IF($AN$4="４週",AU37,AV37)</f>
        <v/>
      </c>
      <c r="AS36" s="485"/>
      <c r="AT36" s="494"/>
      <c r="AU36" s="326" t="s">
        <v>508</v>
      </c>
      <c r="AV36" s="326" t="s">
        <v>222</v>
      </c>
    </row>
    <row r="37" spans="1:48" s="139" customFormat="1" ht="12" customHeight="1" x14ac:dyDescent="0.15">
      <c r="A37" s="496"/>
      <c r="B37" s="499"/>
      <c r="C37" s="514"/>
      <c r="D37" s="505"/>
      <c r="E37" s="364"/>
      <c r="F37" s="509"/>
      <c r="G37" s="510"/>
      <c r="H37" s="167" t="s">
        <v>223</v>
      </c>
      <c r="I37" s="168" t="str">
        <f>IFERROR(VLOOKUP(I36,'P1-1'!$B:$AP,41,FALSE),"")</f>
        <v/>
      </c>
      <c r="J37" s="168" t="str">
        <f>IFERROR(VLOOKUP(J36,'P1-1'!$B:$AP,41,FALSE),"")</f>
        <v/>
      </c>
      <c r="K37" s="168" t="str">
        <f>IFERROR(VLOOKUP(K36,'P1-1'!$B:$AP,41,FALSE),"")</f>
        <v/>
      </c>
      <c r="L37" s="168" t="str">
        <f>IFERROR(VLOOKUP(L36,'P1-1'!$B:$AP,41,FALSE),"")</f>
        <v/>
      </c>
      <c r="M37" s="168" t="str">
        <f>IFERROR(VLOOKUP(M36,'P1-1'!$B:$AP,41,FALSE),"")</f>
        <v/>
      </c>
      <c r="N37" s="168" t="str">
        <f>IFERROR(VLOOKUP(N36,'P1-1'!$B:$AP,41,FALSE),"")</f>
        <v/>
      </c>
      <c r="O37" s="168" t="str">
        <f>IFERROR(VLOOKUP(O36,'P1-1'!$B:$AP,41,FALSE),"")</f>
        <v/>
      </c>
      <c r="P37" s="168" t="str">
        <f>IFERROR(VLOOKUP(P36,'P1-1'!$B:$AP,41,FALSE),"")</f>
        <v/>
      </c>
      <c r="Q37" s="168" t="str">
        <f>IFERROR(VLOOKUP(Q36,'P1-1'!$B:$AP,41,FALSE),"")</f>
        <v/>
      </c>
      <c r="R37" s="168" t="str">
        <f>IFERROR(VLOOKUP(R36,'P1-1'!$B:$AP,41,FALSE),"")</f>
        <v/>
      </c>
      <c r="S37" s="168" t="str">
        <f>IFERROR(VLOOKUP(S36,'P1-1'!$B:$AP,41,FALSE),"")</f>
        <v/>
      </c>
      <c r="T37" s="168" t="str">
        <f>IFERROR(VLOOKUP(T36,'P1-1'!$B:$AP,41,FALSE),"")</f>
        <v/>
      </c>
      <c r="U37" s="168" t="str">
        <f>IFERROR(VLOOKUP(U36,'P1-1'!$B:$AP,41,FALSE),"")</f>
        <v/>
      </c>
      <c r="V37" s="168" t="str">
        <f>IFERROR(VLOOKUP(V36,'P1-1'!$B:$AP,41,FALSE),"")</f>
        <v/>
      </c>
      <c r="W37" s="168" t="str">
        <f>IFERROR(VLOOKUP(W36,'P1-1'!$B:$AP,41,FALSE),"")</f>
        <v/>
      </c>
      <c r="X37" s="168" t="str">
        <f>IFERROR(VLOOKUP(X36,'P1-1'!$B:$AP,41,FALSE),"")</f>
        <v/>
      </c>
      <c r="Y37" s="168" t="str">
        <f>IFERROR(VLOOKUP(Y36,'P1-1'!$B:$AP,41,FALSE),"")</f>
        <v/>
      </c>
      <c r="Z37" s="168" t="str">
        <f>IFERROR(VLOOKUP(Z36,'P1-1'!$B:$AP,41,FALSE),"")</f>
        <v/>
      </c>
      <c r="AA37" s="168" t="str">
        <f>IFERROR(VLOOKUP(AA36,'P1-1'!$B:$AP,41,FALSE),"")</f>
        <v/>
      </c>
      <c r="AB37" s="168" t="str">
        <f>IFERROR(VLOOKUP(AB36,'P1-1'!$B:$AP,41,FALSE),"")</f>
        <v/>
      </c>
      <c r="AC37" s="168" t="str">
        <f>IFERROR(VLOOKUP(AC36,'P1-1'!$B:$AP,41,FALSE),"")</f>
        <v/>
      </c>
      <c r="AD37" s="168" t="str">
        <f>IFERROR(VLOOKUP(AD36,'P1-1'!$B:$AP,41,FALSE),"")</f>
        <v/>
      </c>
      <c r="AE37" s="168" t="str">
        <f>IFERROR(VLOOKUP(AE36,'P1-1'!$B:$AP,41,FALSE),"")</f>
        <v/>
      </c>
      <c r="AF37" s="168" t="str">
        <f>IFERROR(VLOOKUP(AF36,'P1-1'!$B:$AP,41,FALSE),"")</f>
        <v/>
      </c>
      <c r="AG37" s="168" t="str">
        <f>IFERROR(VLOOKUP(AG36,'P1-1'!$B:$AP,41,FALSE),"")</f>
        <v/>
      </c>
      <c r="AH37" s="168" t="str">
        <f>IFERROR(VLOOKUP(AH36,'P1-1'!$B:$AP,41,FALSE),"")</f>
        <v/>
      </c>
      <c r="AI37" s="168" t="str">
        <f>IFERROR(VLOOKUP(AI36,'P1-1'!$B:$AP,41,FALSE),"")</f>
        <v/>
      </c>
      <c r="AJ37" s="168" t="str">
        <f>IFERROR(VLOOKUP(AJ36,'P1-1'!$B:$AP,41,FALSE),"")</f>
        <v/>
      </c>
      <c r="AK37" s="168" t="str">
        <f>IFERROR(VLOOKUP(AK36,'P1-1'!$B:$AP,41,FALSE),"")</f>
        <v/>
      </c>
      <c r="AL37" s="168" t="str">
        <f>IFERROR(VLOOKUP(AL36,'P1-1'!$B:$AP,41,FALSE),"")</f>
        <v/>
      </c>
      <c r="AM37" s="168" t="str">
        <f>IFERROR(VLOOKUP(AM36,'P1-1'!$B:$AP,41,FALSE),"")</f>
        <v/>
      </c>
      <c r="AN37" s="483"/>
      <c r="AO37" s="486"/>
      <c r="AP37" s="490"/>
      <c r="AQ37" s="491"/>
      <c r="AR37" s="486"/>
      <c r="AS37" s="486"/>
      <c r="AT37" s="494"/>
      <c r="AU37" s="327" t="str">
        <f t="shared" ref="AU37" si="13">IFERROR(IF($D36="□",($AO36/$AK$7),($AO36/$AK$9)),"")</f>
        <v/>
      </c>
      <c r="AV37" s="327" t="str">
        <f t="shared" ref="AV37" si="14">IFERROR(IF($D36="□",($AN36/$AO$7),($AN36/$AO$9)),"")</f>
        <v/>
      </c>
    </row>
    <row r="38" spans="1:48" s="139" customFormat="1" ht="12" customHeight="1" x14ac:dyDescent="0.15">
      <c r="A38" s="497"/>
      <c r="B38" s="500"/>
      <c r="C38" s="515"/>
      <c r="D38" s="506"/>
      <c r="E38" s="364"/>
      <c r="F38" s="511"/>
      <c r="G38" s="512"/>
      <c r="H38" s="169" t="s">
        <v>224</v>
      </c>
      <c r="I38" s="168" t="str">
        <f>IFERROR(VLOOKUP(I36,'P1-1'!$B:$AP,31,FALSE),"")</f>
        <v/>
      </c>
      <c r="J38" s="168" t="str">
        <f>IFERROR(VLOOKUP(J36,'P1-1'!$B:$AP,31,FALSE),"")</f>
        <v/>
      </c>
      <c r="K38" s="168" t="str">
        <f>IFERROR(VLOOKUP(K36,'P1-1'!$B:$AP,31,FALSE),"")</f>
        <v/>
      </c>
      <c r="L38" s="168" t="str">
        <f>IFERROR(VLOOKUP(L36,'P1-1'!$B:$AP,31,FALSE),"")</f>
        <v/>
      </c>
      <c r="M38" s="168" t="str">
        <f>IFERROR(VLOOKUP(M36,'P1-1'!$B:$AP,31,FALSE),"")</f>
        <v/>
      </c>
      <c r="N38" s="168" t="str">
        <f>IFERROR(VLOOKUP(N36,'P1-1'!$B:$AP,31,FALSE),"")</f>
        <v/>
      </c>
      <c r="O38" s="168" t="str">
        <f>IFERROR(VLOOKUP(O36,'P1-1'!$B:$AP,31,FALSE),"")</f>
        <v/>
      </c>
      <c r="P38" s="168" t="str">
        <f>IFERROR(VLOOKUP(P36,'P1-1'!$B:$AP,31,FALSE),"")</f>
        <v/>
      </c>
      <c r="Q38" s="168" t="str">
        <f>IFERROR(VLOOKUP(Q36,'P1-1'!$B:$AP,31,FALSE),"")</f>
        <v/>
      </c>
      <c r="R38" s="168" t="str">
        <f>IFERROR(VLOOKUP(R36,'P1-1'!$B:$AP,31,FALSE),"")</f>
        <v/>
      </c>
      <c r="S38" s="168" t="str">
        <f>IFERROR(VLOOKUP(S36,'P1-1'!$B:$AP,31,FALSE),"")</f>
        <v/>
      </c>
      <c r="T38" s="168" t="str">
        <f>IFERROR(VLOOKUP(T36,'P1-1'!$B:$AP,31,FALSE),"")</f>
        <v/>
      </c>
      <c r="U38" s="168" t="str">
        <f>IFERROR(VLOOKUP(U36,'P1-1'!$B:$AP,31,FALSE),"")</f>
        <v/>
      </c>
      <c r="V38" s="168" t="str">
        <f>IFERROR(VLOOKUP(V36,'P1-1'!$B:$AP,31,FALSE),"")</f>
        <v/>
      </c>
      <c r="W38" s="168" t="str">
        <f>IFERROR(VLOOKUP(W36,'P1-1'!$B:$AP,31,FALSE),"")</f>
        <v/>
      </c>
      <c r="X38" s="168" t="str">
        <f>IFERROR(VLOOKUP(X36,'P1-1'!$B:$AP,31,FALSE),"")</f>
        <v/>
      </c>
      <c r="Y38" s="168" t="str">
        <f>IFERROR(VLOOKUP(Y36,'P1-1'!$B:$AP,31,FALSE),"")</f>
        <v/>
      </c>
      <c r="Z38" s="168" t="str">
        <f>IFERROR(VLOOKUP(Z36,'P1-1'!$B:$AP,31,FALSE),"")</f>
        <v/>
      </c>
      <c r="AA38" s="168" t="str">
        <f>IFERROR(VLOOKUP(AA36,'P1-1'!$B:$AP,31,FALSE),"")</f>
        <v/>
      </c>
      <c r="AB38" s="168" t="str">
        <f>IFERROR(VLOOKUP(AB36,'P1-1'!$B:$AP,31,FALSE),"")</f>
        <v/>
      </c>
      <c r="AC38" s="168" t="str">
        <f>IFERROR(VLOOKUP(AC36,'P1-1'!$B:$AP,31,FALSE),"")</f>
        <v/>
      </c>
      <c r="AD38" s="168" t="str">
        <f>IFERROR(VLOOKUP(AD36,'P1-1'!$B:$AP,31,FALSE),"")</f>
        <v/>
      </c>
      <c r="AE38" s="168" t="str">
        <f>IFERROR(VLOOKUP(AE36,'P1-1'!$B:$AP,31,FALSE),"")</f>
        <v/>
      </c>
      <c r="AF38" s="168" t="str">
        <f>IFERROR(VLOOKUP(AF36,'P1-1'!$B:$AP,31,FALSE),"")</f>
        <v/>
      </c>
      <c r="AG38" s="168" t="str">
        <f>IFERROR(VLOOKUP(AG36,'P1-1'!$B:$AP,31,FALSE),"")</f>
        <v/>
      </c>
      <c r="AH38" s="168" t="str">
        <f>IFERROR(VLOOKUP(AH36,'P1-1'!$B:$AP,31,FALSE),"")</f>
        <v/>
      </c>
      <c r="AI38" s="168" t="str">
        <f>IFERROR(VLOOKUP(AI36,'P1-1'!$B:$AP,31,FALSE),"")</f>
        <v/>
      </c>
      <c r="AJ38" s="168" t="str">
        <f>IFERROR(VLOOKUP(AJ36,'P1-1'!$B:$AP,31,FALSE),"")</f>
        <v/>
      </c>
      <c r="AK38" s="168" t="str">
        <f>IFERROR(VLOOKUP(AK36,'P1-1'!$B:$AP,31,FALSE),"")</f>
        <v/>
      </c>
      <c r="AL38" s="168" t="str">
        <f>IFERROR(VLOOKUP(AL36,'P1-1'!$B:$AP,31,FALSE),"")</f>
        <v/>
      </c>
      <c r="AM38" s="168" t="str">
        <f>IFERROR(VLOOKUP(AM36,'P1-1'!$B:$AP,31,FALSE),"")</f>
        <v/>
      </c>
      <c r="AN38" s="484"/>
      <c r="AO38" s="487"/>
      <c r="AP38" s="492"/>
      <c r="AQ38" s="493"/>
      <c r="AR38" s="487"/>
      <c r="AS38" s="487"/>
      <c r="AT38" s="494"/>
      <c r="AU38" s="328"/>
      <c r="AV38" s="328"/>
    </row>
    <row r="39" spans="1:48" s="139" customFormat="1" ht="12" customHeight="1" x14ac:dyDescent="0.15">
      <c r="A39" s="495">
        <v>6</v>
      </c>
      <c r="B39" s="498"/>
      <c r="C39" s="513"/>
      <c r="D39" s="504" t="s">
        <v>95</v>
      </c>
      <c r="E39" s="363"/>
      <c r="F39" s="507"/>
      <c r="G39" s="508"/>
      <c r="H39" s="166" t="s">
        <v>221</v>
      </c>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5"/>
      <c r="AG39" s="325"/>
      <c r="AH39" s="325"/>
      <c r="AI39" s="325"/>
      <c r="AJ39" s="325"/>
      <c r="AK39" s="325"/>
      <c r="AL39" s="325"/>
      <c r="AM39" s="325"/>
      <c r="AN39" s="482">
        <f t="shared" ref="AN39" si="15">IF(LEFT($AN$2,6)="共同生活援助",SUM(I40:AM40),SUM(I40:AM41))</f>
        <v>0</v>
      </c>
      <c r="AO39" s="485">
        <f>IF($AN$4="４週",AN39/4,AN39/(DAY(EOMONTH($I$22,0))/7))</f>
        <v>0</v>
      </c>
      <c r="AP39" s="488"/>
      <c r="AQ39" s="489"/>
      <c r="AR39" s="485" t="str">
        <f t="shared" ref="AR39" si="16">IF($AN$4="４週",AU40,AV40)</f>
        <v/>
      </c>
      <c r="AS39" s="485"/>
      <c r="AT39" s="494"/>
      <c r="AU39" s="326" t="s">
        <v>508</v>
      </c>
      <c r="AV39" s="326" t="s">
        <v>222</v>
      </c>
    </row>
    <row r="40" spans="1:48" s="139" customFormat="1" ht="12" customHeight="1" x14ac:dyDescent="0.15">
      <c r="A40" s="496"/>
      <c r="B40" s="499"/>
      <c r="C40" s="514"/>
      <c r="D40" s="505"/>
      <c r="E40" s="364"/>
      <c r="F40" s="509"/>
      <c r="G40" s="510"/>
      <c r="H40" s="167" t="s">
        <v>223</v>
      </c>
      <c r="I40" s="168" t="str">
        <f>IFERROR(VLOOKUP(I39,'P1-1'!$B:$AP,41,FALSE),"")</f>
        <v/>
      </c>
      <c r="J40" s="168" t="str">
        <f>IFERROR(VLOOKUP(J39,'P1-1'!$B:$AP,41,FALSE),"")</f>
        <v/>
      </c>
      <c r="K40" s="168" t="str">
        <f>IFERROR(VLOOKUP(K39,'P1-1'!$B:$AP,41,FALSE),"")</f>
        <v/>
      </c>
      <c r="L40" s="168" t="str">
        <f>IFERROR(VLOOKUP(L39,'P1-1'!$B:$AP,41,FALSE),"")</f>
        <v/>
      </c>
      <c r="M40" s="168" t="str">
        <f>IFERROR(VLOOKUP(M39,'P1-1'!$B:$AP,41,FALSE),"")</f>
        <v/>
      </c>
      <c r="N40" s="168" t="str">
        <f>IFERROR(VLOOKUP(N39,'P1-1'!$B:$AP,41,FALSE),"")</f>
        <v/>
      </c>
      <c r="O40" s="168" t="str">
        <f>IFERROR(VLOOKUP(O39,'P1-1'!$B:$AP,41,FALSE),"")</f>
        <v/>
      </c>
      <c r="P40" s="168" t="str">
        <f>IFERROR(VLOOKUP(P39,'P1-1'!$B:$AP,41,FALSE),"")</f>
        <v/>
      </c>
      <c r="Q40" s="168" t="str">
        <f>IFERROR(VLOOKUP(Q39,'P1-1'!$B:$AP,41,FALSE),"")</f>
        <v/>
      </c>
      <c r="R40" s="168" t="str">
        <f>IFERROR(VLOOKUP(R39,'P1-1'!$B:$AP,41,FALSE),"")</f>
        <v/>
      </c>
      <c r="S40" s="168" t="str">
        <f>IFERROR(VLOOKUP(S39,'P1-1'!$B:$AP,41,FALSE),"")</f>
        <v/>
      </c>
      <c r="T40" s="168" t="str">
        <f>IFERROR(VLOOKUP(T39,'P1-1'!$B:$AP,41,FALSE),"")</f>
        <v/>
      </c>
      <c r="U40" s="168" t="str">
        <f>IFERROR(VLOOKUP(U39,'P1-1'!$B:$AP,41,FALSE),"")</f>
        <v/>
      </c>
      <c r="V40" s="168" t="str">
        <f>IFERROR(VLOOKUP(V39,'P1-1'!$B:$AP,41,FALSE),"")</f>
        <v/>
      </c>
      <c r="W40" s="168" t="str">
        <f>IFERROR(VLOOKUP(W39,'P1-1'!$B:$AP,41,FALSE),"")</f>
        <v/>
      </c>
      <c r="X40" s="168" t="str">
        <f>IFERROR(VLOOKUP(X39,'P1-1'!$B:$AP,41,FALSE),"")</f>
        <v/>
      </c>
      <c r="Y40" s="168" t="str">
        <f>IFERROR(VLOOKUP(Y39,'P1-1'!$B:$AP,41,FALSE),"")</f>
        <v/>
      </c>
      <c r="Z40" s="168" t="str">
        <f>IFERROR(VLOOKUP(Z39,'P1-1'!$B:$AP,41,FALSE),"")</f>
        <v/>
      </c>
      <c r="AA40" s="168" t="str">
        <f>IFERROR(VLOOKUP(AA39,'P1-1'!$B:$AP,41,FALSE),"")</f>
        <v/>
      </c>
      <c r="AB40" s="168" t="str">
        <f>IFERROR(VLOOKUP(AB39,'P1-1'!$B:$AP,41,FALSE),"")</f>
        <v/>
      </c>
      <c r="AC40" s="168" t="str">
        <f>IFERROR(VLOOKUP(AC39,'P1-1'!$B:$AP,41,FALSE),"")</f>
        <v/>
      </c>
      <c r="AD40" s="168" t="str">
        <f>IFERROR(VLOOKUP(AD39,'P1-1'!$B:$AP,41,FALSE),"")</f>
        <v/>
      </c>
      <c r="AE40" s="168" t="str">
        <f>IFERROR(VLOOKUP(AE39,'P1-1'!$B:$AP,41,FALSE),"")</f>
        <v/>
      </c>
      <c r="AF40" s="168" t="str">
        <f>IFERROR(VLOOKUP(AF39,'P1-1'!$B:$AP,41,FALSE),"")</f>
        <v/>
      </c>
      <c r="AG40" s="168" t="str">
        <f>IFERROR(VLOOKUP(AG39,'P1-1'!$B:$AP,41,FALSE),"")</f>
        <v/>
      </c>
      <c r="AH40" s="168" t="str">
        <f>IFERROR(VLOOKUP(AH39,'P1-1'!$B:$AP,41,FALSE),"")</f>
        <v/>
      </c>
      <c r="AI40" s="168" t="str">
        <f>IFERROR(VLOOKUP(AI39,'P1-1'!$B:$AP,41,FALSE),"")</f>
        <v/>
      </c>
      <c r="AJ40" s="168" t="str">
        <f>IFERROR(VLOOKUP(AJ39,'P1-1'!$B:$AP,41,FALSE),"")</f>
        <v/>
      </c>
      <c r="AK40" s="168" t="str">
        <f>IFERROR(VLOOKUP(AK39,'P1-1'!$B:$AP,41,FALSE),"")</f>
        <v/>
      </c>
      <c r="AL40" s="168" t="str">
        <f>IFERROR(VLOOKUP(AL39,'P1-1'!$B:$AP,41,FALSE),"")</f>
        <v/>
      </c>
      <c r="AM40" s="168" t="str">
        <f>IFERROR(VLOOKUP(AM39,'P1-1'!$B:$AP,41,FALSE),"")</f>
        <v/>
      </c>
      <c r="AN40" s="483"/>
      <c r="AO40" s="486"/>
      <c r="AP40" s="490"/>
      <c r="AQ40" s="491"/>
      <c r="AR40" s="486"/>
      <c r="AS40" s="486"/>
      <c r="AT40" s="494"/>
      <c r="AU40" s="327" t="str">
        <f t="shared" ref="AU40" si="17">IFERROR(IF($D39="□",($AO39/$AK$7),($AO39/$AK$9)),"")</f>
        <v/>
      </c>
      <c r="AV40" s="327" t="str">
        <f t="shared" ref="AV40" si="18">IFERROR(IF($D39="□",($AN39/$AO$7),($AN39/$AO$9)),"")</f>
        <v/>
      </c>
    </row>
    <row r="41" spans="1:48" s="139" customFormat="1" ht="12" customHeight="1" x14ac:dyDescent="0.15">
      <c r="A41" s="497"/>
      <c r="B41" s="500"/>
      <c r="C41" s="515"/>
      <c r="D41" s="506"/>
      <c r="E41" s="364"/>
      <c r="F41" s="511"/>
      <c r="G41" s="512"/>
      <c r="H41" s="169" t="s">
        <v>224</v>
      </c>
      <c r="I41" s="168" t="str">
        <f>IFERROR(VLOOKUP(I39,'P1-1'!$B:$AP,31,FALSE),"")</f>
        <v/>
      </c>
      <c r="J41" s="168" t="str">
        <f>IFERROR(VLOOKUP(J39,'P1-1'!$B:$AP,31,FALSE),"")</f>
        <v/>
      </c>
      <c r="K41" s="168" t="str">
        <f>IFERROR(VLOOKUP(K39,'P1-1'!$B:$AP,31,FALSE),"")</f>
        <v/>
      </c>
      <c r="L41" s="168" t="str">
        <f>IFERROR(VLOOKUP(L39,'P1-1'!$B:$AP,31,FALSE),"")</f>
        <v/>
      </c>
      <c r="M41" s="168" t="str">
        <f>IFERROR(VLOOKUP(M39,'P1-1'!$B:$AP,31,FALSE),"")</f>
        <v/>
      </c>
      <c r="N41" s="168" t="str">
        <f>IFERROR(VLOOKUP(N39,'P1-1'!$B:$AP,31,FALSE),"")</f>
        <v/>
      </c>
      <c r="O41" s="168" t="str">
        <f>IFERROR(VLOOKUP(O39,'P1-1'!$B:$AP,31,FALSE),"")</f>
        <v/>
      </c>
      <c r="P41" s="168" t="str">
        <f>IFERROR(VLOOKUP(P39,'P1-1'!$B:$AP,31,FALSE),"")</f>
        <v/>
      </c>
      <c r="Q41" s="168" t="str">
        <f>IFERROR(VLOOKUP(Q39,'P1-1'!$B:$AP,31,FALSE),"")</f>
        <v/>
      </c>
      <c r="R41" s="168" t="str">
        <f>IFERROR(VLOOKUP(R39,'P1-1'!$B:$AP,31,FALSE),"")</f>
        <v/>
      </c>
      <c r="S41" s="168" t="str">
        <f>IFERROR(VLOOKUP(S39,'P1-1'!$B:$AP,31,FALSE),"")</f>
        <v/>
      </c>
      <c r="T41" s="168" t="str">
        <f>IFERROR(VLOOKUP(T39,'P1-1'!$B:$AP,31,FALSE),"")</f>
        <v/>
      </c>
      <c r="U41" s="168" t="str">
        <f>IFERROR(VLOOKUP(U39,'P1-1'!$B:$AP,31,FALSE),"")</f>
        <v/>
      </c>
      <c r="V41" s="168" t="str">
        <f>IFERROR(VLOOKUP(V39,'P1-1'!$B:$AP,31,FALSE),"")</f>
        <v/>
      </c>
      <c r="W41" s="168" t="str">
        <f>IFERROR(VLOOKUP(W39,'P1-1'!$B:$AP,31,FALSE),"")</f>
        <v/>
      </c>
      <c r="X41" s="168" t="str">
        <f>IFERROR(VLOOKUP(X39,'P1-1'!$B:$AP,31,FALSE),"")</f>
        <v/>
      </c>
      <c r="Y41" s="168" t="str">
        <f>IFERROR(VLOOKUP(Y39,'P1-1'!$B:$AP,31,FALSE),"")</f>
        <v/>
      </c>
      <c r="Z41" s="168" t="str">
        <f>IFERROR(VLOOKUP(Z39,'P1-1'!$B:$AP,31,FALSE),"")</f>
        <v/>
      </c>
      <c r="AA41" s="168" t="str">
        <f>IFERROR(VLOOKUP(AA39,'P1-1'!$B:$AP,31,FALSE),"")</f>
        <v/>
      </c>
      <c r="AB41" s="168" t="str">
        <f>IFERROR(VLOOKUP(AB39,'P1-1'!$B:$AP,31,FALSE),"")</f>
        <v/>
      </c>
      <c r="AC41" s="168" t="str">
        <f>IFERROR(VLOOKUP(AC39,'P1-1'!$B:$AP,31,FALSE),"")</f>
        <v/>
      </c>
      <c r="AD41" s="168" t="str">
        <f>IFERROR(VLOOKUP(AD39,'P1-1'!$B:$AP,31,FALSE),"")</f>
        <v/>
      </c>
      <c r="AE41" s="168" t="str">
        <f>IFERROR(VLOOKUP(AE39,'P1-1'!$B:$AP,31,FALSE),"")</f>
        <v/>
      </c>
      <c r="AF41" s="168" t="str">
        <f>IFERROR(VLOOKUP(AF39,'P1-1'!$B:$AP,31,FALSE),"")</f>
        <v/>
      </c>
      <c r="AG41" s="168" t="str">
        <f>IFERROR(VLOOKUP(AG39,'P1-1'!$B:$AP,31,FALSE),"")</f>
        <v/>
      </c>
      <c r="AH41" s="168" t="str">
        <f>IFERROR(VLOOKUP(AH39,'P1-1'!$B:$AP,31,FALSE),"")</f>
        <v/>
      </c>
      <c r="AI41" s="168" t="str">
        <f>IFERROR(VLOOKUP(AI39,'P1-1'!$B:$AP,31,FALSE),"")</f>
        <v/>
      </c>
      <c r="AJ41" s="168" t="str">
        <f>IFERROR(VLOOKUP(AJ39,'P1-1'!$B:$AP,31,FALSE),"")</f>
        <v/>
      </c>
      <c r="AK41" s="168" t="str">
        <f>IFERROR(VLOOKUP(AK39,'P1-1'!$B:$AP,31,FALSE),"")</f>
        <v/>
      </c>
      <c r="AL41" s="168" t="str">
        <f>IFERROR(VLOOKUP(AL39,'P1-1'!$B:$AP,31,FALSE),"")</f>
        <v/>
      </c>
      <c r="AM41" s="168" t="str">
        <f>IFERROR(VLOOKUP(AM39,'P1-1'!$B:$AP,31,FALSE),"")</f>
        <v/>
      </c>
      <c r="AN41" s="484"/>
      <c r="AO41" s="487"/>
      <c r="AP41" s="492"/>
      <c r="AQ41" s="493"/>
      <c r="AR41" s="487"/>
      <c r="AS41" s="487"/>
      <c r="AT41" s="494"/>
      <c r="AU41" s="328"/>
      <c r="AV41" s="328"/>
    </row>
    <row r="42" spans="1:48" s="139" customFormat="1" ht="12" customHeight="1" x14ac:dyDescent="0.15">
      <c r="A42" s="495">
        <v>7</v>
      </c>
      <c r="B42" s="498"/>
      <c r="C42" s="513"/>
      <c r="D42" s="504" t="s">
        <v>95</v>
      </c>
      <c r="E42" s="363"/>
      <c r="F42" s="507"/>
      <c r="G42" s="508"/>
      <c r="H42" s="166" t="s">
        <v>221</v>
      </c>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482">
        <f t="shared" ref="AN42" si="19">IF(LEFT($AN$2,6)="共同生活援助",SUM(I43:AM43),SUM(I43:AM44))</f>
        <v>0</v>
      </c>
      <c r="AO42" s="485">
        <f>IF($AN$4="４週",AN42/4,AN42/(DAY(EOMONTH($I$22,0))/7))</f>
        <v>0</v>
      </c>
      <c r="AP42" s="488"/>
      <c r="AQ42" s="489"/>
      <c r="AR42" s="485" t="str">
        <f t="shared" ref="AR42" si="20">IF($AN$4="４週",AU43,AV43)</f>
        <v/>
      </c>
      <c r="AS42" s="485"/>
      <c r="AT42" s="494"/>
      <c r="AU42" s="326" t="s">
        <v>508</v>
      </c>
      <c r="AV42" s="326" t="s">
        <v>222</v>
      </c>
    </row>
    <row r="43" spans="1:48" s="139" customFormat="1" ht="12" customHeight="1" x14ac:dyDescent="0.15">
      <c r="A43" s="496"/>
      <c r="B43" s="499"/>
      <c r="C43" s="514"/>
      <c r="D43" s="505"/>
      <c r="E43" s="364"/>
      <c r="F43" s="509"/>
      <c r="G43" s="510"/>
      <c r="H43" s="167" t="s">
        <v>223</v>
      </c>
      <c r="I43" s="168" t="str">
        <f>IFERROR(VLOOKUP(I42,'P1-1'!$B:$AP,41,FALSE),"")</f>
        <v/>
      </c>
      <c r="J43" s="168" t="str">
        <f>IFERROR(VLOOKUP(J42,'P1-1'!$B:$AP,41,FALSE),"")</f>
        <v/>
      </c>
      <c r="K43" s="168" t="str">
        <f>IFERROR(VLOOKUP(K42,'P1-1'!$B:$AP,41,FALSE),"")</f>
        <v/>
      </c>
      <c r="L43" s="168" t="str">
        <f>IFERROR(VLOOKUP(L42,'P1-1'!$B:$AP,41,FALSE),"")</f>
        <v/>
      </c>
      <c r="M43" s="168" t="str">
        <f>IFERROR(VLOOKUP(M42,'P1-1'!$B:$AP,41,FALSE),"")</f>
        <v/>
      </c>
      <c r="N43" s="168" t="str">
        <f>IFERROR(VLOOKUP(N42,'P1-1'!$B:$AP,41,FALSE),"")</f>
        <v/>
      </c>
      <c r="O43" s="168" t="str">
        <f>IFERROR(VLOOKUP(O42,'P1-1'!$B:$AP,41,FALSE),"")</f>
        <v/>
      </c>
      <c r="P43" s="168" t="str">
        <f>IFERROR(VLOOKUP(P42,'P1-1'!$B:$AP,41,FALSE),"")</f>
        <v/>
      </c>
      <c r="Q43" s="168" t="str">
        <f>IFERROR(VLOOKUP(Q42,'P1-1'!$B:$AP,41,FALSE),"")</f>
        <v/>
      </c>
      <c r="R43" s="168" t="str">
        <f>IFERROR(VLOOKUP(R42,'P1-1'!$B:$AP,41,FALSE),"")</f>
        <v/>
      </c>
      <c r="S43" s="168" t="str">
        <f>IFERROR(VLOOKUP(S42,'P1-1'!$B:$AP,41,FALSE),"")</f>
        <v/>
      </c>
      <c r="T43" s="168" t="str">
        <f>IFERROR(VLOOKUP(T42,'P1-1'!$B:$AP,41,FALSE),"")</f>
        <v/>
      </c>
      <c r="U43" s="168" t="str">
        <f>IFERROR(VLOOKUP(U42,'P1-1'!$B:$AP,41,FALSE),"")</f>
        <v/>
      </c>
      <c r="V43" s="168" t="str">
        <f>IFERROR(VLOOKUP(V42,'P1-1'!$B:$AP,41,FALSE),"")</f>
        <v/>
      </c>
      <c r="W43" s="168" t="str">
        <f>IFERROR(VLOOKUP(W42,'P1-1'!$B:$AP,41,FALSE),"")</f>
        <v/>
      </c>
      <c r="X43" s="168" t="str">
        <f>IFERROR(VLOOKUP(X42,'P1-1'!$B:$AP,41,FALSE),"")</f>
        <v/>
      </c>
      <c r="Y43" s="168" t="str">
        <f>IFERROR(VLOOKUP(Y42,'P1-1'!$B:$AP,41,FALSE),"")</f>
        <v/>
      </c>
      <c r="Z43" s="168" t="str">
        <f>IFERROR(VLOOKUP(Z42,'P1-1'!$B:$AP,41,FALSE),"")</f>
        <v/>
      </c>
      <c r="AA43" s="168" t="str">
        <f>IFERROR(VLOOKUP(AA42,'P1-1'!$B:$AP,41,FALSE),"")</f>
        <v/>
      </c>
      <c r="AB43" s="168" t="str">
        <f>IFERROR(VLOOKUP(AB42,'P1-1'!$B:$AP,41,FALSE),"")</f>
        <v/>
      </c>
      <c r="AC43" s="168" t="str">
        <f>IFERROR(VLOOKUP(AC42,'P1-1'!$B:$AP,41,FALSE),"")</f>
        <v/>
      </c>
      <c r="AD43" s="168" t="str">
        <f>IFERROR(VLOOKUP(AD42,'P1-1'!$B:$AP,41,FALSE),"")</f>
        <v/>
      </c>
      <c r="AE43" s="168" t="str">
        <f>IFERROR(VLOOKUP(AE42,'P1-1'!$B:$AP,41,FALSE),"")</f>
        <v/>
      </c>
      <c r="AF43" s="168" t="str">
        <f>IFERROR(VLOOKUP(AF42,'P1-1'!$B:$AP,41,FALSE),"")</f>
        <v/>
      </c>
      <c r="AG43" s="168" t="str">
        <f>IFERROR(VLOOKUP(AG42,'P1-1'!$B:$AP,41,FALSE),"")</f>
        <v/>
      </c>
      <c r="AH43" s="168" t="str">
        <f>IFERROR(VLOOKUP(AH42,'P1-1'!$B:$AP,41,FALSE),"")</f>
        <v/>
      </c>
      <c r="AI43" s="168" t="str">
        <f>IFERROR(VLOOKUP(AI42,'P1-1'!$B:$AP,41,FALSE),"")</f>
        <v/>
      </c>
      <c r="AJ43" s="168" t="str">
        <f>IFERROR(VLOOKUP(AJ42,'P1-1'!$B:$AP,41,FALSE),"")</f>
        <v/>
      </c>
      <c r="AK43" s="168" t="str">
        <f>IFERROR(VLOOKUP(AK42,'P1-1'!$B:$AP,41,FALSE),"")</f>
        <v/>
      </c>
      <c r="AL43" s="168" t="str">
        <f>IFERROR(VLOOKUP(AL42,'P1-1'!$B:$AP,41,FALSE),"")</f>
        <v/>
      </c>
      <c r="AM43" s="168" t="str">
        <f>IFERROR(VLOOKUP(AM42,'P1-1'!$B:$AP,41,FALSE),"")</f>
        <v/>
      </c>
      <c r="AN43" s="483"/>
      <c r="AO43" s="486"/>
      <c r="AP43" s="490"/>
      <c r="AQ43" s="491"/>
      <c r="AR43" s="486"/>
      <c r="AS43" s="486"/>
      <c r="AT43" s="494"/>
      <c r="AU43" s="327" t="str">
        <f t="shared" ref="AU43" si="21">IFERROR(IF($D42="□",($AO42/$AK$7),($AO42/$AK$9)),"")</f>
        <v/>
      </c>
      <c r="AV43" s="327" t="str">
        <f t="shared" ref="AV43" si="22">IFERROR(IF($D42="□",($AN42/$AO$7),($AN42/$AO$9)),"")</f>
        <v/>
      </c>
    </row>
    <row r="44" spans="1:48" s="139" customFormat="1" ht="12" customHeight="1" x14ac:dyDescent="0.15">
      <c r="A44" s="497"/>
      <c r="B44" s="500"/>
      <c r="C44" s="515"/>
      <c r="D44" s="506"/>
      <c r="E44" s="364"/>
      <c r="F44" s="511"/>
      <c r="G44" s="512"/>
      <c r="H44" s="169" t="s">
        <v>224</v>
      </c>
      <c r="I44" s="168" t="str">
        <f>IFERROR(VLOOKUP(I42,'P1-1'!$B:$AP,31,FALSE),"")</f>
        <v/>
      </c>
      <c r="J44" s="168" t="str">
        <f>IFERROR(VLOOKUP(J42,'P1-1'!$B:$AP,31,FALSE),"")</f>
        <v/>
      </c>
      <c r="K44" s="168" t="str">
        <f>IFERROR(VLOOKUP(K42,'P1-1'!$B:$AP,31,FALSE),"")</f>
        <v/>
      </c>
      <c r="L44" s="168" t="str">
        <f>IFERROR(VLOOKUP(L42,'P1-1'!$B:$AP,31,FALSE),"")</f>
        <v/>
      </c>
      <c r="M44" s="168" t="str">
        <f>IFERROR(VLOOKUP(M42,'P1-1'!$B:$AP,31,FALSE),"")</f>
        <v/>
      </c>
      <c r="N44" s="168" t="str">
        <f>IFERROR(VLOOKUP(N42,'P1-1'!$B:$AP,31,FALSE),"")</f>
        <v/>
      </c>
      <c r="O44" s="168" t="str">
        <f>IFERROR(VLOOKUP(O42,'P1-1'!$B:$AP,31,FALSE),"")</f>
        <v/>
      </c>
      <c r="P44" s="168" t="str">
        <f>IFERROR(VLOOKUP(P42,'P1-1'!$B:$AP,31,FALSE),"")</f>
        <v/>
      </c>
      <c r="Q44" s="168" t="str">
        <f>IFERROR(VLOOKUP(Q42,'P1-1'!$B:$AP,31,FALSE),"")</f>
        <v/>
      </c>
      <c r="R44" s="168" t="str">
        <f>IFERROR(VLOOKUP(R42,'P1-1'!$B:$AP,31,FALSE),"")</f>
        <v/>
      </c>
      <c r="S44" s="168" t="str">
        <f>IFERROR(VLOOKUP(S42,'P1-1'!$B:$AP,31,FALSE),"")</f>
        <v/>
      </c>
      <c r="T44" s="168" t="str">
        <f>IFERROR(VLOOKUP(T42,'P1-1'!$B:$AP,31,FALSE),"")</f>
        <v/>
      </c>
      <c r="U44" s="168" t="str">
        <f>IFERROR(VLOOKUP(U42,'P1-1'!$B:$AP,31,FALSE),"")</f>
        <v/>
      </c>
      <c r="V44" s="168" t="str">
        <f>IFERROR(VLOOKUP(V42,'P1-1'!$B:$AP,31,FALSE),"")</f>
        <v/>
      </c>
      <c r="W44" s="168" t="str">
        <f>IFERROR(VLOOKUP(W42,'P1-1'!$B:$AP,31,FALSE),"")</f>
        <v/>
      </c>
      <c r="X44" s="168" t="str">
        <f>IFERROR(VLOOKUP(X42,'P1-1'!$B:$AP,31,FALSE),"")</f>
        <v/>
      </c>
      <c r="Y44" s="168" t="str">
        <f>IFERROR(VLOOKUP(Y42,'P1-1'!$B:$AP,31,FALSE),"")</f>
        <v/>
      </c>
      <c r="Z44" s="168" t="str">
        <f>IFERROR(VLOOKUP(Z42,'P1-1'!$B:$AP,31,FALSE),"")</f>
        <v/>
      </c>
      <c r="AA44" s="168" t="str">
        <f>IFERROR(VLOOKUP(AA42,'P1-1'!$B:$AP,31,FALSE),"")</f>
        <v/>
      </c>
      <c r="AB44" s="168" t="str">
        <f>IFERROR(VLOOKUP(AB42,'P1-1'!$B:$AP,31,FALSE),"")</f>
        <v/>
      </c>
      <c r="AC44" s="168" t="str">
        <f>IFERROR(VLOOKUP(AC42,'P1-1'!$B:$AP,31,FALSE),"")</f>
        <v/>
      </c>
      <c r="AD44" s="168" t="str">
        <f>IFERROR(VLOOKUP(AD42,'P1-1'!$B:$AP,31,FALSE),"")</f>
        <v/>
      </c>
      <c r="AE44" s="168" t="str">
        <f>IFERROR(VLOOKUP(AE42,'P1-1'!$B:$AP,31,FALSE),"")</f>
        <v/>
      </c>
      <c r="AF44" s="168" t="str">
        <f>IFERROR(VLOOKUP(AF42,'P1-1'!$B:$AP,31,FALSE),"")</f>
        <v/>
      </c>
      <c r="AG44" s="168" t="str">
        <f>IFERROR(VLOOKUP(AG42,'P1-1'!$B:$AP,31,FALSE),"")</f>
        <v/>
      </c>
      <c r="AH44" s="168" t="str">
        <f>IFERROR(VLOOKUP(AH42,'P1-1'!$B:$AP,31,FALSE),"")</f>
        <v/>
      </c>
      <c r="AI44" s="168" t="str">
        <f>IFERROR(VLOOKUP(AI42,'P1-1'!$B:$AP,31,FALSE),"")</f>
        <v/>
      </c>
      <c r="AJ44" s="168" t="str">
        <f>IFERROR(VLOOKUP(AJ42,'P1-1'!$B:$AP,31,FALSE),"")</f>
        <v/>
      </c>
      <c r="AK44" s="168" t="str">
        <f>IFERROR(VLOOKUP(AK42,'P1-1'!$B:$AP,31,FALSE),"")</f>
        <v/>
      </c>
      <c r="AL44" s="168" t="str">
        <f>IFERROR(VLOOKUP(AL42,'P1-1'!$B:$AP,31,FALSE),"")</f>
        <v/>
      </c>
      <c r="AM44" s="168" t="str">
        <f>IFERROR(VLOOKUP(AM42,'P1-1'!$B:$AP,31,FALSE),"")</f>
        <v/>
      </c>
      <c r="AN44" s="484"/>
      <c r="AO44" s="487"/>
      <c r="AP44" s="492"/>
      <c r="AQ44" s="493"/>
      <c r="AR44" s="487"/>
      <c r="AS44" s="487"/>
      <c r="AT44" s="494"/>
      <c r="AU44" s="328"/>
      <c r="AV44" s="328"/>
    </row>
    <row r="45" spans="1:48" s="139" customFormat="1" ht="12" customHeight="1" x14ac:dyDescent="0.15">
      <c r="A45" s="495">
        <v>8</v>
      </c>
      <c r="B45" s="498"/>
      <c r="C45" s="513"/>
      <c r="D45" s="504" t="s">
        <v>95</v>
      </c>
      <c r="E45" s="363"/>
      <c r="F45" s="507"/>
      <c r="G45" s="508"/>
      <c r="H45" s="166" t="s">
        <v>221</v>
      </c>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482">
        <f t="shared" ref="AN45" si="23">IF(LEFT($AN$2,6)="共同生活援助",SUM(I46:AM46),SUM(I46:AM47))</f>
        <v>0</v>
      </c>
      <c r="AO45" s="485">
        <f>IF($AN$4="４週",AN45/4,AN45/(DAY(EOMONTH($I$22,0))/7))</f>
        <v>0</v>
      </c>
      <c r="AP45" s="488"/>
      <c r="AQ45" s="489"/>
      <c r="AR45" s="485" t="str">
        <f t="shared" ref="AR45" si="24">IF($AN$4="４週",AU46,AV46)</f>
        <v/>
      </c>
      <c r="AS45" s="485"/>
      <c r="AT45" s="494"/>
      <c r="AU45" s="326" t="s">
        <v>508</v>
      </c>
      <c r="AV45" s="326" t="s">
        <v>222</v>
      </c>
    </row>
    <row r="46" spans="1:48" s="139" customFormat="1" ht="12" customHeight="1" x14ac:dyDescent="0.15">
      <c r="A46" s="496"/>
      <c r="B46" s="499"/>
      <c r="C46" s="514"/>
      <c r="D46" s="505"/>
      <c r="E46" s="364"/>
      <c r="F46" s="509"/>
      <c r="G46" s="510"/>
      <c r="H46" s="167" t="s">
        <v>223</v>
      </c>
      <c r="I46" s="168" t="str">
        <f>IFERROR(VLOOKUP(I45,'P1-1'!$B:$AP,41,FALSE),"")</f>
        <v/>
      </c>
      <c r="J46" s="168" t="str">
        <f>IFERROR(VLOOKUP(J45,'P1-1'!$B:$AP,41,FALSE),"")</f>
        <v/>
      </c>
      <c r="K46" s="168" t="str">
        <f>IFERROR(VLOOKUP(K45,'P1-1'!$B:$AP,41,FALSE),"")</f>
        <v/>
      </c>
      <c r="L46" s="168" t="str">
        <f>IFERROR(VLOOKUP(L45,'P1-1'!$B:$AP,41,FALSE),"")</f>
        <v/>
      </c>
      <c r="M46" s="168" t="str">
        <f>IFERROR(VLOOKUP(M45,'P1-1'!$B:$AP,41,FALSE),"")</f>
        <v/>
      </c>
      <c r="N46" s="168" t="str">
        <f>IFERROR(VLOOKUP(N45,'P1-1'!$B:$AP,41,FALSE),"")</f>
        <v/>
      </c>
      <c r="O46" s="168" t="str">
        <f>IFERROR(VLOOKUP(O45,'P1-1'!$B:$AP,41,FALSE),"")</f>
        <v/>
      </c>
      <c r="P46" s="168" t="str">
        <f>IFERROR(VLOOKUP(P45,'P1-1'!$B:$AP,41,FALSE),"")</f>
        <v/>
      </c>
      <c r="Q46" s="168" t="str">
        <f>IFERROR(VLOOKUP(Q45,'P1-1'!$B:$AP,41,FALSE),"")</f>
        <v/>
      </c>
      <c r="R46" s="168" t="str">
        <f>IFERROR(VLOOKUP(R45,'P1-1'!$B:$AP,41,FALSE),"")</f>
        <v/>
      </c>
      <c r="S46" s="168" t="str">
        <f>IFERROR(VLOOKUP(S45,'P1-1'!$B:$AP,41,FALSE),"")</f>
        <v/>
      </c>
      <c r="T46" s="168" t="str">
        <f>IFERROR(VLOOKUP(T45,'P1-1'!$B:$AP,41,FALSE),"")</f>
        <v/>
      </c>
      <c r="U46" s="168" t="str">
        <f>IFERROR(VLOOKUP(U45,'P1-1'!$B:$AP,41,FALSE),"")</f>
        <v/>
      </c>
      <c r="V46" s="168" t="str">
        <f>IFERROR(VLOOKUP(V45,'P1-1'!$B:$AP,41,FALSE),"")</f>
        <v/>
      </c>
      <c r="W46" s="168" t="str">
        <f>IFERROR(VLOOKUP(W45,'P1-1'!$B:$AP,41,FALSE),"")</f>
        <v/>
      </c>
      <c r="X46" s="168" t="str">
        <f>IFERROR(VLOOKUP(X45,'P1-1'!$B:$AP,41,FALSE),"")</f>
        <v/>
      </c>
      <c r="Y46" s="168" t="str">
        <f>IFERROR(VLOOKUP(Y45,'P1-1'!$B:$AP,41,FALSE),"")</f>
        <v/>
      </c>
      <c r="Z46" s="168" t="str">
        <f>IFERROR(VLOOKUP(Z45,'P1-1'!$B:$AP,41,FALSE),"")</f>
        <v/>
      </c>
      <c r="AA46" s="168" t="str">
        <f>IFERROR(VLOOKUP(AA45,'P1-1'!$B:$AP,41,FALSE),"")</f>
        <v/>
      </c>
      <c r="AB46" s="168" t="str">
        <f>IFERROR(VLOOKUP(AB45,'P1-1'!$B:$AP,41,FALSE),"")</f>
        <v/>
      </c>
      <c r="AC46" s="168" t="str">
        <f>IFERROR(VLOOKUP(AC45,'P1-1'!$B:$AP,41,FALSE),"")</f>
        <v/>
      </c>
      <c r="AD46" s="168" t="str">
        <f>IFERROR(VLOOKUP(AD45,'P1-1'!$B:$AP,41,FALSE),"")</f>
        <v/>
      </c>
      <c r="AE46" s="168" t="str">
        <f>IFERROR(VLOOKUP(AE45,'P1-1'!$B:$AP,41,FALSE),"")</f>
        <v/>
      </c>
      <c r="AF46" s="168" t="str">
        <f>IFERROR(VLOOKUP(AF45,'P1-1'!$B:$AP,41,FALSE),"")</f>
        <v/>
      </c>
      <c r="AG46" s="168" t="str">
        <f>IFERROR(VLOOKUP(AG45,'P1-1'!$B:$AP,41,FALSE),"")</f>
        <v/>
      </c>
      <c r="AH46" s="168" t="str">
        <f>IFERROR(VLOOKUP(AH45,'P1-1'!$B:$AP,41,FALSE),"")</f>
        <v/>
      </c>
      <c r="AI46" s="168" t="str">
        <f>IFERROR(VLOOKUP(AI45,'P1-1'!$B:$AP,41,FALSE),"")</f>
        <v/>
      </c>
      <c r="AJ46" s="168" t="str">
        <f>IFERROR(VLOOKUP(AJ45,'P1-1'!$B:$AP,41,FALSE),"")</f>
        <v/>
      </c>
      <c r="AK46" s="168" t="str">
        <f>IFERROR(VLOOKUP(AK45,'P1-1'!$B:$AP,41,FALSE),"")</f>
        <v/>
      </c>
      <c r="AL46" s="168" t="str">
        <f>IFERROR(VLOOKUP(AL45,'P1-1'!$B:$AP,41,FALSE),"")</f>
        <v/>
      </c>
      <c r="AM46" s="168" t="str">
        <f>IFERROR(VLOOKUP(AM45,'P1-1'!$B:$AP,41,FALSE),"")</f>
        <v/>
      </c>
      <c r="AN46" s="483"/>
      <c r="AO46" s="486"/>
      <c r="AP46" s="490"/>
      <c r="AQ46" s="491"/>
      <c r="AR46" s="486"/>
      <c r="AS46" s="486"/>
      <c r="AT46" s="494"/>
      <c r="AU46" s="327" t="str">
        <f t="shared" ref="AU46" si="25">IFERROR(IF($D45="□",($AO45/$AK$7),($AO45/$AK$9)),"")</f>
        <v/>
      </c>
      <c r="AV46" s="327" t="str">
        <f t="shared" ref="AV46" si="26">IFERROR(IF($D45="□",($AN45/$AO$7),($AN45/$AO$9)),"")</f>
        <v/>
      </c>
    </row>
    <row r="47" spans="1:48" s="139" customFormat="1" ht="12" customHeight="1" x14ac:dyDescent="0.15">
      <c r="A47" s="497"/>
      <c r="B47" s="500"/>
      <c r="C47" s="515"/>
      <c r="D47" s="506"/>
      <c r="E47" s="364"/>
      <c r="F47" s="511"/>
      <c r="G47" s="512"/>
      <c r="H47" s="169" t="s">
        <v>224</v>
      </c>
      <c r="I47" s="168" t="str">
        <f>IFERROR(VLOOKUP(I45,'P1-1'!$B:$AP,31,FALSE),"")</f>
        <v/>
      </c>
      <c r="J47" s="168" t="str">
        <f>IFERROR(VLOOKUP(J45,'P1-1'!$B:$AP,31,FALSE),"")</f>
        <v/>
      </c>
      <c r="K47" s="168" t="str">
        <f>IFERROR(VLOOKUP(K45,'P1-1'!$B:$AP,31,FALSE),"")</f>
        <v/>
      </c>
      <c r="L47" s="168" t="str">
        <f>IFERROR(VLOOKUP(L45,'P1-1'!$B:$AP,31,FALSE),"")</f>
        <v/>
      </c>
      <c r="M47" s="168" t="str">
        <f>IFERROR(VLOOKUP(M45,'P1-1'!$B:$AP,31,FALSE),"")</f>
        <v/>
      </c>
      <c r="N47" s="168" t="str">
        <f>IFERROR(VLOOKUP(N45,'P1-1'!$B:$AP,31,FALSE),"")</f>
        <v/>
      </c>
      <c r="O47" s="168" t="str">
        <f>IFERROR(VLOOKUP(O45,'P1-1'!$B:$AP,31,FALSE),"")</f>
        <v/>
      </c>
      <c r="P47" s="168" t="str">
        <f>IFERROR(VLOOKUP(P45,'P1-1'!$B:$AP,31,FALSE),"")</f>
        <v/>
      </c>
      <c r="Q47" s="168" t="str">
        <f>IFERROR(VLOOKUP(Q45,'P1-1'!$B:$AP,31,FALSE),"")</f>
        <v/>
      </c>
      <c r="R47" s="168" t="str">
        <f>IFERROR(VLOOKUP(R45,'P1-1'!$B:$AP,31,FALSE),"")</f>
        <v/>
      </c>
      <c r="S47" s="168" t="str">
        <f>IFERROR(VLOOKUP(S45,'P1-1'!$B:$AP,31,FALSE),"")</f>
        <v/>
      </c>
      <c r="T47" s="168" t="str">
        <f>IFERROR(VLOOKUP(T45,'P1-1'!$B:$AP,31,FALSE),"")</f>
        <v/>
      </c>
      <c r="U47" s="168" t="str">
        <f>IFERROR(VLOOKUP(U45,'P1-1'!$B:$AP,31,FALSE),"")</f>
        <v/>
      </c>
      <c r="V47" s="168" t="str">
        <f>IFERROR(VLOOKUP(V45,'P1-1'!$B:$AP,31,FALSE),"")</f>
        <v/>
      </c>
      <c r="W47" s="168" t="str">
        <f>IFERROR(VLOOKUP(W45,'P1-1'!$B:$AP,31,FALSE),"")</f>
        <v/>
      </c>
      <c r="X47" s="168" t="str">
        <f>IFERROR(VLOOKUP(X45,'P1-1'!$B:$AP,31,FALSE),"")</f>
        <v/>
      </c>
      <c r="Y47" s="168" t="str">
        <f>IFERROR(VLOOKUP(Y45,'P1-1'!$B:$AP,31,FALSE),"")</f>
        <v/>
      </c>
      <c r="Z47" s="168" t="str">
        <f>IFERROR(VLOOKUP(Z45,'P1-1'!$B:$AP,31,FALSE),"")</f>
        <v/>
      </c>
      <c r="AA47" s="168" t="str">
        <f>IFERROR(VLOOKUP(AA45,'P1-1'!$B:$AP,31,FALSE),"")</f>
        <v/>
      </c>
      <c r="AB47" s="168" t="str">
        <f>IFERROR(VLOOKUP(AB45,'P1-1'!$B:$AP,31,FALSE),"")</f>
        <v/>
      </c>
      <c r="AC47" s="168" t="str">
        <f>IFERROR(VLOOKUP(AC45,'P1-1'!$B:$AP,31,FALSE),"")</f>
        <v/>
      </c>
      <c r="AD47" s="168" t="str">
        <f>IFERROR(VLOOKUP(AD45,'P1-1'!$B:$AP,31,FALSE),"")</f>
        <v/>
      </c>
      <c r="AE47" s="168" t="str">
        <f>IFERROR(VLOOKUP(AE45,'P1-1'!$B:$AP,31,FALSE),"")</f>
        <v/>
      </c>
      <c r="AF47" s="168" t="str">
        <f>IFERROR(VLOOKUP(AF45,'P1-1'!$B:$AP,31,FALSE),"")</f>
        <v/>
      </c>
      <c r="AG47" s="168" t="str">
        <f>IFERROR(VLOOKUP(AG45,'P1-1'!$B:$AP,31,FALSE),"")</f>
        <v/>
      </c>
      <c r="AH47" s="168" t="str">
        <f>IFERROR(VLOOKUP(AH45,'P1-1'!$B:$AP,31,FALSE),"")</f>
        <v/>
      </c>
      <c r="AI47" s="168" t="str">
        <f>IFERROR(VLOOKUP(AI45,'P1-1'!$B:$AP,31,FALSE),"")</f>
        <v/>
      </c>
      <c r="AJ47" s="168" t="str">
        <f>IFERROR(VLOOKUP(AJ45,'P1-1'!$B:$AP,31,FALSE),"")</f>
        <v/>
      </c>
      <c r="AK47" s="168" t="str">
        <f>IFERROR(VLOOKUP(AK45,'P1-1'!$B:$AP,31,FALSE),"")</f>
        <v/>
      </c>
      <c r="AL47" s="168" t="str">
        <f>IFERROR(VLOOKUP(AL45,'P1-1'!$B:$AP,31,FALSE),"")</f>
        <v/>
      </c>
      <c r="AM47" s="168" t="str">
        <f>IFERROR(VLOOKUP(AM45,'P1-1'!$B:$AP,31,FALSE),"")</f>
        <v/>
      </c>
      <c r="AN47" s="484"/>
      <c r="AO47" s="487"/>
      <c r="AP47" s="492"/>
      <c r="AQ47" s="493"/>
      <c r="AR47" s="487"/>
      <c r="AS47" s="487"/>
      <c r="AT47" s="494"/>
      <c r="AU47" s="328"/>
      <c r="AV47" s="328"/>
    </row>
    <row r="48" spans="1:48" s="139" customFormat="1" ht="12" customHeight="1" x14ac:dyDescent="0.15">
      <c r="A48" s="495">
        <v>9</v>
      </c>
      <c r="B48" s="498"/>
      <c r="C48" s="513"/>
      <c r="D48" s="504" t="s">
        <v>95</v>
      </c>
      <c r="E48" s="363"/>
      <c r="F48" s="507"/>
      <c r="G48" s="508"/>
      <c r="H48" s="166" t="s">
        <v>221</v>
      </c>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482">
        <f t="shared" ref="AN48" si="27">IF(LEFT($AN$2,6)="共同生活援助",SUM(I49:AM49),SUM(I49:AM50))</f>
        <v>0</v>
      </c>
      <c r="AO48" s="485">
        <f>IF($AN$4="４週",AN48/4,AN48/(DAY(EOMONTH($I$22,0))/7))</f>
        <v>0</v>
      </c>
      <c r="AP48" s="488"/>
      <c r="AQ48" s="489"/>
      <c r="AR48" s="485" t="str">
        <f t="shared" ref="AR48" si="28">IF($AN$4="４週",AU49,AV49)</f>
        <v/>
      </c>
      <c r="AS48" s="485"/>
      <c r="AT48" s="494"/>
      <c r="AU48" s="326" t="s">
        <v>508</v>
      </c>
      <c r="AV48" s="326" t="s">
        <v>222</v>
      </c>
    </row>
    <row r="49" spans="1:48" s="139" customFormat="1" ht="12" customHeight="1" x14ac:dyDescent="0.15">
      <c r="A49" s="496"/>
      <c r="B49" s="499"/>
      <c r="C49" s="514"/>
      <c r="D49" s="505"/>
      <c r="E49" s="364"/>
      <c r="F49" s="509"/>
      <c r="G49" s="510"/>
      <c r="H49" s="167" t="s">
        <v>223</v>
      </c>
      <c r="I49" s="168" t="str">
        <f>IFERROR(VLOOKUP(I48,'P1-1'!$B:$AP,41,FALSE),"")</f>
        <v/>
      </c>
      <c r="J49" s="168" t="str">
        <f>IFERROR(VLOOKUP(J48,'P1-1'!$B:$AP,41,FALSE),"")</f>
        <v/>
      </c>
      <c r="K49" s="168" t="str">
        <f>IFERROR(VLOOKUP(K48,'P1-1'!$B:$AP,41,FALSE),"")</f>
        <v/>
      </c>
      <c r="L49" s="168" t="str">
        <f>IFERROR(VLOOKUP(L48,'P1-1'!$B:$AP,41,FALSE),"")</f>
        <v/>
      </c>
      <c r="M49" s="168" t="str">
        <f>IFERROR(VLOOKUP(M48,'P1-1'!$B:$AP,41,FALSE),"")</f>
        <v/>
      </c>
      <c r="N49" s="168" t="str">
        <f>IFERROR(VLOOKUP(N48,'P1-1'!$B:$AP,41,FALSE),"")</f>
        <v/>
      </c>
      <c r="O49" s="168" t="str">
        <f>IFERROR(VLOOKUP(O48,'P1-1'!$B:$AP,41,FALSE),"")</f>
        <v/>
      </c>
      <c r="P49" s="168" t="str">
        <f>IFERROR(VLOOKUP(P48,'P1-1'!$B:$AP,41,FALSE),"")</f>
        <v/>
      </c>
      <c r="Q49" s="168" t="str">
        <f>IFERROR(VLOOKUP(Q48,'P1-1'!$B:$AP,41,FALSE),"")</f>
        <v/>
      </c>
      <c r="R49" s="168" t="str">
        <f>IFERROR(VLOOKUP(R48,'P1-1'!$B:$AP,41,FALSE),"")</f>
        <v/>
      </c>
      <c r="S49" s="168" t="str">
        <f>IFERROR(VLOOKUP(S48,'P1-1'!$B:$AP,41,FALSE),"")</f>
        <v/>
      </c>
      <c r="T49" s="168" t="str">
        <f>IFERROR(VLOOKUP(T48,'P1-1'!$B:$AP,41,FALSE),"")</f>
        <v/>
      </c>
      <c r="U49" s="168" t="str">
        <f>IFERROR(VLOOKUP(U48,'P1-1'!$B:$AP,41,FALSE),"")</f>
        <v/>
      </c>
      <c r="V49" s="168" t="str">
        <f>IFERROR(VLOOKUP(V48,'P1-1'!$B:$AP,41,FALSE),"")</f>
        <v/>
      </c>
      <c r="W49" s="168" t="str">
        <f>IFERROR(VLOOKUP(W48,'P1-1'!$B:$AP,41,FALSE),"")</f>
        <v/>
      </c>
      <c r="X49" s="168" t="str">
        <f>IFERROR(VLOOKUP(X48,'P1-1'!$B:$AP,41,FALSE),"")</f>
        <v/>
      </c>
      <c r="Y49" s="168" t="str">
        <f>IFERROR(VLOOKUP(Y48,'P1-1'!$B:$AP,41,FALSE),"")</f>
        <v/>
      </c>
      <c r="Z49" s="168" t="str">
        <f>IFERROR(VLOOKUP(Z48,'P1-1'!$B:$AP,41,FALSE),"")</f>
        <v/>
      </c>
      <c r="AA49" s="168" t="str">
        <f>IFERROR(VLOOKUP(AA48,'P1-1'!$B:$AP,41,FALSE),"")</f>
        <v/>
      </c>
      <c r="AB49" s="168" t="str">
        <f>IFERROR(VLOOKUP(AB48,'P1-1'!$B:$AP,41,FALSE),"")</f>
        <v/>
      </c>
      <c r="AC49" s="168" t="str">
        <f>IFERROR(VLOOKUP(AC48,'P1-1'!$B:$AP,41,FALSE),"")</f>
        <v/>
      </c>
      <c r="AD49" s="168" t="str">
        <f>IFERROR(VLOOKUP(AD48,'P1-1'!$B:$AP,41,FALSE),"")</f>
        <v/>
      </c>
      <c r="AE49" s="168" t="str">
        <f>IFERROR(VLOOKUP(AE48,'P1-1'!$B:$AP,41,FALSE),"")</f>
        <v/>
      </c>
      <c r="AF49" s="168" t="str">
        <f>IFERROR(VLOOKUP(AF48,'P1-1'!$B:$AP,41,FALSE),"")</f>
        <v/>
      </c>
      <c r="AG49" s="168" t="str">
        <f>IFERROR(VLOOKUP(AG48,'P1-1'!$B:$AP,41,FALSE),"")</f>
        <v/>
      </c>
      <c r="AH49" s="168" t="str">
        <f>IFERROR(VLOOKUP(AH48,'P1-1'!$B:$AP,41,FALSE),"")</f>
        <v/>
      </c>
      <c r="AI49" s="168" t="str">
        <f>IFERROR(VLOOKUP(AI48,'P1-1'!$B:$AP,41,FALSE),"")</f>
        <v/>
      </c>
      <c r="AJ49" s="168" t="str">
        <f>IFERROR(VLOOKUP(AJ48,'P1-1'!$B:$AP,41,FALSE),"")</f>
        <v/>
      </c>
      <c r="AK49" s="168" t="str">
        <f>IFERROR(VLOOKUP(AK48,'P1-1'!$B:$AP,41,FALSE),"")</f>
        <v/>
      </c>
      <c r="AL49" s="168" t="str">
        <f>IFERROR(VLOOKUP(AL48,'P1-1'!$B:$AP,41,FALSE),"")</f>
        <v/>
      </c>
      <c r="AM49" s="168" t="str">
        <f>IFERROR(VLOOKUP(AM48,'P1-1'!$B:$AP,41,FALSE),"")</f>
        <v/>
      </c>
      <c r="AN49" s="483"/>
      <c r="AO49" s="486"/>
      <c r="AP49" s="490"/>
      <c r="AQ49" s="491"/>
      <c r="AR49" s="486"/>
      <c r="AS49" s="486"/>
      <c r="AT49" s="494"/>
      <c r="AU49" s="327" t="str">
        <f t="shared" ref="AU49" si="29">IFERROR(IF($D48="□",($AO48/$AK$7),($AO48/$AK$9)),"")</f>
        <v/>
      </c>
      <c r="AV49" s="327" t="str">
        <f t="shared" ref="AV49" si="30">IFERROR(IF($D48="□",($AN48/$AO$7),($AN48/$AO$9)),"")</f>
        <v/>
      </c>
    </row>
    <row r="50" spans="1:48" s="139" customFormat="1" ht="12" customHeight="1" x14ac:dyDescent="0.15">
      <c r="A50" s="497"/>
      <c r="B50" s="500"/>
      <c r="C50" s="515"/>
      <c r="D50" s="506"/>
      <c r="E50" s="364"/>
      <c r="F50" s="511"/>
      <c r="G50" s="512"/>
      <c r="H50" s="169" t="s">
        <v>224</v>
      </c>
      <c r="I50" s="168" t="str">
        <f>IFERROR(VLOOKUP(I48,'P1-1'!$B:$AP,31,FALSE),"")</f>
        <v/>
      </c>
      <c r="J50" s="168" t="str">
        <f>IFERROR(VLOOKUP(J48,'P1-1'!$B:$AP,31,FALSE),"")</f>
        <v/>
      </c>
      <c r="K50" s="168" t="str">
        <f>IFERROR(VLOOKUP(K48,'P1-1'!$B:$AP,31,FALSE),"")</f>
        <v/>
      </c>
      <c r="L50" s="168" t="str">
        <f>IFERROR(VLOOKUP(L48,'P1-1'!$B:$AP,31,FALSE),"")</f>
        <v/>
      </c>
      <c r="M50" s="168" t="str">
        <f>IFERROR(VLOOKUP(M48,'P1-1'!$B:$AP,31,FALSE),"")</f>
        <v/>
      </c>
      <c r="N50" s="168" t="str">
        <f>IFERROR(VLOOKUP(N48,'P1-1'!$B:$AP,31,FALSE),"")</f>
        <v/>
      </c>
      <c r="O50" s="168" t="str">
        <f>IFERROR(VLOOKUP(O48,'P1-1'!$B:$AP,31,FALSE),"")</f>
        <v/>
      </c>
      <c r="P50" s="168" t="str">
        <f>IFERROR(VLOOKUP(P48,'P1-1'!$B:$AP,31,FALSE),"")</f>
        <v/>
      </c>
      <c r="Q50" s="168" t="str">
        <f>IFERROR(VLOOKUP(Q48,'P1-1'!$B:$AP,31,FALSE),"")</f>
        <v/>
      </c>
      <c r="R50" s="168" t="str">
        <f>IFERROR(VLOOKUP(R48,'P1-1'!$B:$AP,31,FALSE),"")</f>
        <v/>
      </c>
      <c r="S50" s="168" t="str">
        <f>IFERROR(VLOOKUP(S48,'P1-1'!$B:$AP,31,FALSE),"")</f>
        <v/>
      </c>
      <c r="T50" s="168" t="str">
        <f>IFERROR(VLOOKUP(T48,'P1-1'!$B:$AP,31,FALSE),"")</f>
        <v/>
      </c>
      <c r="U50" s="168" t="str">
        <f>IFERROR(VLOOKUP(U48,'P1-1'!$B:$AP,31,FALSE),"")</f>
        <v/>
      </c>
      <c r="V50" s="168" t="str">
        <f>IFERROR(VLOOKUP(V48,'P1-1'!$B:$AP,31,FALSE),"")</f>
        <v/>
      </c>
      <c r="W50" s="168" t="str">
        <f>IFERROR(VLOOKUP(W48,'P1-1'!$B:$AP,31,FALSE),"")</f>
        <v/>
      </c>
      <c r="X50" s="168" t="str">
        <f>IFERROR(VLOOKUP(X48,'P1-1'!$B:$AP,31,FALSE),"")</f>
        <v/>
      </c>
      <c r="Y50" s="168" t="str">
        <f>IFERROR(VLOOKUP(Y48,'P1-1'!$B:$AP,31,FALSE),"")</f>
        <v/>
      </c>
      <c r="Z50" s="168" t="str">
        <f>IFERROR(VLOOKUP(Z48,'P1-1'!$B:$AP,31,FALSE),"")</f>
        <v/>
      </c>
      <c r="AA50" s="168" t="str">
        <f>IFERROR(VLOOKUP(AA48,'P1-1'!$B:$AP,31,FALSE),"")</f>
        <v/>
      </c>
      <c r="AB50" s="168" t="str">
        <f>IFERROR(VLOOKUP(AB48,'P1-1'!$B:$AP,31,FALSE),"")</f>
        <v/>
      </c>
      <c r="AC50" s="168" t="str">
        <f>IFERROR(VLOOKUP(AC48,'P1-1'!$B:$AP,31,FALSE),"")</f>
        <v/>
      </c>
      <c r="AD50" s="168" t="str">
        <f>IFERROR(VLOOKUP(AD48,'P1-1'!$B:$AP,31,FALSE),"")</f>
        <v/>
      </c>
      <c r="AE50" s="168" t="str">
        <f>IFERROR(VLOOKUP(AE48,'P1-1'!$B:$AP,31,FALSE),"")</f>
        <v/>
      </c>
      <c r="AF50" s="168" t="str">
        <f>IFERROR(VLOOKUP(AF48,'P1-1'!$B:$AP,31,FALSE),"")</f>
        <v/>
      </c>
      <c r="AG50" s="168" t="str">
        <f>IFERROR(VLOOKUP(AG48,'P1-1'!$B:$AP,31,FALSE),"")</f>
        <v/>
      </c>
      <c r="AH50" s="168" t="str">
        <f>IFERROR(VLOOKUP(AH48,'P1-1'!$B:$AP,31,FALSE),"")</f>
        <v/>
      </c>
      <c r="AI50" s="168" t="str">
        <f>IFERROR(VLOOKUP(AI48,'P1-1'!$B:$AP,31,FALSE),"")</f>
        <v/>
      </c>
      <c r="AJ50" s="168" t="str">
        <f>IFERROR(VLOOKUP(AJ48,'P1-1'!$B:$AP,31,FALSE),"")</f>
        <v/>
      </c>
      <c r="AK50" s="168" t="str">
        <f>IFERROR(VLOOKUP(AK48,'P1-1'!$B:$AP,31,FALSE),"")</f>
        <v/>
      </c>
      <c r="AL50" s="168" t="str">
        <f>IFERROR(VLOOKUP(AL48,'P1-1'!$B:$AP,31,FALSE),"")</f>
        <v/>
      </c>
      <c r="AM50" s="168" t="str">
        <f>IFERROR(VLOOKUP(AM48,'P1-1'!$B:$AP,31,FALSE),"")</f>
        <v/>
      </c>
      <c r="AN50" s="484"/>
      <c r="AO50" s="487"/>
      <c r="AP50" s="492"/>
      <c r="AQ50" s="493"/>
      <c r="AR50" s="487"/>
      <c r="AS50" s="487"/>
      <c r="AT50" s="494"/>
      <c r="AU50" s="328"/>
      <c r="AV50" s="328"/>
    </row>
    <row r="51" spans="1:48" s="139" customFormat="1" ht="12" customHeight="1" x14ac:dyDescent="0.15">
      <c r="A51" s="495">
        <v>10</v>
      </c>
      <c r="B51" s="498"/>
      <c r="C51" s="513"/>
      <c r="D51" s="504" t="s">
        <v>95</v>
      </c>
      <c r="E51" s="363"/>
      <c r="F51" s="507"/>
      <c r="G51" s="508"/>
      <c r="H51" s="166" t="s">
        <v>221</v>
      </c>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482">
        <f t="shared" ref="AN51" si="31">IF(LEFT($AN$2,6)="共同生活援助",SUM(I52:AM52),SUM(I52:AM53))</f>
        <v>0</v>
      </c>
      <c r="AO51" s="485">
        <f>IF($AN$4="４週",AN51/4,AN51/(DAY(EOMONTH($I$22,0))/7))</f>
        <v>0</v>
      </c>
      <c r="AP51" s="488"/>
      <c r="AQ51" s="489"/>
      <c r="AR51" s="485" t="str">
        <f t="shared" ref="AR51" si="32">IF($AN$4="４週",AU52,AV52)</f>
        <v/>
      </c>
      <c r="AS51" s="485"/>
      <c r="AT51" s="494"/>
      <c r="AU51" s="326" t="s">
        <v>508</v>
      </c>
      <c r="AV51" s="326" t="s">
        <v>222</v>
      </c>
    </row>
    <row r="52" spans="1:48" s="139" customFormat="1" ht="12" customHeight="1" x14ac:dyDescent="0.15">
      <c r="A52" s="496"/>
      <c r="B52" s="499"/>
      <c r="C52" s="514"/>
      <c r="D52" s="505"/>
      <c r="E52" s="364"/>
      <c r="F52" s="509"/>
      <c r="G52" s="510"/>
      <c r="H52" s="167" t="s">
        <v>223</v>
      </c>
      <c r="I52" s="168" t="str">
        <f>IFERROR(VLOOKUP(I51,'P1-1'!$B:$AP,41,FALSE),"")</f>
        <v/>
      </c>
      <c r="J52" s="168" t="str">
        <f>IFERROR(VLOOKUP(J51,'P1-1'!$B:$AP,41,FALSE),"")</f>
        <v/>
      </c>
      <c r="K52" s="168" t="str">
        <f>IFERROR(VLOOKUP(K51,'P1-1'!$B:$AP,41,FALSE),"")</f>
        <v/>
      </c>
      <c r="L52" s="168" t="str">
        <f>IFERROR(VLOOKUP(L51,'P1-1'!$B:$AP,41,FALSE),"")</f>
        <v/>
      </c>
      <c r="M52" s="168" t="str">
        <f>IFERROR(VLOOKUP(M51,'P1-1'!$B:$AP,41,FALSE),"")</f>
        <v/>
      </c>
      <c r="N52" s="168" t="str">
        <f>IFERROR(VLOOKUP(N51,'P1-1'!$B:$AP,41,FALSE),"")</f>
        <v/>
      </c>
      <c r="O52" s="168" t="str">
        <f>IFERROR(VLOOKUP(O51,'P1-1'!$B:$AP,41,FALSE),"")</f>
        <v/>
      </c>
      <c r="P52" s="168" t="str">
        <f>IFERROR(VLOOKUP(P51,'P1-1'!$B:$AP,41,FALSE),"")</f>
        <v/>
      </c>
      <c r="Q52" s="168" t="str">
        <f>IFERROR(VLOOKUP(Q51,'P1-1'!$B:$AP,41,FALSE),"")</f>
        <v/>
      </c>
      <c r="R52" s="168" t="str">
        <f>IFERROR(VLOOKUP(R51,'P1-1'!$B:$AP,41,FALSE),"")</f>
        <v/>
      </c>
      <c r="S52" s="168" t="str">
        <f>IFERROR(VLOOKUP(S51,'P1-1'!$B:$AP,41,FALSE),"")</f>
        <v/>
      </c>
      <c r="T52" s="168" t="str">
        <f>IFERROR(VLOOKUP(T51,'P1-1'!$B:$AP,41,FALSE),"")</f>
        <v/>
      </c>
      <c r="U52" s="168" t="str">
        <f>IFERROR(VLOOKUP(U51,'P1-1'!$B:$AP,41,FALSE),"")</f>
        <v/>
      </c>
      <c r="V52" s="168" t="str">
        <f>IFERROR(VLOOKUP(V51,'P1-1'!$B:$AP,41,FALSE),"")</f>
        <v/>
      </c>
      <c r="W52" s="168" t="str">
        <f>IFERROR(VLOOKUP(W51,'P1-1'!$B:$AP,41,FALSE),"")</f>
        <v/>
      </c>
      <c r="X52" s="168" t="str">
        <f>IFERROR(VLOOKUP(X51,'P1-1'!$B:$AP,41,FALSE),"")</f>
        <v/>
      </c>
      <c r="Y52" s="168" t="str">
        <f>IFERROR(VLOOKUP(Y51,'P1-1'!$B:$AP,41,FALSE),"")</f>
        <v/>
      </c>
      <c r="Z52" s="168" t="str">
        <f>IFERROR(VLOOKUP(Z51,'P1-1'!$B:$AP,41,FALSE),"")</f>
        <v/>
      </c>
      <c r="AA52" s="168" t="str">
        <f>IFERROR(VLOOKUP(AA51,'P1-1'!$B:$AP,41,FALSE),"")</f>
        <v/>
      </c>
      <c r="AB52" s="168" t="str">
        <f>IFERROR(VLOOKUP(AB51,'P1-1'!$B:$AP,41,FALSE),"")</f>
        <v/>
      </c>
      <c r="AC52" s="168" t="str">
        <f>IFERROR(VLOOKUP(AC51,'P1-1'!$B:$AP,41,FALSE),"")</f>
        <v/>
      </c>
      <c r="AD52" s="168" t="str">
        <f>IFERROR(VLOOKUP(AD51,'P1-1'!$B:$AP,41,FALSE),"")</f>
        <v/>
      </c>
      <c r="AE52" s="168" t="str">
        <f>IFERROR(VLOOKUP(AE51,'P1-1'!$B:$AP,41,FALSE),"")</f>
        <v/>
      </c>
      <c r="AF52" s="168" t="str">
        <f>IFERROR(VLOOKUP(AF51,'P1-1'!$B:$AP,41,FALSE),"")</f>
        <v/>
      </c>
      <c r="AG52" s="168" t="str">
        <f>IFERROR(VLOOKUP(AG51,'P1-1'!$B:$AP,41,FALSE),"")</f>
        <v/>
      </c>
      <c r="AH52" s="168" t="str">
        <f>IFERROR(VLOOKUP(AH51,'P1-1'!$B:$AP,41,FALSE),"")</f>
        <v/>
      </c>
      <c r="AI52" s="168" t="str">
        <f>IFERROR(VLOOKUP(AI51,'P1-1'!$B:$AP,41,FALSE),"")</f>
        <v/>
      </c>
      <c r="AJ52" s="168" t="str">
        <f>IFERROR(VLOOKUP(AJ51,'P1-1'!$B:$AP,41,FALSE),"")</f>
        <v/>
      </c>
      <c r="AK52" s="168" t="str">
        <f>IFERROR(VLOOKUP(AK51,'P1-1'!$B:$AP,41,FALSE),"")</f>
        <v/>
      </c>
      <c r="AL52" s="168" t="str">
        <f>IFERROR(VLOOKUP(AL51,'P1-1'!$B:$AP,41,FALSE),"")</f>
        <v/>
      </c>
      <c r="AM52" s="168" t="str">
        <f>IFERROR(VLOOKUP(AM51,'P1-1'!$B:$AP,41,FALSE),"")</f>
        <v/>
      </c>
      <c r="AN52" s="483"/>
      <c r="AO52" s="486"/>
      <c r="AP52" s="490"/>
      <c r="AQ52" s="491"/>
      <c r="AR52" s="486"/>
      <c r="AS52" s="486"/>
      <c r="AT52" s="494"/>
      <c r="AU52" s="327" t="str">
        <f t="shared" ref="AU52" si="33">IFERROR(IF($D51="□",($AO51/$AK$7),($AO51/$AK$9)),"")</f>
        <v/>
      </c>
      <c r="AV52" s="327" t="str">
        <f t="shared" ref="AV52" si="34">IFERROR(IF($D51="□",($AN51/$AO$7),($AN51/$AO$9)),"")</f>
        <v/>
      </c>
    </row>
    <row r="53" spans="1:48" s="139" customFormat="1" ht="12" customHeight="1" x14ac:dyDescent="0.15">
      <c r="A53" s="497"/>
      <c r="B53" s="500"/>
      <c r="C53" s="515"/>
      <c r="D53" s="506"/>
      <c r="E53" s="364"/>
      <c r="F53" s="511"/>
      <c r="G53" s="512"/>
      <c r="H53" s="169" t="s">
        <v>224</v>
      </c>
      <c r="I53" s="168" t="str">
        <f>IFERROR(VLOOKUP(I51,'P1-1'!$B:$AP,31,FALSE),"")</f>
        <v/>
      </c>
      <c r="J53" s="168" t="str">
        <f>IFERROR(VLOOKUP(J51,'P1-1'!$B:$AP,31,FALSE),"")</f>
        <v/>
      </c>
      <c r="K53" s="168" t="str">
        <f>IFERROR(VLOOKUP(K51,'P1-1'!$B:$AP,31,FALSE),"")</f>
        <v/>
      </c>
      <c r="L53" s="168" t="str">
        <f>IFERROR(VLOOKUP(L51,'P1-1'!$B:$AP,31,FALSE),"")</f>
        <v/>
      </c>
      <c r="M53" s="168" t="str">
        <f>IFERROR(VLOOKUP(M51,'P1-1'!$B:$AP,31,FALSE),"")</f>
        <v/>
      </c>
      <c r="N53" s="168" t="str">
        <f>IFERROR(VLOOKUP(N51,'P1-1'!$B:$AP,31,FALSE),"")</f>
        <v/>
      </c>
      <c r="O53" s="168" t="str">
        <f>IFERROR(VLOOKUP(O51,'P1-1'!$B:$AP,31,FALSE),"")</f>
        <v/>
      </c>
      <c r="P53" s="168" t="str">
        <f>IFERROR(VLOOKUP(P51,'P1-1'!$B:$AP,31,FALSE),"")</f>
        <v/>
      </c>
      <c r="Q53" s="168" t="str">
        <f>IFERROR(VLOOKUP(Q51,'P1-1'!$B:$AP,31,FALSE),"")</f>
        <v/>
      </c>
      <c r="R53" s="168" t="str">
        <f>IFERROR(VLOOKUP(R51,'P1-1'!$B:$AP,31,FALSE),"")</f>
        <v/>
      </c>
      <c r="S53" s="168" t="str">
        <f>IFERROR(VLOOKUP(S51,'P1-1'!$B:$AP,31,FALSE),"")</f>
        <v/>
      </c>
      <c r="T53" s="168" t="str">
        <f>IFERROR(VLOOKUP(T51,'P1-1'!$B:$AP,31,FALSE),"")</f>
        <v/>
      </c>
      <c r="U53" s="168" t="str">
        <f>IFERROR(VLOOKUP(U51,'P1-1'!$B:$AP,31,FALSE),"")</f>
        <v/>
      </c>
      <c r="V53" s="168" t="str">
        <f>IFERROR(VLOOKUP(V51,'P1-1'!$B:$AP,31,FALSE),"")</f>
        <v/>
      </c>
      <c r="W53" s="168" t="str">
        <f>IFERROR(VLOOKUP(W51,'P1-1'!$B:$AP,31,FALSE),"")</f>
        <v/>
      </c>
      <c r="X53" s="168" t="str">
        <f>IFERROR(VLOOKUP(X51,'P1-1'!$B:$AP,31,FALSE),"")</f>
        <v/>
      </c>
      <c r="Y53" s="168" t="str">
        <f>IFERROR(VLOOKUP(Y51,'P1-1'!$B:$AP,31,FALSE),"")</f>
        <v/>
      </c>
      <c r="Z53" s="168" t="str">
        <f>IFERROR(VLOOKUP(Z51,'P1-1'!$B:$AP,31,FALSE),"")</f>
        <v/>
      </c>
      <c r="AA53" s="168" t="str">
        <f>IFERROR(VLOOKUP(AA51,'P1-1'!$B:$AP,31,FALSE),"")</f>
        <v/>
      </c>
      <c r="AB53" s="168" t="str">
        <f>IFERROR(VLOOKUP(AB51,'P1-1'!$B:$AP,31,FALSE),"")</f>
        <v/>
      </c>
      <c r="AC53" s="168" t="str">
        <f>IFERROR(VLOOKUP(AC51,'P1-1'!$B:$AP,31,FALSE),"")</f>
        <v/>
      </c>
      <c r="AD53" s="168" t="str">
        <f>IFERROR(VLOOKUP(AD51,'P1-1'!$B:$AP,31,FALSE),"")</f>
        <v/>
      </c>
      <c r="AE53" s="168" t="str">
        <f>IFERROR(VLOOKUP(AE51,'P1-1'!$B:$AP,31,FALSE),"")</f>
        <v/>
      </c>
      <c r="AF53" s="168" t="str">
        <f>IFERROR(VLOOKUP(AF51,'P1-1'!$B:$AP,31,FALSE),"")</f>
        <v/>
      </c>
      <c r="AG53" s="168" t="str">
        <f>IFERROR(VLOOKUP(AG51,'P1-1'!$B:$AP,31,FALSE),"")</f>
        <v/>
      </c>
      <c r="AH53" s="168" t="str">
        <f>IFERROR(VLOOKUP(AH51,'P1-1'!$B:$AP,31,FALSE),"")</f>
        <v/>
      </c>
      <c r="AI53" s="168" t="str">
        <f>IFERROR(VLOOKUP(AI51,'P1-1'!$B:$AP,31,FALSE),"")</f>
        <v/>
      </c>
      <c r="AJ53" s="168" t="str">
        <f>IFERROR(VLOOKUP(AJ51,'P1-1'!$B:$AP,31,FALSE),"")</f>
        <v/>
      </c>
      <c r="AK53" s="168" t="str">
        <f>IFERROR(VLOOKUP(AK51,'P1-1'!$B:$AP,31,FALSE),"")</f>
        <v/>
      </c>
      <c r="AL53" s="168" t="str">
        <f>IFERROR(VLOOKUP(AL51,'P1-1'!$B:$AP,31,FALSE),"")</f>
        <v/>
      </c>
      <c r="AM53" s="168" t="str">
        <f>IFERROR(VLOOKUP(AM51,'P1-1'!$B:$AP,31,FALSE),"")</f>
        <v/>
      </c>
      <c r="AN53" s="484"/>
      <c r="AO53" s="487"/>
      <c r="AP53" s="492"/>
      <c r="AQ53" s="493"/>
      <c r="AR53" s="487"/>
      <c r="AS53" s="487"/>
      <c r="AT53" s="494"/>
      <c r="AU53" s="328"/>
      <c r="AV53" s="328"/>
    </row>
    <row r="54" spans="1:48" s="139" customFormat="1" ht="12" customHeight="1" x14ac:dyDescent="0.15">
      <c r="A54" s="495">
        <v>11</v>
      </c>
      <c r="B54" s="498"/>
      <c r="C54" s="513"/>
      <c r="D54" s="504" t="s">
        <v>95</v>
      </c>
      <c r="E54" s="363"/>
      <c r="F54" s="507"/>
      <c r="G54" s="508"/>
      <c r="H54" s="166" t="s">
        <v>221</v>
      </c>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482">
        <f t="shared" ref="AN54" si="35">IF(LEFT($AN$2,6)="共同生活援助",SUM(I55:AM55),SUM(I55:AM56))</f>
        <v>0</v>
      </c>
      <c r="AO54" s="485">
        <f>IF($AN$4="４週",AN54/4,AN54/(DAY(EOMONTH($I$22,0))/7))</f>
        <v>0</v>
      </c>
      <c r="AP54" s="488"/>
      <c r="AQ54" s="489"/>
      <c r="AR54" s="485" t="str">
        <f t="shared" ref="AR54" si="36">IF($AN$4="４週",AU55,AV55)</f>
        <v/>
      </c>
      <c r="AS54" s="485"/>
      <c r="AT54" s="494"/>
      <c r="AU54" s="326" t="s">
        <v>508</v>
      </c>
      <c r="AV54" s="326" t="s">
        <v>222</v>
      </c>
    </row>
    <row r="55" spans="1:48" s="139" customFormat="1" ht="12" customHeight="1" x14ac:dyDescent="0.15">
      <c r="A55" s="496"/>
      <c r="B55" s="499"/>
      <c r="C55" s="514"/>
      <c r="D55" s="505"/>
      <c r="E55" s="364"/>
      <c r="F55" s="509"/>
      <c r="G55" s="510"/>
      <c r="H55" s="167" t="s">
        <v>223</v>
      </c>
      <c r="I55" s="168" t="str">
        <f>IFERROR(VLOOKUP(I54,'P1-1'!$B:$AP,41,FALSE),"")</f>
        <v/>
      </c>
      <c r="J55" s="168" t="str">
        <f>IFERROR(VLOOKUP(J54,'P1-1'!$B:$AP,41,FALSE),"")</f>
        <v/>
      </c>
      <c r="K55" s="168" t="str">
        <f>IFERROR(VLOOKUP(K54,'P1-1'!$B:$AP,41,FALSE),"")</f>
        <v/>
      </c>
      <c r="L55" s="168" t="str">
        <f>IFERROR(VLOOKUP(L54,'P1-1'!$B:$AP,41,FALSE),"")</f>
        <v/>
      </c>
      <c r="M55" s="168" t="str">
        <f>IFERROR(VLOOKUP(M54,'P1-1'!$B:$AP,41,FALSE),"")</f>
        <v/>
      </c>
      <c r="N55" s="168" t="str">
        <f>IFERROR(VLOOKUP(N54,'P1-1'!$B:$AP,41,FALSE),"")</f>
        <v/>
      </c>
      <c r="O55" s="168" t="str">
        <f>IFERROR(VLOOKUP(O54,'P1-1'!$B:$AP,41,FALSE),"")</f>
        <v/>
      </c>
      <c r="P55" s="168" t="str">
        <f>IFERROR(VLOOKUP(P54,'P1-1'!$B:$AP,41,FALSE),"")</f>
        <v/>
      </c>
      <c r="Q55" s="168" t="str">
        <f>IFERROR(VLOOKUP(Q54,'P1-1'!$B:$AP,41,FALSE),"")</f>
        <v/>
      </c>
      <c r="R55" s="168" t="str">
        <f>IFERROR(VLOOKUP(R54,'P1-1'!$B:$AP,41,FALSE),"")</f>
        <v/>
      </c>
      <c r="S55" s="168" t="str">
        <f>IFERROR(VLOOKUP(S54,'P1-1'!$B:$AP,41,FALSE),"")</f>
        <v/>
      </c>
      <c r="T55" s="168" t="str">
        <f>IFERROR(VLOOKUP(T54,'P1-1'!$B:$AP,41,FALSE),"")</f>
        <v/>
      </c>
      <c r="U55" s="168" t="str">
        <f>IFERROR(VLOOKUP(U54,'P1-1'!$B:$AP,41,FALSE),"")</f>
        <v/>
      </c>
      <c r="V55" s="168" t="str">
        <f>IFERROR(VLOOKUP(V54,'P1-1'!$B:$AP,41,FALSE),"")</f>
        <v/>
      </c>
      <c r="W55" s="168" t="str">
        <f>IFERROR(VLOOKUP(W54,'P1-1'!$B:$AP,41,FALSE),"")</f>
        <v/>
      </c>
      <c r="X55" s="168" t="str">
        <f>IFERROR(VLOOKUP(X54,'P1-1'!$B:$AP,41,FALSE),"")</f>
        <v/>
      </c>
      <c r="Y55" s="168" t="str">
        <f>IFERROR(VLOOKUP(Y54,'P1-1'!$B:$AP,41,FALSE),"")</f>
        <v/>
      </c>
      <c r="Z55" s="168" t="str">
        <f>IFERROR(VLOOKUP(Z54,'P1-1'!$B:$AP,41,FALSE),"")</f>
        <v/>
      </c>
      <c r="AA55" s="168" t="str">
        <f>IFERROR(VLOOKUP(AA54,'P1-1'!$B:$AP,41,FALSE),"")</f>
        <v/>
      </c>
      <c r="AB55" s="168" t="str">
        <f>IFERROR(VLOOKUP(AB54,'P1-1'!$B:$AP,41,FALSE),"")</f>
        <v/>
      </c>
      <c r="AC55" s="168" t="str">
        <f>IFERROR(VLOOKUP(AC54,'P1-1'!$B:$AP,41,FALSE),"")</f>
        <v/>
      </c>
      <c r="AD55" s="168" t="str">
        <f>IFERROR(VLOOKUP(AD54,'P1-1'!$B:$AP,41,FALSE),"")</f>
        <v/>
      </c>
      <c r="AE55" s="168" t="str">
        <f>IFERROR(VLOOKUP(AE54,'P1-1'!$B:$AP,41,FALSE),"")</f>
        <v/>
      </c>
      <c r="AF55" s="168" t="str">
        <f>IFERROR(VLOOKUP(AF54,'P1-1'!$B:$AP,41,FALSE),"")</f>
        <v/>
      </c>
      <c r="AG55" s="168" t="str">
        <f>IFERROR(VLOOKUP(AG54,'P1-1'!$B:$AP,41,FALSE),"")</f>
        <v/>
      </c>
      <c r="AH55" s="168" t="str">
        <f>IFERROR(VLOOKUP(AH54,'P1-1'!$B:$AP,41,FALSE),"")</f>
        <v/>
      </c>
      <c r="AI55" s="168" t="str">
        <f>IFERROR(VLOOKUP(AI54,'P1-1'!$B:$AP,41,FALSE),"")</f>
        <v/>
      </c>
      <c r="AJ55" s="168" t="str">
        <f>IFERROR(VLOOKUP(AJ54,'P1-1'!$B:$AP,41,FALSE),"")</f>
        <v/>
      </c>
      <c r="AK55" s="168" t="str">
        <f>IFERROR(VLOOKUP(AK54,'P1-1'!$B:$AP,41,FALSE),"")</f>
        <v/>
      </c>
      <c r="AL55" s="168" t="str">
        <f>IFERROR(VLOOKUP(AL54,'P1-1'!$B:$AP,41,FALSE),"")</f>
        <v/>
      </c>
      <c r="AM55" s="168" t="str">
        <f>IFERROR(VLOOKUP(AM54,'P1-1'!$B:$AP,41,FALSE),"")</f>
        <v/>
      </c>
      <c r="AN55" s="483"/>
      <c r="AO55" s="486"/>
      <c r="AP55" s="490"/>
      <c r="AQ55" s="491"/>
      <c r="AR55" s="486"/>
      <c r="AS55" s="486"/>
      <c r="AT55" s="494"/>
      <c r="AU55" s="327" t="str">
        <f t="shared" ref="AU55" si="37">IFERROR(IF($D54="□",($AO54/$AK$7),($AO54/$AK$9)),"")</f>
        <v/>
      </c>
      <c r="AV55" s="327" t="str">
        <f t="shared" ref="AV55" si="38">IFERROR(IF($D54="□",($AN54/$AO$7),($AN54/$AO$9)),"")</f>
        <v/>
      </c>
    </row>
    <row r="56" spans="1:48" s="139" customFormat="1" ht="12" customHeight="1" x14ac:dyDescent="0.15">
      <c r="A56" s="497"/>
      <c r="B56" s="500"/>
      <c r="C56" s="515"/>
      <c r="D56" s="506"/>
      <c r="E56" s="364"/>
      <c r="F56" s="511"/>
      <c r="G56" s="512"/>
      <c r="H56" s="169" t="s">
        <v>224</v>
      </c>
      <c r="I56" s="168" t="str">
        <f>IFERROR(VLOOKUP(I54,'P1-1'!$B:$AP,31,FALSE),"")</f>
        <v/>
      </c>
      <c r="J56" s="168" t="str">
        <f>IFERROR(VLOOKUP(J54,'P1-1'!$B:$AP,31,FALSE),"")</f>
        <v/>
      </c>
      <c r="K56" s="168" t="str">
        <f>IFERROR(VLOOKUP(K54,'P1-1'!$B:$AP,31,FALSE),"")</f>
        <v/>
      </c>
      <c r="L56" s="168" t="str">
        <f>IFERROR(VLOOKUP(L54,'P1-1'!$B:$AP,31,FALSE),"")</f>
        <v/>
      </c>
      <c r="M56" s="168" t="str">
        <f>IFERROR(VLOOKUP(M54,'P1-1'!$B:$AP,31,FALSE),"")</f>
        <v/>
      </c>
      <c r="N56" s="168" t="str">
        <f>IFERROR(VLOOKUP(N54,'P1-1'!$B:$AP,31,FALSE),"")</f>
        <v/>
      </c>
      <c r="O56" s="168" t="str">
        <f>IFERROR(VLOOKUP(O54,'P1-1'!$B:$AP,31,FALSE),"")</f>
        <v/>
      </c>
      <c r="P56" s="168" t="str">
        <f>IFERROR(VLOOKUP(P54,'P1-1'!$B:$AP,31,FALSE),"")</f>
        <v/>
      </c>
      <c r="Q56" s="168" t="str">
        <f>IFERROR(VLOOKUP(Q54,'P1-1'!$B:$AP,31,FALSE),"")</f>
        <v/>
      </c>
      <c r="R56" s="168" t="str">
        <f>IFERROR(VLOOKUP(R54,'P1-1'!$B:$AP,31,FALSE),"")</f>
        <v/>
      </c>
      <c r="S56" s="168" t="str">
        <f>IFERROR(VLOOKUP(S54,'P1-1'!$B:$AP,31,FALSE),"")</f>
        <v/>
      </c>
      <c r="T56" s="168" t="str">
        <f>IFERROR(VLOOKUP(T54,'P1-1'!$B:$AP,31,FALSE),"")</f>
        <v/>
      </c>
      <c r="U56" s="168" t="str">
        <f>IFERROR(VLOOKUP(U54,'P1-1'!$B:$AP,31,FALSE),"")</f>
        <v/>
      </c>
      <c r="V56" s="168" t="str">
        <f>IFERROR(VLOOKUP(V54,'P1-1'!$B:$AP,31,FALSE),"")</f>
        <v/>
      </c>
      <c r="W56" s="168" t="str">
        <f>IFERROR(VLOOKUP(W54,'P1-1'!$B:$AP,31,FALSE),"")</f>
        <v/>
      </c>
      <c r="X56" s="168" t="str">
        <f>IFERROR(VLOOKUP(X54,'P1-1'!$B:$AP,31,FALSE),"")</f>
        <v/>
      </c>
      <c r="Y56" s="168" t="str">
        <f>IFERROR(VLOOKUP(Y54,'P1-1'!$B:$AP,31,FALSE),"")</f>
        <v/>
      </c>
      <c r="Z56" s="168" t="str">
        <f>IFERROR(VLOOKUP(Z54,'P1-1'!$B:$AP,31,FALSE),"")</f>
        <v/>
      </c>
      <c r="AA56" s="168" t="str">
        <f>IFERROR(VLOOKUP(AA54,'P1-1'!$B:$AP,31,FALSE),"")</f>
        <v/>
      </c>
      <c r="AB56" s="168" t="str">
        <f>IFERROR(VLOOKUP(AB54,'P1-1'!$B:$AP,31,FALSE),"")</f>
        <v/>
      </c>
      <c r="AC56" s="168" t="str">
        <f>IFERROR(VLOOKUP(AC54,'P1-1'!$B:$AP,31,FALSE),"")</f>
        <v/>
      </c>
      <c r="AD56" s="168" t="str">
        <f>IFERROR(VLOOKUP(AD54,'P1-1'!$B:$AP,31,FALSE),"")</f>
        <v/>
      </c>
      <c r="AE56" s="168" t="str">
        <f>IFERROR(VLOOKUP(AE54,'P1-1'!$B:$AP,31,FALSE),"")</f>
        <v/>
      </c>
      <c r="AF56" s="168" t="str">
        <f>IFERROR(VLOOKUP(AF54,'P1-1'!$B:$AP,31,FALSE),"")</f>
        <v/>
      </c>
      <c r="AG56" s="168" t="str">
        <f>IFERROR(VLOOKUP(AG54,'P1-1'!$B:$AP,31,FALSE),"")</f>
        <v/>
      </c>
      <c r="AH56" s="168" t="str">
        <f>IFERROR(VLOOKUP(AH54,'P1-1'!$B:$AP,31,FALSE),"")</f>
        <v/>
      </c>
      <c r="AI56" s="168" t="str">
        <f>IFERROR(VLOOKUP(AI54,'P1-1'!$B:$AP,31,FALSE),"")</f>
        <v/>
      </c>
      <c r="AJ56" s="168" t="str">
        <f>IFERROR(VLOOKUP(AJ54,'P1-1'!$B:$AP,31,FALSE),"")</f>
        <v/>
      </c>
      <c r="AK56" s="168" t="str">
        <f>IFERROR(VLOOKUP(AK54,'P1-1'!$B:$AP,31,FALSE),"")</f>
        <v/>
      </c>
      <c r="AL56" s="168" t="str">
        <f>IFERROR(VLOOKUP(AL54,'P1-1'!$B:$AP,31,FALSE),"")</f>
        <v/>
      </c>
      <c r="AM56" s="168" t="str">
        <f>IFERROR(VLOOKUP(AM54,'P1-1'!$B:$AP,31,FALSE),"")</f>
        <v/>
      </c>
      <c r="AN56" s="484"/>
      <c r="AO56" s="487"/>
      <c r="AP56" s="492"/>
      <c r="AQ56" s="493"/>
      <c r="AR56" s="487"/>
      <c r="AS56" s="487"/>
      <c r="AT56" s="494"/>
      <c r="AU56" s="328"/>
      <c r="AV56" s="328"/>
    </row>
    <row r="57" spans="1:48" s="139" customFormat="1" ht="12" customHeight="1" x14ac:dyDescent="0.15">
      <c r="A57" s="495">
        <v>12</v>
      </c>
      <c r="B57" s="498"/>
      <c r="C57" s="513"/>
      <c r="D57" s="504" t="s">
        <v>95</v>
      </c>
      <c r="E57" s="363"/>
      <c r="F57" s="507"/>
      <c r="G57" s="508"/>
      <c r="H57" s="166" t="s">
        <v>221</v>
      </c>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482">
        <f t="shared" ref="AN57" si="39">IF(LEFT($AN$2,6)="共同生活援助",SUM(I58:AM58),SUM(I58:AM59))</f>
        <v>0</v>
      </c>
      <c r="AO57" s="485">
        <f>IF($AN$4="４週",AN57/4,AN57/(DAY(EOMONTH($I$22,0))/7))</f>
        <v>0</v>
      </c>
      <c r="AP57" s="488"/>
      <c r="AQ57" s="489"/>
      <c r="AR57" s="485" t="str">
        <f t="shared" ref="AR57" si="40">IF($AN$4="４週",AU58,AV58)</f>
        <v/>
      </c>
      <c r="AS57" s="485"/>
      <c r="AT57" s="494"/>
      <c r="AU57" s="326" t="s">
        <v>508</v>
      </c>
      <c r="AV57" s="326" t="s">
        <v>222</v>
      </c>
    </row>
    <row r="58" spans="1:48" s="139" customFormat="1" ht="12" customHeight="1" x14ac:dyDescent="0.15">
      <c r="A58" s="496"/>
      <c r="B58" s="499"/>
      <c r="C58" s="514"/>
      <c r="D58" s="505"/>
      <c r="E58" s="364"/>
      <c r="F58" s="509"/>
      <c r="G58" s="510"/>
      <c r="H58" s="167" t="s">
        <v>223</v>
      </c>
      <c r="I58" s="168" t="str">
        <f>IFERROR(VLOOKUP(I57,'P1-1'!$B:$AP,41,FALSE),"")</f>
        <v/>
      </c>
      <c r="J58" s="168" t="str">
        <f>IFERROR(VLOOKUP(J57,'P1-1'!$B:$AP,41,FALSE),"")</f>
        <v/>
      </c>
      <c r="K58" s="168" t="str">
        <f>IFERROR(VLOOKUP(K57,'P1-1'!$B:$AP,41,FALSE),"")</f>
        <v/>
      </c>
      <c r="L58" s="168" t="str">
        <f>IFERROR(VLOOKUP(L57,'P1-1'!$B:$AP,41,FALSE),"")</f>
        <v/>
      </c>
      <c r="M58" s="168" t="str">
        <f>IFERROR(VLOOKUP(M57,'P1-1'!$B:$AP,41,FALSE),"")</f>
        <v/>
      </c>
      <c r="N58" s="168" t="str">
        <f>IFERROR(VLOOKUP(N57,'P1-1'!$B:$AP,41,FALSE),"")</f>
        <v/>
      </c>
      <c r="O58" s="168" t="str">
        <f>IFERROR(VLOOKUP(O57,'P1-1'!$B:$AP,41,FALSE),"")</f>
        <v/>
      </c>
      <c r="P58" s="168" t="str">
        <f>IFERROR(VLOOKUP(P57,'P1-1'!$B:$AP,41,FALSE),"")</f>
        <v/>
      </c>
      <c r="Q58" s="168" t="str">
        <f>IFERROR(VLOOKUP(Q57,'P1-1'!$B:$AP,41,FALSE),"")</f>
        <v/>
      </c>
      <c r="R58" s="168" t="str">
        <f>IFERROR(VLOOKUP(R57,'P1-1'!$B:$AP,41,FALSE),"")</f>
        <v/>
      </c>
      <c r="S58" s="168" t="str">
        <f>IFERROR(VLOOKUP(S57,'P1-1'!$B:$AP,41,FALSE),"")</f>
        <v/>
      </c>
      <c r="T58" s="168" t="str">
        <f>IFERROR(VLOOKUP(T57,'P1-1'!$B:$AP,41,FALSE),"")</f>
        <v/>
      </c>
      <c r="U58" s="168" t="str">
        <f>IFERROR(VLOOKUP(U57,'P1-1'!$B:$AP,41,FALSE),"")</f>
        <v/>
      </c>
      <c r="V58" s="168" t="str">
        <f>IFERROR(VLOOKUP(V57,'P1-1'!$B:$AP,41,FALSE),"")</f>
        <v/>
      </c>
      <c r="W58" s="168" t="str">
        <f>IFERROR(VLOOKUP(W57,'P1-1'!$B:$AP,41,FALSE),"")</f>
        <v/>
      </c>
      <c r="X58" s="168" t="str">
        <f>IFERROR(VLOOKUP(X57,'P1-1'!$B:$AP,41,FALSE),"")</f>
        <v/>
      </c>
      <c r="Y58" s="168" t="str">
        <f>IFERROR(VLOOKUP(Y57,'P1-1'!$B:$AP,41,FALSE),"")</f>
        <v/>
      </c>
      <c r="Z58" s="168" t="str">
        <f>IFERROR(VLOOKUP(Z57,'P1-1'!$B:$AP,41,FALSE),"")</f>
        <v/>
      </c>
      <c r="AA58" s="168" t="str">
        <f>IFERROR(VLOOKUP(AA57,'P1-1'!$B:$AP,41,FALSE),"")</f>
        <v/>
      </c>
      <c r="AB58" s="168" t="str">
        <f>IFERROR(VLOOKUP(AB57,'P1-1'!$B:$AP,41,FALSE),"")</f>
        <v/>
      </c>
      <c r="AC58" s="168" t="str">
        <f>IFERROR(VLOOKUP(AC57,'P1-1'!$B:$AP,41,FALSE),"")</f>
        <v/>
      </c>
      <c r="AD58" s="168" t="str">
        <f>IFERROR(VLOOKUP(AD57,'P1-1'!$B:$AP,41,FALSE),"")</f>
        <v/>
      </c>
      <c r="AE58" s="168" t="str">
        <f>IFERROR(VLOOKUP(AE57,'P1-1'!$B:$AP,41,FALSE),"")</f>
        <v/>
      </c>
      <c r="AF58" s="168" t="str">
        <f>IFERROR(VLOOKUP(AF57,'P1-1'!$B:$AP,41,FALSE),"")</f>
        <v/>
      </c>
      <c r="AG58" s="168" t="str">
        <f>IFERROR(VLOOKUP(AG57,'P1-1'!$B:$AP,41,FALSE),"")</f>
        <v/>
      </c>
      <c r="AH58" s="168" t="str">
        <f>IFERROR(VLOOKUP(AH57,'P1-1'!$B:$AP,41,FALSE),"")</f>
        <v/>
      </c>
      <c r="AI58" s="168" t="str">
        <f>IFERROR(VLOOKUP(AI57,'P1-1'!$B:$AP,41,FALSE),"")</f>
        <v/>
      </c>
      <c r="AJ58" s="168" t="str">
        <f>IFERROR(VLOOKUP(AJ57,'P1-1'!$B:$AP,41,FALSE),"")</f>
        <v/>
      </c>
      <c r="AK58" s="168" t="str">
        <f>IFERROR(VLOOKUP(AK57,'P1-1'!$B:$AP,41,FALSE),"")</f>
        <v/>
      </c>
      <c r="AL58" s="168" t="str">
        <f>IFERROR(VLOOKUP(AL57,'P1-1'!$B:$AP,41,FALSE),"")</f>
        <v/>
      </c>
      <c r="AM58" s="168" t="str">
        <f>IFERROR(VLOOKUP(AM57,'P1-1'!$B:$AP,41,FALSE),"")</f>
        <v/>
      </c>
      <c r="AN58" s="483"/>
      <c r="AO58" s="486"/>
      <c r="AP58" s="490"/>
      <c r="AQ58" s="491"/>
      <c r="AR58" s="486"/>
      <c r="AS58" s="486"/>
      <c r="AT58" s="494"/>
      <c r="AU58" s="327" t="str">
        <f t="shared" ref="AU58" si="41">IFERROR(IF($D57="□",($AO57/$AK$7),($AO57/$AK$9)),"")</f>
        <v/>
      </c>
      <c r="AV58" s="327" t="str">
        <f t="shared" ref="AV58" si="42">IFERROR(IF($D57="□",($AN57/$AO$7),($AN57/$AO$9)),"")</f>
        <v/>
      </c>
    </row>
    <row r="59" spans="1:48" s="139" customFormat="1" ht="12" customHeight="1" x14ac:dyDescent="0.15">
      <c r="A59" s="497"/>
      <c r="B59" s="500"/>
      <c r="C59" s="515"/>
      <c r="D59" s="506"/>
      <c r="E59" s="364"/>
      <c r="F59" s="511"/>
      <c r="G59" s="512"/>
      <c r="H59" s="169" t="s">
        <v>224</v>
      </c>
      <c r="I59" s="168" t="str">
        <f>IFERROR(VLOOKUP(I57,'P1-1'!$B:$AP,31,FALSE),"")</f>
        <v/>
      </c>
      <c r="J59" s="168" t="str">
        <f>IFERROR(VLOOKUP(J57,'P1-1'!$B:$AP,31,FALSE),"")</f>
        <v/>
      </c>
      <c r="K59" s="168" t="str">
        <f>IFERROR(VLOOKUP(K57,'P1-1'!$B:$AP,31,FALSE),"")</f>
        <v/>
      </c>
      <c r="L59" s="168" t="str">
        <f>IFERROR(VLOOKUP(L57,'P1-1'!$B:$AP,31,FALSE),"")</f>
        <v/>
      </c>
      <c r="M59" s="168" t="str">
        <f>IFERROR(VLOOKUP(M57,'P1-1'!$B:$AP,31,FALSE),"")</f>
        <v/>
      </c>
      <c r="N59" s="168" t="str">
        <f>IFERROR(VLOOKUP(N57,'P1-1'!$B:$AP,31,FALSE),"")</f>
        <v/>
      </c>
      <c r="O59" s="168" t="str">
        <f>IFERROR(VLOOKUP(O57,'P1-1'!$B:$AP,31,FALSE),"")</f>
        <v/>
      </c>
      <c r="P59" s="168" t="str">
        <f>IFERROR(VLOOKUP(P57,'P1-1'!$B:$AP,31,FALSE),"")</f>
        <v/>
      </c>
      <c r="Q59" s="168" t="str">
        <f>IFERROR(VLOOKUP(Q57,'P1-1'!$B:$AP,31,FALSE),"")</f>
        <v/>
      </c>
      <c r="R59" s="168" t="str">
        <f>IFERROR(VLOOKUP(R57,'P1-1'!$B:$AP,31,FALSE),"")</f>
        <v/>
      </c>
      <c r="S59" s="168" t="str">
        <f>IFERROR(VLOOKUP(S57,'P1-1'!$B:$AP,31,FALSE),"")</f>
        <v/>
      </c>
      <c r="T59" s="168" t="str">
        <f>IFERROR(VLOOKUP(T57,'P1-1'!$B:$AP,31,FALSE),"")</f>
        <v/>
      </c>
      <c r="U59" s="168" t="str">
        <f>IFERROR(VLOOKUP(U57,'P1-1'!$B:$AP,31,FALSE),"")</f>
        <v/>
      </c>
      <c r="V59" s="168" t="str">
        <f>IFERROR(VLOOKUP(V57,'P1-1'!$B:$AP,31,FALSE),"")</f>
        <v/>
      </c>
      <c r="W59" s="168" t="str">
        <f>IFERROR(VLOOKUP(W57,'P1-1'!$B:$AP,31,FALSE),"")</f>
        <v/>
      </c>
      <c r="X59" s="168" t="str">
        <f>IFERROR(VLOOKUP(X57,'P1-1'!$B:$AP,31,FALSE),"")</f>
        <v/>
      </c>
      <c r="Y59" s="168" t="str">
        <f>IFERROR(VLOOKUP(Y57,'P1-1'!$B:$AP,31,FALSE),"")</f>
        <v/>
      </c>
      <c r="Z59" s="168" t="str">
        <f>IFERROR(VLOOKUP(Z57,'P1-1'!$B:$AP,31,FALSE),"")</f>
        <v/>
      </c>
      <c r="AA59" s="168" t="str">
        <f>IFERROR(VLOOKUP(AA57,'P1-1'!$B:$AP,31,FALSE),"")</f>
        <v/>
      </c>
      <c r="AB59" s="168" t="str">
        <f>IFERROR(VLOOKUP(AB57,'P1-1'!$B:$AP,31,FALSE),"")</f>
        <v/>
      </c>
      <c r="AC59" s="168" t="str">
        <f>IFERROR(VLOOKUP(AC57,'P1-1'!$B:$AP,31,FALSE),"")</f>
        <v/>
      </c>
      <c r="AD59" s="168" t="str">
        <f>IFERROR(VLOOKUP(AD57,'P1-1'!$B:$AP,31,FALSE),"")</f>
        <v/>
      </c>
      <c r="AE59" s="168" t="str">
        <f>IFERROR(VLOOKUP(AE57,'P1-1'!$B:$AP,31,FALSE),"")</f>
        <v/>
      </c>
      <c r="AF59" s="168" t="str">
        <f>IFERROR(VLOOKUP(AF57,'P1-1'!$B:$AP,31,FALSE),"")</f>
        <v/>
      </c>
      <c r="AG59" s="168" t="str">
        <f>IFERROR(VLOOKUP(AG57,'P1-1'!$B:$AP,31,FALSE),"")</f>
        <v/>
      </c>
      <c r="AH59" s="168" t="str">
        <f>IFERROR(VLOOKUP(AH57,'P1-1'!$B:$AP,31,FALSE),"")</f>
        <v/>
      </c>
      <c r="AI59" s="168" t="str">
        <f>IFERROR(VLOOKUP(AI57,'P1-1'!$B:$AP,31,FALSE),"")</f>
        <v/>
      </c>
      <c r="AJ59" s="168" t="str">
        <f>IFERROR(VLOOKUP(AJ57,'P1-1'!$B:$AP,31,FALSE),"")</f>
        <v/>
      </c>
      <c r="AK59" s="168" t="str">
        <f>IFERROR(VLOOKUP(AK57,'P1-1'!$B:$AP,31,FALSE),"")</f>
        <v/>
      </c>
      <c r="AL59" s="168" t="str">
        <f>IFERROR(VLOOKUP(AL57,'P1-1'!$B:$AP,31,FALSE),"")</f>
        <v/>
      </c>
      <c r="AM59" s="168" t="str">
        <f>IFERROR(VLOOKUP(AM57,'P1-1'!$B:$AP,31,FALSE),"")</f>
        <v/>
      </c>
      <c r="AN59" s="484"/>
      <c r="AO59" s="487"/>
      <c r="AP59" s="492"/>
      <c r="AQ59" s="493"/>
      <c r="AR59" s="487"/>
      <c r="AS59" s="487"/>
      <c r="AT59" s="494"/>
      <c r="AU59" s="328"/>
      <c r="AV59" s="328"/>
    </row>
    <row r="60" spans="1:48" s="139" customFormat="1" ht="12" customHeight="1" x14ac:dyDescent="0.15">
      <c r="A60" s="495">
        <v>13</v>
      </c>
      <c r="B60" s="498"/>
      <c r="C60" s="513"/>
      <c r="D60" s="504" t="s">
        <v>95</v>
      </c>
      <c r="E60" s="363"/>
      <c r="F60" s="507"/>
      <c r="G60" s="508"/>
      <c r="H60" s="166" t="s">
        <v>221</v>
      </c>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482">
        <f t="shared" ref="AN60" si="43">IF(LEFT($AN$2,6)="共同生活援助",SUM(I61:AM61),SUM(I61:AM62))</f>
        <v>0</v>
      </c>
      <c r="AO60" s="485">
        <f>IF($AN$4="４週",AN60/4,AN60/(DAY(EOMONTH($I$22,0))/7))</f>
        <v>0</v>
      </c>
      <c r="AP60" s="488"/>
      <c r="AQ60" s="489"/>
      <c r="AR60" s="485" t="str">
        <f t="shared" ref="AR60" si="44">IF($AN$4="４週",AU61,AV61)</f>
        <v/>
      </c>
      <c r="AS60" s="485"/>
      <c r="AT60" s="494"/>
      <c r="AU60" s="326" t="s">
        <v>508</v>
      </c>
      <c r="AV60" s="326" t="s">
        <v>222</v>
      </c>
    </row>
    <row r="61" spans="1:48" s="139" customFormat="1" ht="12" customHeight="1" x14ac:dyDescent="0.15">
      <c r="A61" s="496"/>
      <c r="B61" s="499"/>
      <c r="C61" s="514"/>
      <c r="D61" s="505"/>
      <c r="E61" s="364"/>
      <c r="F61" s="509"/>
      <c r="G61" s="510"/>
      <c r="H61" s="167" t="s">
        <v>223</v>
      </c>
      <c r="I61" s="168" t="str">
        <f>IFERROR(VLOOKUP(I60,'P1-1'!$B:$AP,41,FALSE),"")</f>
        <v/>
      </c>
      <c r="J61" s="168" t="str">
        <f>IFERROR(VLOOKUP(J60,'P1-1'!$B:$AP,41,FALSE),"")</f>
        <v/>
      </c>
      <c r="K61" s="168" t="str">
        <f>IFERROR(VLOOKUP(K60,'P1-1'!$B:$AP,41,FALSE),"")</f>
        <v/>
      </c>
      <c r="L61" s="168" t="str">
        <f>IFERROR(VLOOKUP(L60,'P1-1'!$B:$AP,41,FALSE),"")</f>
        <v/>
      </c>
      <c r="M61" s="168" t="str">
        <f>IFERROR(VLOOKUP(M60,'P1-1'!$B:$AP,41,FALSE),"")</f>
        <v/>
      </c>
      <c r="N61" s="168" t="str">
        <f>IFERROR(VLOOKUP(N60,'P1-1'!$B:$AP,41,FALSE),"")</f>
        <v/>
      </c>
      <c r="O61" s="168" t="str">
        <f>IFERROR(VLOOKUP(O60,'P1-1'!$B:$AP,41,FALSE),"")</f>
        <v/>
      </c>
      <c r="P61" s="168" t="str">
        <f>IFERROR(VLOOKUP(P60,'P1-1'!$B:$AP,41,FALSE),"")</f>
        <v/>
      </c>
      <c r="Q61" s="168" t="str">
        <f>IFERROR(VLOOKUP(Q60,'P1-1'!$B:$AP,41,FALSE),"")</f>
        <v/>
      </c>
      <c r="R61" s="168" t="str">
        <f>IFERROR(VLOOKUP(R60,'P1-1'!$B:$AP,41,FALSE),"")</f>
        <v/>
      </c>
      <c r="S61" s="168" t="str">
        <f>IFERROR(VLOOKUP(S60,'P1-1'!$B:$AP,41,FALSE),"")</f>
        <v/>
      </c>
      <c r="T61" s="168" t="str">
        <f>IFERROR(VLOOKUP(T60,'P1-1'!$B:$AP,41,FALSE),"")</f>
        <v/>
      </c>
      <c r="U61" s="168" t="str">
        <f>IFERROR(VLOOKUP(U60,'P1-1'!$B:$AP,41,FALSE),"")</f>
        <v/>
      </c>
      <c r="V61" s="168" t="str">
        <f>IFERROR(VLOOKUP(V60,'P1-1'!$B:$AP,41,FALSE),"")</f>
        <v/>
      </c>
      <c r="W61" s="168" t="str">
        <f>IFERROR(VLOOKUP(W60,'P1-1'!$B:$AP,41,FALSE),"")</f>
        <v/>
      </c>
      <c r="X61" s="168" t="str">
        <f>IFERROR(VLOOKUP(X60,'P1-1'!$B:$AP,41,FALSE),"")</f>
        <v/>
      </c>
      <c r="Y61" s="168" t="str">
        <f>IFERROR(VLOOKUP(Y60,'P1-1'!$B:$AP,41,FALSE),"")</f>
        <v/>
      </c>
      <c r="Z61" s="168" t="str">
        <f>IFERROR(VLOOKUP(Z60,'P1-1'!$B:$AP,41,FALSE),"")</f>
        <v/>
      </c>
      <c r="AA61" s="168" t="str">
        <f>IFERROR(VLOOKUP(AA60,'P1-1'!$B:$AP,41,FALSE),"")</f>
        <v/>
      </c>
      <c r="AB61" s="168" t="str">
        <f>IFERROR(VLOOKUP(AB60,'P1-1'!$B:$AP,41,FALSE),"")</f>
        <v/>
      </c>
      <c r="AC61" s="168" t="str">
        <f>IFERROR(VLOOKUP(AC60,'P1-1'!$B:$AP,41,FALSE),"")</f>
        <v/>
      </c>
      <c r="AD61" s="168" t="str">
        <f>IFERROR(VLOOKUP(AD60,'P1-1'!$B:$AP,41,FALSE),"")</f>
        <v/>
      </c>
      <c r="AE61" s="168" t="str">
        <f>IFERROR(VLOOKUP(AE60,'P1-1'!$B:$AP,41,FALSE),"")</f>
        <v/>
      </c>
      <c r="AF61" s="168" t="str">
        <f>IFERROR(VLOOKUP(AF60,'P1-1'!$B:$AP,41,FALSE),"")</f>
        <v/>
      </c>
      <c r="AG61" s="168" t="str">
        <f>IFERROR(VLOOKUP(AG60,'P1-1'!$B:$AP,41,FALSE),"")</f>
        <v/>
      </c>
      <c r="AH61" s="168" t="str">
        <f>IFERROR(VLOOKUP(AH60,'P1-1'!$B:$AP,41,FALSE),"")</f>
        <v/>
      </c>
      <c r="AI61" s="168" t="str">
        <f>IFERROR(VLOOKUP(AI60,'P1-1'!$B:$AP,41,FALSE),"")</f>
        <v/>
      </c>
      <c r="AJ61" s="168" t="str">
        <f>IFERROR(VLOOKUP(AJ60,'P1-1'!$B:$AP,41,FALSE),"")</f>
        <v/>
      </c>
      <c r="AK61" s="168" t="str">
        <f>IFERROR(VLOOKUP(AK60,'P1-1'!$B:$AP,41,FALSE),"")</f>
        <v/>
      </c>
      <c r="AL61" s="168" t="str">
        <f>IFERROR(VLOOKUP(AL60,'P1-1'!$B:$AP,41,FALSE),"")</f>
        <v/>
      </c>
      <c r="AM61" s="168" t="str">
        <f>IFERROR(VLOOKUP(AM60,'P1-1'!$B:$AP,41,FALSE),"")</f>
        <v/>
      </c>
      <c r="AN61" s="483"/>
      <c r="AO61" s="486"/>
      <c r="AP61" s="490"/>
      <c r="AQ61" s="491"/>
      <c r="AR61" s="486"/>
      <c r="AS61" s="486"/>
      <c r="AT61" s="494"/>
      <c r="AU61" s="327" t="str">
        <f t="shared" ref="AU61" si="45">IFERROR(IF($D60="□",($AO60/$AK$7),($AO60/$AK$9)),"")</f>
        <v/>
      </c>
      <c r="AV61" s="327" t="str">
        <f t="shared" ref="AV61" si="46">IFERROR(IF($D60="□",($AN60/$AO$7),($AN60/$AO$9)),"")</f>
        <v/>
      </c>
    </row>
    <row r="62" spans="1:48" s="139" customFormat="1" ht="12" customHeight="1" x14ac:dyDescent="0.15">
      <c r="A62" s="497"/>
      <c r="B62" s="500"/>
      <c r="C62" s="515"/>
      <c r="D62" s="506"/>
      <c r="E62" s="364"/>
      <c r="F62" s="511"/>
      <c r="G62" s="512"/>
      <c r="H62" s="169" t="s">
        <v>224</v>
      </c>
      <c r="I62" s="168" t="str">
        <f>IFERROR(VLOOKUP(I60,'P1-1'!$B:$AP,31,FALSE),"")</f>
        <v/>
      </c>
      <c r="J62" s="168" t="str">
        <f>IFERROR(VLOOKUP(J60,'P1-1'!$B:$AP,31,FALSE),"")</f>
        <v/>
      </c>
      <c r="K62" s="168" t="str">
        <f>IFERROR(VLOOKUP(K60,'P1-1'!$B:$AP,31,FALSE),"")</f>
        <v/>
      </c>
      <c r="L62" s="168" t="str">
        <f>IFERROR(VLOOKUP(L60,'P1-1'!$B:$AP,31,FALSE),"")</f>
        <v/>
      </c>
      <c r="M62" s="168" t="str">
        <f>IFERROR(VLOOKUP(M60,'P1-1'!$B:$AP,31,FALSE),"")</f>
        <v/>
      </c>
      <c r="N62" s="168" t="str">
        <f>IFERROR(VLOOKUP(N60,'P1-1'!$B:$AP,31,FALSE),"")</f>
        <v/>
      </c>
      <c r="O62" s="168" t="str">
        <f>IFERROR(VLOOKUP(O60,'P1-1'!$B:$AP,31,FALSE),"")</f>
        <v/>
      </c>
      <c r="P62" s="168" t="str">
        <f>IFERROR(VLOOKUP(P60,'P1-1'!$B:$AP,31,FALSE),"")</f>
        <v/>
      </c>
      <c r="Q62" s="168" t="str">
        <f>IFERROR(VLOOKUP(Q60,'P1-1'!$B:$AP,31,FALSE),"")</f>
        <v/>
      </c>
      <c r="R62" s="168" t="str">
        <f>IFERROR(VLOOKUP(R60,'P1-1'!$B:$AP,31,FALSE),"")</f>
        <v/>
      </c>
      <c r="S62" s="168" t="str">
        <f>IFERROR(VLOOKUP(S60,'P1-1'!$B:$AP,31,FALSE),"")</f>
        <v/>
      </c>
      <c r="T62" s="168" t="str">
        <f>IFERROR(VLOOKUP(T60,'P1-1'!$B:$AP,31,FALSE),"")</f>
        <v/>
      </c>
      <c r="U62" s="168" t="str">
        <f>IFERROR(VLOOKUP(U60,'P1-1'!$B:$AP,31,FALSE),"")</f>
        <v/>
      </c>
      <c r="V62" s="168" t="str">
        <f>IFERROR(VLOOKUP(V60,'P1-1'!$B:$AP,31,FALSE),"")</f>
        <v/>
      </c>
      <c r="W62" s="168" t="str">
        <f>IFERROR(VLOOKUP(W60,'P1-1'!$B:$AP,31,FALSE),"")</f>
        <v/>
      </c>
      <c r="X62" s="168" t="str">
        <f>IFERROR(VLOOKUP(X60,'P1-1'!$B:$AP,31,FALSE),"")</f>
        <v/>
      </c>
      <c r="Y62" s="168" t="str">
        <f>IFERROR(VLOOKUP(Y60,'P1-1'!$B:$AP,31,FALSE),"")</f>
        <v/>
      </c>
      <c r="Z62" s="168" t="str">
        <f>IFERROR(VLOOKUP(Z60,'P1-1'!$B:$AP,31,FALSE),"")</f>
        <v/>
      </c>
      <c r="AA62" s="168" t="str">
        <f>IFERROR(VLOOKUP(AA60,'P1-1'!$B:$AP,31,FALSE),"")</f>
        <v/>
      </c>
      <c r="AB62" s="168" t="str">
        <f>IFERROR(VLOOKUP(AB60,'P1-1'!$B:$AP,31,FALSE),"")</f>
        <v/>
      </c>
      <c r="AC62" s="168" t="str">
        <f>IFERROR(VLOOKUP(AC60,'P1-1'!$B:$AP,31,FALSE),"")</f>
        <v/>
      </c>
      <c r="AD62" s="168" t="str">
        <f>IFERROR(VLOOKUP(AD60,'P1-1'!$B:$AP,31,FALSE),"")</f>
        <v/>
      </c>
      <c r="AE62" s="168" t="str">
        <f>IFERROR(VLOOKUP(AE60,'P1-1'!$B:$AP,31,FALSE),"")</f>
        <v/>
      </c>
      <c r="AF62" s="168" t="str">
        <f>IFERROR(VLOOKUP(AF60,'P1-1'!$B:$AP,31,FALSE),"")</f>
        <v/>
      </c>
      <c r="AG62" s="168" t="str">
        <f>IFERROR(VLOOKUP(AG60,'P1-1'!$B:$AP,31,FALSE),"")</f>
        <v/>
      </c>
      <c r="AH62" s="168" t="str">
        <f>IFERROR(VLOOKUP(AH60,'P1-1'!$B:$AP,31,FALSE),"")</f>
        <v/>
      </c>
      <c r="AI62" s="168" t="str">
        <f>IFERROR(VLOOKUP(AI60,'P1-1'!$B:$AP,31,FALSE),"")</f>
        <v/>
      </c>
      <c r="AJ62" s="168" t="str">
        <f>IFERROR(VLOOKUP(AJ60,'P1-1'!$B:$AP,31,FALSE),"")</f>
        <v/>
      </c>
      <c r="AK62" s="168" t="str">
        <f>IFERROR(VLOOKUP(AK60,'P1-1'!$B:$AP,31,FALSE),"")</f>
        <v/>
      </c>
      <c r="AL62" s="168" t="str">
        <f>IFERROR(VLOOKUP(AL60,'P1-1'!$B:$AP,31,FALSE),"")</f>
        <v/>
      </c>
      <c r="AM62" s="168" t="str">
        <f>IFERROR(VLOOKUP(AM60,'P1-1'!$B:$AP,31,FALSE),"")</f>
        <v/>
      </c>
      <c r="AN62" s="484"/>
      <c r="AO62" s="487"/>
      <c r="AP62" s="492"/>
      <c r="AQ62" s="493"/>
      <c r="AR62" s="487"/>
      <c r="AS62" s="487"/>
      <c r="AT62" s="494"/>
      <c r="AU62" s="328"/>
      <c r="AV62" s="328"/>
    </row>
    <row r="63" spans="1:48" s="139" customFormat="1" ht="12" customHeight="1" x14ac:dyDescent="0.15">
      <c r="A63" s="495">
        <v>14</v>
      </c>
      <c r="B63" s="498"/>
      <c r="C63" s="513"/>
      <c r="D63" s="504" t="s">
        <v>95</v>
      </c>
      <c r="E63" s="363"/>
      <c r="F63" s="507"/>
      <c r="G63" s="508"/>
      <c r="H63" s="166" t="s">
        <v>221</v>
      </c>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482">
        <f t="shared" ref="AN63" si="47">IF(LEFT($AN$2,6)="共同生活援助",SUM(I64:AM64),SUM(I64:AM65))</f>
        <v>0</v>
      </c>
      <c r="AO63" s="485">
        <f>IF($AN$4="４週",AN63/4,AN63/(DAY(EOMONTH($I$22,0))/7))</f>
        <v>0</v>
      </c>
      <c r="AP63" s="488"/>
      <c r="AQ63" s="489"/>
      <c r="AR63" s="485" t="str">
        <f t="shared" ref="AR63" si="48">IF($AN$4="４週",AU64,AV64)</f>
        <v/>
      </c>
      <c r="AS63" s="485"/>
      <c r="AT63" s="494"/>
      <c r="AU63" s="326" t="s">
        <v>508</v>
      </c>
      <c r="AV63" s="326" t="s">
        <v>222</v>
      </c>
    </row>
    <row r="64" spans="1:48" s="139" customFormat="1" ht="12" customHeight="1" x14ac:dyDescent="0.15">
      <c r="A64" s="496"/>
      <c r="B64" s="499"/>
      <c r="C64" s="514"/>
      <c r="D64" s="505"/>
      <c r="E64" s="364"/>
      <c r="F64" s="509"/>
      <c r="G64" s="510"/>
      <c r="H64" s="167" t="s">
        <v>223</v>
      </c>
      <c r="I64" s="168" t="str">
        <f>IFERROR(VLOOKUP(I63,'P1-1'!$B:$AP,41,FALSE),"")</f>
        <v/>
      </c>
      <c r="J64" s="168" t="str">
        <f>IFERROR(VLOOKUP(J63,'P1-1'!$B:$AP,41,FALSE),"")</f>
        <v/>
      </c>
      <c r="K64" s="168" t="str">
        <f>IFERROR(VLOOKUP(K63,'P1-1'!$B:$AP,41,FALSE),"")</f>
        <v/>
      </c>
      <c r="L64" s="168" t="str">
        <f>IFERROR(VLOOKUP(L63,'P1-1'!$B:$AP,41,FALSE),"")</f>
        <v/>
      </c>
      <c r="M64" s="168" t="str">
        <f>IFERROR(VLOOKUP(M63,'P1-1'!$B:$AP,41,FALSE),"")</f>
        <v/>
      </c>
      <c r="N64" s="168" t="str">
        <f>IFERROR(VLOOKUP(N63,'P1-1'!$B:$AP,41,FALSE),"")</f>
        <v/>
      </c>
      <c r="O64" s="168" t="str">
        <f>IFERROR(VLOOKUP(O63,'P1-1'!$B:$AP,41,FALSE),"")</f>
        <v/>
      </c>
      <c r="P64" s="168" t="str">
        <f>IFERROR(VLOOKUP(P63,'P1-1'!$B:$AP,41,FALSE),"")</f>
        <v/>
      </c>
      <c r="Q64" s="168" t="str">
        <f>IFERROR(VLOOKUP(Q63,'P1-1'!$B:$AP,41,FALSE),"")</f>
        <v/>
      </c>
      <c r="R64" s="168" t="str">
        <f>IFERROR(VLOOKUP(R63,'P1-1'!$B:$AP,41,FALSE),"")</f>
        <v/>
      </c>
      <c r="S64" s="168" t="str">
        <f>IFERROR(VLOOKUP(S63,'P1-1'!$B:$AP,41,FALSE),"")</f>
        <v/>
      </c>
      <c r="T64" s="168" t="str">
        <f>IFERROR(VLOOKUP(T63,'P1-1'!$B:$AP,41,FALSE),"")</f>
        <v/>
      </c>
      <c r="U64" s="168" t="str">
        <f>IFERROR(VLOOKUP(U63,'P1-1'!$B:$AP,41,FALSE),"")</f>
        <v/>
      </c>
      <c r="V64" s="168" t="str">
        <f>IFERROR(VLOOKUP(V63,'P1-1'!$B:$AP,41,FALSE),"")</f>
        <v/>
      </c>
      <c r="W64" s="168" t="str">
        <f>IFERROR(VLOOKUP(W63,'P1-1'!$B:$AP,41,FALSE),"")</f>
        <v/>
      </c>
      <c r="X64" s="168" t="str">
        <f>IFERROR(VLOOKUP(X63,'P1-1'!$B:$AP,41,FALSE),"")</f>
        <v/>
      </c>
      <c r="Y64" s="168" t="str">
        <f>IFERROR(VLOOKUP(Y63,'P1-1'!$B:$AP,41,FALSE),"")</f>
        <v/>
      </c>
      <c r="Z64" s="168" t="str">
        <f>IFERROR(VLOOKUP(Z63,'P1-1'!$B:$AP,41,FALSE),"")</f>
        <v/>
      </c>
      <c r="AA64" s="168" t="str">
        <f>IFERROR(VLOOKUP(AA63,'P1-1'!$B:$AP,41,FALSE),"")</f>
        <v/>
      </c>
      <c r="AB64" s="168" t="str">
        <f>IFERROR(VLOOKUP(AB63,'P1-1'!$B:$AP,41,FALSE),"")</f>
        <v/>
      </c>
      <c r="AC64" s="168" t="str">
        <f>IFERROR(VLOOKUP(AC63,'P1-1'!$B:$AP,41,FALSE),"")</f>
        <v/>
      </c>
      <c r="AD64" s="168" t="str">
        <f>IFERROR(VLOOKUP(AD63,'P1-1'!$B:$AP,41,FALSE),"")</f>
        <v/>
      </c>
      <c r="AE64" s="168" t="str">
        <f>IFERROR(VLOOKUP(AE63,'P1-1'!$B:$AP,41,FALSE),"")</f>
        <v/>
      </c>
      <c r="AF64" s="168" t="str">
        <f>IFERROR(VLOOKUP(AF63,'P1-1'!$B:$AP,41,FALSE),"")</f>
        <v/>
      </c>
      <c r="AG64" s="168" t="str">
        <f>IFERROR(VLOOKUP(AG63,'P1-1'!$B:$AP,41,FALSE),"")</f>
        <v/>
      </c>
      <c r="AH64" s="168" t="str">
        <f>IFERROR(VLOOKUP(AH63,'P1-1'!$B:$AP,41,FALSE),"")</f>
        <v/>
      </c>
      <c r="AI64" s="168" t="str">
        <f>IFERROR(VLOOKUP(AI63,'P1-1'!$B:$AP,41,FALSE),"")</f>
        <v/>
      </c>
      <c r="AJ64" s="168" t="str">
        <f>IFERROR(VLOOKUP(AJ63,'P1-1'!$B:$AP,41,FALSE),"")</f>
        <v/>
      </c>
      <c r="AK64" s="168" t="str">
        <f>IFERROR(VLOOKUP(AK63,'P1-1'!$B:$AP,41,FALSE),"")</f>
        <v/>
      </c>
      <c r="AL64" s="168" t="str">
        <f>IFERROR(VLOOKUP(AL63,'P1-1'!$B:$AP,41,FALSE),"")</f>
        <v/>
      </c>
      <c r="AM64" s="168" t="str">
        <f>IFERROR(VLOOKUP(AM63,'P1-1'!$B:$AP,41,FALSE),"")</f>
        <v/>
      </c>
      <c r="AN64" s="483"/>
      <c r="AO64" s="486"/>
      <c r="AP64" s="490"/>
      <c r="AQ64" s="491"/>
      <c r="AR64" s="486"/>
      <c r="AS64" s="486"/>
      <c r="AT64" s="494"/>
      <c r="AU64" s="327" t="str">
        <f t="shared" ref="AU64" si="49">IFERROR(IF($D63="□",($AO63/$AK$7),($AO63/$AK$9)),"")</f>
        <v/>
      </c>
      <c r="AV64" s="327" t="str">
        <f t="shared" ref="AV64" si="50">IFERROR(IF($D63="□",($AN63/$AO$7),($AN63/$AO$9)),"")</f>
        <v/>
      </c>
    </row>
    <row r="65" spans="1:48" s="139" customFormat="1" ht="12" customHeight="1" x14ac:dyDescent="0.15">
      <c r="A65" s="497"/>
      <c r="B65" s="500"/>
      <c r="C65" s="515"/>
      <c r="D65" s="506"/>
      <c r="E65" s="364"/>
      <c r="F65" s="511"/>
      <c r="G65" s="512"/>
      <c r="H65" s="169" t="s">
        <v>224</v>
      </c>
      <c r="I65" s="170" t="str">
        <f>IFERROR(VLOOKUP(I63,'P1-1'!$B:$AP,31,FALSE),"")</f>
        <v/>
      </c>
      <c r="J65" s="168" t="str">
        <f>IFERROR(VLOOKUP(J63,'P1-1'!$B:$AP,31,FALSE),"")</f>
        <v/>
      </c>
      <c r="K65" s="168" t="str">
        <f>IFERROR(VLOOKUP(K63,'P1-1'!$B:$AP,31,FALSE),"")</f>
        <v/>
      </c>
      <c r="L65" s="168" t="str">
        <f>IFERROR(VLOOKUP(L63,'P1-1'!$B:$AP,31,FALSE),"")</f>
        <v/>
      </c>
      <c r="M65" s="168" t="str">
        <f>IFERROR(VLOOKUP(M63,'P1-1'!$B:$AP,31,FALSE),"")</f>
        <v/>
      </c>
      <c r="N65" s="168" t="str">
        <f>IFERROR(VLOOKUP(N63,'P1-1'!$B:$AP,31,FALSE),"")</f>
        <v/>
      </c>
      <c r="O65" s="168" t="str">
        <f>IFERROR(VLOOKUP(O63,'P1-1'!$B:$AP,31,FALSE),"")</f>
        <v/>
      </c>
      <c r="P65" s="168" t="str">
        <f>IFERROR(VLOOKUP(P63,'P1-1'!$B:$AP,31,FALSE),"")</f>
        <v/>
      </c>
      <c r="Q65" s="168" t="str">
        <f>IFERROR(VLOOKUP(Q63,'P1-1'!$B:$AP,31,FALSE),"")</f>
        <v/>
      </c>
      <c r="R65" s="168" t="str">
        <f>IFERROR(VLOOKUP(R63,'P1-1'!$B:$AP,31,FALSE),"")</f>
        <v/>
      </c>
      <c r="S65" s="168" t="str">
        <f>IFERROR(VLOOKUP(S63,'P1-1'!$B:$AP,31,FALSE),"")</f>
        <v/>
      </c>
      <c r="T65" s="168" t="str">
        <f>IFERROR(VLOOKUP(T63,'P1-1'!$B:$AP,31,FALSE),"")</f>
        <v/>
      </c>
      <c r="U65" s="168" t="str">
        <f>IFERROR(VLOOKUP(U63,'P1-1'!$B:$AP,31,FALSE),"")</f>
        <v/>
      </c>
      <c r="V65" s="168" t="str">
        <f>IFERROR(VLOOKUP(V63,'P1-1'!$B:$AP,31,FALSE),"")</f>
        <v/>
      </c>
      <c r="W65" s="168" t="str">
        <f>IFERROR(VLOOKUP(W63,'P1-1'!$B:$AP,31,FALSE),"")</f>
        <v/>
      </c>
      <c r="X65" s="168" t="str">
        <f>IFERROR(VLOOKUP(X63,'P1-1'!$B:$AP,31,FALSE),"")</f>
        <v/>
      </c>
      <c r="Y65" s="168" t="str">
        <f>IFERROR(VLOOKUP(Y63,'P1-1'!$B:$AP,31,FALSE),"")</f>
        <v/>
      </c>
      <c r="Z65" s="168" t="str">
        <f>IFERROR(VLOOKUP(Z63,'P1-1'!$B:$AP,31,FALSE),"")</f>
        <v/>
      </c>
      <c r="AA65" s="168" t="str">
        <f>IFERROR(VLOOKUP(AA63,'P1-1'!$B:$AP,31,FALSE),"")</f>
        <v/>
      </c>
      <c r="AB65" s="168" t="str">
        <f>IFERROR(VLOOKUP(AB63,'P1-1'!$B:$AP,31,FALSE),"")</f>
        <v/>
      </c>
      <c r="AC65" s="168" t="str">
        <f>IFERROR(VLOOKUP(AC63,'P1-1'!$B:$AP,31,FALSE),"")</f>
        <v/>
      </c>
      <c r="AD65" s="168" t="str">
        <f>IFERROR(VLOOKUP(AD63,'P1-1'!$B:$AP,31,FALSE),"")</f>
        <v/>
      </c>
      <c r="AE65" s="168" t="str">
        <f>IFERROR(VLOOKUP(AE63,'P1-1'!$B:$AP,31,FALSE),"")</f>
        <v/>
      </c>
      <c r="AF65" s="168" t="str">
        <f>IFERROR(VLOOKUP(AF63,'P1-1'!$B:$AP,31,FALSE),"")</f>
        <v/>
      </c>
      <c r="AG65" s="168" t="str">
        <f>IFERROR(VLOOKUP(AG63,'P1-1'!$B:$AP,31,FALSE),"")</f>
        <v/>
      </c>
      <c r="AH65" s="168" t="str">
        <f>IFERROR(VLOOKUP(AH63,'P1-1'!$B:$AP,31,FALSE),"")</f>
        <v/>
      </c>
      <c r="AI65" s="168" t="str">
        <f>IFERROR(VLOOKUP(AI63,'P1-1'!$B:$AP,31,FALSE),"")</f>
        <v/>
      </c>
      <c r="AJ65" s="168" t="str">
        <f>IFERROR(VLOOKUP(AJ63,'P1-1'!$B:$AP,31,FALSE),"")</f>
        <v/>
      </c>
      <c r="AK65" s="168" t="str">
        <f>IFERROR(VLOOKUP(AK63,'P1-1'!$B:$AP,31,FALSE),"")</f>
        <v/>
      </c>
      <c r="AL65" s="168" t="str">
        <f>IFERROR(VLOOKUP(AL63,'P1-1'!$B:$AP,31,FALSE),"")</f>
        <v/>
      </c>
      <c r="AM65" s="168" t="str">
        <f>IFERROR(VLOOKUP(AM63,'P1-1'!$B:$AP,31,FALSE),"")</f>
        <v/>
      </c>
      <c r="AN65" s="484"/>
      <c r="AO65" s="487"/>
      <c r="AP65" s="492"/>
      <c r="AQ65" s="493"/>
      <c r="AR65" s="487"/>
      <c r="AS65" s="487"/>
      <c r="AT65" s="494"/>
      <c r="AU65" s="328"/>
      <c r="AV65" s="328"/>
    </row>
    <row r="66" spans="1:48" s="139" customFormat="1" ht="12" customHeight="1" x14ac:dyDescent="0.15">
      <c r="A66" s="495">
        <v>15</v>
      </c>
      <c r="B66" s="498"/>
      <c r="C66" s="513"/>
      <c r="D66" s="504" t="s">
        <v>95</v>
      </c>
      <c r="E66" s="363"/>
      <c r="F66" s="507"/>
      <c r="G66" s="508"/>
      <c r="H66" s="166" t="s">
        <v>221</v>
      </c>
      <c r="I66" s="325"/>
      <c r="J66" s="325"/>
      <c r="K66" s="325"/>
      <c r="L66" s="325"/>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25"/>
      <c r="AL66" s="325"/>
      <c r="AM66" s="325"/>
      <c r="AN66" s="482">
        <f t="shared" ref="AN66" si="51">IF(LEFT($AN$2,6)="共同生活援助",SUM(I67:AM67),SUM(I67:AM68))</f>
        <v>0</v>
      </c>
      <c r="AO66" s="485">
        <f>IF($AN$4="４週",AN66/4,AN66/(DAY(EOMONTH($I$22,0))/7))</f>
        <v>0</v>
      </c>
      <c r="AP66" s="488"/>
      <c r="AQ66" s="489"/>
      <c r="AR66" s="485" t="str">
        <f t="shared" ref="AR66" si="52">IF($AN$4="４週",AU67,AV67)</f>
        <v/>
      </c>
      <c r="AS66" s="485"/>
      <c r="AT66" s="494"/>
      <c r="AU66" s="326" t="s">
        <v>508</v>
      </c>
      <c r="AV66" s="326" t="s">
        <v>222</v>
      </c>
    </row>
    <row r="67" spans="1:48" s="139" customFormat="1" ht="12" customHeight="1" x14ac:dyDescent="0.15">
      <c r="A67" s="496"/>
      <c r="B67" s="499"/>
      <c r="C67" s="514"/>
      <c r="D67" s="505"/>
      <c r="E67" s="364"/>
      <c r="F67" s="509"/>
      <c r="G67" s="510"/>
      <c r="H67" s="167" t="s">
        <v>223</v>
      </c>
      <c r="I67" s="168" t="str">
        <f>IFERROR(VLOOKUP(I66,'P1-1'!$B:$AP,41,FALSE),"")</f>
        <v/>
      </c>
      <c r="J67" s="168" t="str">
        <f>IFERROR(VLOOKUP(J66,'P1-1'!$B:$AP,41,FALSE),"")</f>
        <v/>
      </c>
      <c r="K67" s="168" t="str">
        <f>IFERROR(VLOOKUP(K66,'P1-1'!$B:$AP,41,FALSE),"")</f>
        <v/>
      </c>
      <c r="L67" s="168" t="str">
        <f>IFERROR(VLOOKUP(L66,'P1-1'!$B:$AP,41,FALSE),"")</f>
        <v/>
      </c>
      <c r="M67" s="168" t="str">
        <f>IFERROR(VLOOKUP(M66,'P1-1'!$B:$AP,41,FALSE),"")</f>
        <v/>
      </c>
      <c r="N67" s="168" t="str">
        <f>IFERROR(VLOOKUP(N66,'P1-1'!$B:$AP,41,FALSE),"")</f>
        <v/>
      </c>
      <c r="O67" s="168" t="str">
        <f>IFERROR(VLOOKUP(O66,'P1-1'!$B:$AP,41,FALSE),"")</f>
        <v/>
      </c>
      <c r="P67" s="168" t="str">
        <f>IFERROR(VLOOKUP(P66,'P1-1'!$B:$AP,41,FALSE),"")</f>
        <v/>
      </c>
      <c r="Q67" s="168" t="str">
        <f>IFERROR(VLOOKUP(Q66,'P1-1'!$B:$AP,41,FALSE),"")</f>
        <v/>
      </c>
      <c r="R67" s="168" t="str">
        <f>IFERROR(VLOOKUP(R66,'P1-1'!$B:$AP,41,FALSE),"")</f>
        <v/>
      </c>
      <c r="S67" s="168" t="str">
        <f>IFERROR(VLOOKUP(S66,'P1-1'!$B:$AP,41,FALSE),"")</f>
        <v/>
      </c>
      <c r="T67" s="168" t="str">
        <f>IFERROR(VLOOKUP(T66,'P1-1'!$B:$AP,41,FALSE),"")</f>
        <v/>
      </c>
      <c r="U67" s="168" t="str">
        <f>IFERROR(VLOOKUP(U66,'P1-1'!$B:$AP,41,FALSE),"")</f>
        <v/>
      </c>
      <c r="V67" s="168" t="str">
        <f>IFERROR(VLOOKUP(V66,'P1-1'!$B:$AP,41,FALSE),"")</f>
        <v/>
      </c>
      <c r="W67" s="168" t="str">
        <f>IFERROR(VLOOKUP(W66,'P1-1'!$B:$AP,41,FALSE),"")</f>
        <v/>
      </c>
      <c r="X67" s="168" t="str">
        <f>IFERROR(VLOOKUP(X66,'P1-1'!$B:$AP,41,FALSE),"")</f>
        <v/>
      </c>
      <c r="Y67" s="168" t="str">
        <f>IFERROR(VLOOKUP(Y66,'P1-1'!$B:$AP,41,FALSE),"")</f>
        <v/>
      </c>
      <c r="Z67" s="168" t="str">
        <f>IFERROR(VLOOKUP(Z66,'P1-1'!$B:$AP,41,FALSE),"")</f>
        <v/>
      </c>
      <c r="AA67" s="168" t="str">
        <f>IFERROR(VLOOKUP(AA66,'P1-1'!$B:$AP,41,FALSE),"")</f>
        <v/>
      </c>
      <c r="AB67" s="168" t="str">
        <f>IFERROR(VLOOKUP(AB66,'P1-1'!$B:$AP,41,FALSE),"")</f>
        <v/>
      </c>
      <c r="AC67" s="168" t="str">
        <f>IFERROR(VLOOKUP(AC66,'P1-1'!$B:$AP,41,FALSE),"")</f>
        <v/>
      </c>
      <c r="AD67" s="168" t="str">
        <f>IFERROR(VLOOKUP(AD66,'P1-1'!$B:$AP,41,FALSE),"")</f>
        <v/>
      </c>
      <c r="AE67" s="168" t="str">
        <f>IFERROR(VLOOKUP(AE66,'P1-1'!$B:$AP,41,FALSE),"")</f>
        <v/>
      </c>
      <c r="AF67" s="168" t="str">
        <f>IFERROR(VLOOKUP(AF66,'P1-1'!$B:$AP,41,FALSE),"")</f>
        <v/>
      </c>
      <c r="AG67" s="168" t="str">
        <f>IFERROR(VLOOKUP(AG66,'P1-1'!$B:$AP,41,FALSE),"")</f>
        <v/>
      </c>
      <c r="AH67" s="168" t="str">
        <f>IFERROR(VLOOKUP(AH66,'P1-1'!$B:$AP,41,FALSE),"")</f>
        <v/>
      </c>
      <c r="AI67" s="168" t="str">
        <f>IFERROR(VLOOKUP(AI66,'P1-1'!$B:$AP,41,FALSE),"")</f>
        <v/>
      </c>
      <c r="AJ67" s="168" t="str">
        <f>IFERROR(VLOOKUP(AJ66,'P1-1'!$B:$AP,41,FALSE),"")</f>
        <v/>
      </c>
      <c r="AK67" s="168" t="str">
        <f>IFERROR(VLOOKUP(AK66,'P1-1'!$B:$AP,41,FALSE),"")</f>
        <v/>
      </c>
      <c r="AL67" s="168" t="str">
        <f>IFERROR(VLOOKUP(AL66,'P1-1'!$B:$AP,41,FALSE),"")</f>
        <v/>
      </c>
      <c r="AM67" s="168" t="str">
        <f>IFERROR(VLOOKUP(AM66,'P1-1'!$B:$AP,41,FALSE),"")</f>
        <v/>
      </c>
      <c r="AN67" s="483"/>
      <c r="AO67" s="486"/>
      <c r="AP67" s="490"/>
      <c r="AQ67" s="491"/>
      <c r="AR67" s="486"/>
      <c r="AS67" s="486"/>
      <c r="AT67" s="494"/>
      <c r="AU67" s="327" t="str">
        <f t="shared" ref="AU67" si="53">IFERROR(IF($D66="□",($AO66/$AK$7),($AO66/$AK$9)),"")</f>
        <v/>
      </c>
      <c r="AV67" s="327" t="str">
        <f t="shared" ref="AV67" si="54">IFERROR(IF($D66="□",($AN66/$AO$7),($AN66/$AO$9)),"")</f>
        <v/>
      </c>
    </row>
    <row r="68" spans="1:48" s="139" customFormat="1" ht="12" customHeight="1" x14ac:dyDescent="0.15">
      <c r="A68" s="497"/>
      <c r="B68" s="500"/>
      <c r="C68" s="515"/>
      <c r="D68" s="506"/>
      <c r="E68" s="364"/>
      <c r="F68" s="511"/>
      <c r="G68" s="512"/>
      <c r="H68" s="169" t="s">
        <v>224</v>
      </c>
      <c r="I68" s="168" t="str">
        <f>IFERROR(VLOOKUP(I66,'P1-1'!$B:$AP,31,FALSE),"")</f>
        <v/>
      </c>
      <c r="J68" s="168" t="str">
        <f>IFERROR(VLOOKUP(J66,'P1-1'!$B:$AP,31,FALSE),"")</f>
        <v/>
      </c>
      <c r="K68" s="168" t="str">
        <f>IFERROR(VLOOKUP(K66,'P1-1'!$B:$AP,31,FALSE),"")</f>
        <v/>
      </c>
      <c r="L68" s="168" t="str">
        <f>IFERROR(VLOOKUP(L66,'P1-1'!$B:$AP,31,FALSE),"")</f>
        <v/>
      </c>
      <c r="M68" s="168" t="str">
        <f>IFERROR(VLOOKUP(M66,'P1-1'!$B:$AP,31,FALSE),"")</f>
        <v/>
      </c>
      <c r="N68" s="168" t="str">
        <f>IFERROR(VLOOKUP(N66,'P1-1'!$B:$AP,31,FALSE),"")</f>
        <v/>
      </c>
      <c r="O68" s="168" t="str">
        <f>IFERROR(VLOOKUP(O66,'P1-1'!$B:$AP,31,FALSE),"")</f>
        <v/>
      </c>
      <c r="P68" s="168" t="str">
        <f>IFERROR(VLOOKUP(P66,'P1-1'!$B:$AP,31,FALSE),"")</f>
        <v/>
      </c>
      <c r="Q68" s="168" t="str">
        <f>IFERROR(VLOOKUP(Q66,'P1-1'!$B:$AP,31,FALSE),"")</f>
        <v/>
      </c>
      <c r="R68" s="168" t="str">
        <f>IFERROR(VLOOKUP(R66,'P1-1'!$B:$AP,31,FALSE),"")</f>
        <v/>
      </c>
      <c r="S68" s="168" t="str">
        <f>IFERROR(VLOOKUP(S66,'P1-1'!$B:$AP,31,FALSE),"")</f>
        <v/>
      </c>
      <c r="T68" s="168" t="str">
        <f>IFERROR(VLOOKUP(T66,'P1-1'!$B:$AP,31,FALSE),"")</f>
        <v/>
      </c>
      <c r="U68" s="168" t="str">
        <f>IFERROR(VLOOKUP(U66,'P1-1'!$B:$AP,31,FALSE),"")</f>
        <v/>
      </c>
      <c r="V68" s="168" t="str">
        <f>IFERROR(VLOOKUP(V66,'P1-1'!$B:$AP,31,FALSE),"")</f>
        <v/>
      </c>
      <c r="W68" s="168" t="str">
        <f>IFERROR(VLOOKUP(W66,'P1-1'!$B:$AP,31,FALSE),"")</f>
        <v/>
      </c>
      <c r="X68" s="168" t="str">
        <f>IFERROR(VLOOKUP(X66,'P1-1'!$B:$AP,31,FALSE),"")</f>
        <v/>
      </c>
      <c r="Y68" s="168" t="str">
        <f>IFERROR(VLOOKUP(Y66,'P1-1'!$B:$AP,31,FALSE),"")</f>
        <v/>
      </c>
      <c r="Z68" s="168" t="str">
        <f>IFERROR(VLOOKUP(Z66,'P1-1'!$B:$AP,31,FALSE),"")</f>
        <v/>
      </c>
      <c r="AA68" s="168" t="str">
        <f>IFERROR(VLOOKUP(AA66,'P1-1'!$B:$AP,31,FALSE),"")</f>
        <v/>
      </c>
      <c r="AB68" s="168" t="str">
        <f>IFERROR(VLOOKUP(AB66,'P1-1'!$B:$AP,31,FALSE),"")</f>
        <v/>
      </c>
      <c r="AC68" s="168" t="str">
        <f>IFERROR(VLOOKUP(AC66,'P1-1'!$B:$AP,31,FALSE),"")</f>
        <v/>
      </c>
      <c r="AD68" s="168" t="str">
        <f>IFERROR(VLOOKUP(AD66,'P1-1'!$B:$AP,31,FALSE),"")</f>
        <v/>
      </c>
      <c r="AE68" s="168" t="str">
        <f>IFERROR(VLOOKUP(AE66,'P1-1'!$B:$AP,31,FALSE),"")</f>
        <v/>
      </c>
      <c r="AF68" s="168" t="str">
        <f>IFERROR(VLOOKUP(AF66,'P1-1'!$B:$AP,31,FALSE),"")</f>
        <v/>
      </c>
      <c r="AG68" s="168" t="str">
        <f>IFERROR(VLOOKUP(AG66,'P1-1'!$B:$AP,31,FALSE),"")</f>
        <v/>
      </c>
      <c r="AH68" s="168" t="str">
        <f>IFERROR(VLOOKUP(AH66,'P1-1'!$B:$AP,31,FALSE),"")</f>
        <v/>
      </c>
      <c r="AI68" s="168" t="str">
        <f>IFERROR(VLOOKUP(AI66,'P1-1'!$B:$AP,31,FALSE),"")</f>
        <v/>
      </c>
      <c r="AJ68" s="168" t="str">
        <f>IFERROR(VLOOKUP(AJ66,'P1-1'!$B:$AP,31,FALSE),"")</f>
        <v/>
      </c>
      <c r="AK68" s="168" t="str">
        <f>IFERROR(VLOOKUP(AK66,'P1-1'!$B:$AP,31,FALSE),"")</f>
        <v/>
      </c>
      <c r="AL68" s="168" t="str">
        <f>IFERROR(VLOOKUP(AL66,'P1-1'!$B:$AP,31,FALSE),"")</f>
        <v/>
      </c>
      <c r="AM68" s="168" t="str">
        <f>IFERROR(VLOOKUP(AM66,'P1-1'!$B:$AP,31,FALSE),"")</f>
        <v/>
      </c>
      <c r="AN68" s="484"/>
      <c r="AO68" s="487"/>
      <c r="AP68" s="492"/>
      <c r="AQ68" s="493"/>
      <c r="AR68" s="487"/>
      <c r="AS68" s="487"/>
      <c r="AT68" s="494"/>
      <c r="AU68" s="328"/>
      <c r="AV68" s="328"/>
    </row>
    <row r="69" spans="1:48" s="139" customFormat="1" ht="12" customHeight="1" x14ac:dyDescent="0.15">
      <c r="A69" s="495">
        <v>16</v>
      </c>
      <c r="B69" s="498"/>
      <c r="C69" s="513"/>
      <c r="D69" s="504" t="s">
        <v>95</v>
      </c>
      <c r="E69" s="363"/>
      <c r="F69" s="507"/>
      <c r="G69" s="508"/>
      <c r="H69" s="166" t="s">
        <v>221</v>
      </c>
      <c r="I69" s="325"/>
      <c r="J69" s="325"/>
      <c r="K69" s="325"/>
      <c r="L69" s="325"/>
      <c r="M69" s="325"/>
      <c r="N69" s="325"/>
      <c r="O69" s="325"/>
      <c r="P69" s="325"/>
      <c r="Q69" s="325"/>
      <c r="R69" s="325"/>
      <c r="S69" s="325"/>
      <c r="T69" s="325"/>
      <c r="U69" s="325"/>
      <c r="V69" s="325"/>
      <c r="W69" s="325"/>
      <c r="X69" s="325"/>
      <c r="Y69" s="325"/>
      <c r="Z69" s="325"/>
      <c r="AA69" s="325"/>
      <c r="AB69" s="325"/>
      <c r="AC69" s="325"/>
      <c r="AD69" s="325"/>
      <c r="AE69" s="325"/>
      <c r="AF69" s="325"/>
      <c r="AG69" s="325"/>
      <c r="AH69" s="325"/>
      <c r="AI69" s="325"/>
      <c r="AJ69" s="325"/>
      <c r="AK69" s="325"/>
      <c r="AL69" s="325"/>
      <c r="AM69" s="325"/>
      <c r="AN69" s="482">
        <f t="shared" ref="AN69" si="55">IF(LEFT($AN$2,6)="共同生活援助",SUM(I70:AM70),SUM(I70:AM71))</f>
        <v>0</v>
      </c>
      <c r="AO69" s="485">
        <f>IF($AN$4="４週",AN69/4,AN69/(DAY(EOMONTH($I$22,0))/7))</f>
        <v>0</v>
      </c>
      <c r="AP69" s="488"/>
      <c r="AQ69" s="489"/>
      <c r="AR69" s="485" t="str">
        <f t="shared" ref="AR69" si="56">IF($AN$4="４週",AU70,AV70)</f>
        <v/>
      </c>
      <c r="AS69" s="485"/>
      <c r="AT69" s="494"/>
      <c r="AU69" s="326" t="s">
        <v>508</v>
      </c>
      <c r="AV69" s="326" t="s">
        <v>222</v>
      </c>
    </row>
    <row r="70" spans="1:48" s="139" customFormat="1" ht="12" customHeight="1" x14ac:dyDescent="0.15">
      <c r="A70" s="496"/>
      <c r="B70" s="499"/>
      <c r="C70" s="514"/>
      <c r="D70" s="505"/>
      <c r="E70" s="364"/>
      <c r="F70" s="509"/>
      <c r="G70" s="510"/>
      <c r="H70" s="167" t="s">
        <v>223</v>
      </c>
      <c r="I70" s="168" t="str">
        <f>IFERROR(VLOOKUP(I69,'P1-1'!$B:$AP,41,FALSE),"")</f>
        <v/>
      </c>
      <c r="J70" s="168" t="str">
        <f>IFERROR(VLOOKUP(J69,'P1-1'!$B:$AP,41,FALSE),"")</f>
        <v/>
      </c>
      <c r="K70" s="168" t="str">
        <f>IFERROR(VLOOKUP(K69,'P1-1'!$B:$AP,41,FALSE),"")</f>
        <v/>
      </c>
      <c r="L70" s="168" t="str">
        <f>IFERROR(VLOOKUP(L69,'P1-1'!$B:$AP,41,FALSE),"")</f>
        <v/>
      </c>
      <c r="M70" s="168" t="str">
        <f>IFERROR(VLOOKUP(M69,'P1-1'!$B:$AP,41,FALSE),"")</f>
        <v/>
      </c>
      <c r="N70" s="168" t="str">
        <f>IFERROR(VLOOKUP(N69,'P1-1'!$B:$AP,41,FALSE),"")</f>
        <v/>
      </c>
      <c r="O70" s="168" t="str">
        <f>IFERROR(VLOOKUP(O69,'P1-1'!$B:$AP,41,FALSE),"")</f>
        <v/>
      </c>
      <c r="P70" s="168" t="str">
        <f>IFERROR(VLOOKUP(P69,'P1-1'!$B:$AP,41,FALSE),"")</f>
        <v/>
      </c>
      <c r="Q70" s="168" t="str">
        <f>IFERROR(VLOOKUP(Q69,'P1-1'!$B:$AP,41,FALSE),"")</f>
        <v/>
      </c>
      <c r="R70" s="168" t="str">
        <f>IFERROR(VLOOKUP(R69,'P1-1'!$B:$AP,41,FALSE),"")</f>
        <v/>
      </c>
      <c r="S70" s="168" t="str">
        <f>IFERROR(VLOOKUP(S69,'P1-1'!$B:$AP,41,FALSE),"")</f>
        <v/>
      </c>
      <c r="T70" s="168" t="str">
        <f>IFERROR(VLOOKUP(T69,'P1-1'!$B:$AP,41,FALSE),"")</f>
        <v/>
      </c>
      <c r="U70" s="168" t="str">
        <f>IFERROR(VLOOKUP(U69,'P1-1'!$B:$AP,41,FALSE),"")</f>
        <v/>
      </c>
      <c r="V70" s="168" t="str">
        <f>IFERROR(VLOOKUP(V69,'P1-1'!$B:$AP,41,FALSE),"")</f>
        <v/>
      </c>
      <c r="W70" s="168" t="str">
        <f>IFERROR(VLOOKUP(W69,'P1-1'!$B:$AP,41,FALSE),"")</f>
        <v/>
      </c>
      <c r="X70" s="168" t="str">
        <f>IFERROR(VLOOKUP(X69,'P1-1'!$B:$AP,41,FALSE),"")</f>
        <v/>
      </c>
      <c r="Y70" s="168" t="str">
        <f>IFERROR(VLOOKUP(Y69,'P1-1'!$B:$AP,41,FALSE),"")</f>
        <v/>
      </c>
      <c r="Z70" s="168" t="str">
        <f>IFERROR(VLOOKUP(Z69,'P1-1'!$B:$AP,41,FALSE),"")</f>
        <v/>
      </c>
      <c r="AA70" s="168" t="str">
        <f>IFERROR(VLOOKUP(AA69,'P1-1'!$B:$AP,41,FALSE),"")</f>
        <v/>
      </c>
      <c r="AB70" s="168" t="str">
        <f>IFERROR(VLOOKUP(AB69,'P1-1'!$B:$AP,41,FALSE),"")</f>
        <v/>
      </c>
      <c r="AC70" s="168" t="str">
        <f>IFERROR(VLOOKUP(AC69,'P1-1'!$B:$AP,41,FALSE),"")</f>
        <v/>
      </c>
      <c r="AD70" s="168" t="str">
        <f>IFERROR(VLOOKUP(AD69,'P1-1'!$B:$AP,41,FALSE),"")</f>
        <v/>
      </c>
      <c r="AE70" s="168" t="str">
        <f>IFERROR(VLOOKUP(AE69,'P1-1'!$B:$AP,41,FALSE),"")</f>
        <v/>
      </c>
      <c r="AF70" s="168" t="str">
        <f>IFERROR(VLOOKUP(AF69,'P1-1'!$B:$AP,41,FALSE),"")</f>
        <v/>
      </c>
      <c r="AG70" s="168" t="str">
        <f>IFERROR(VLOOKUP(AG69,'P1-1'!$B:$AP,41,FALSE),"")</f>
        <v/>
      </c>
      <c r="AH70" s="168" t="str">
        <f>IFERROR(VLOOKUP(AH69,'P1-1'!$B:$AP,41,FALSE),"")</f>
        <v/>
      </c>
      <c r="AI70" s="168" t="str">
        <f>IFERROR(VLOOKUP(AI69,'P1-1'!$B:$AP,41,FALSE),"")</f>
        <v/>
      </c>
      <c r="AJ70" s="168" t="str">
        <f>IFERROR(VLOOKUP(AJ69,'P1-1'!$B:$AP,41,FALSE),"")</f>
        <v/>
      </c>
      <c r="AK70" s="168" t="str">
        <f>IFERROR(VLOOKUP(AK69,'P1-1'!$B:$AP,41,FALSE),"")</f>
        <v/>
      </c>
      <c r="AL70" s="168" t="str">
        <f>IFERROR(VLOOKUP(AL69,'P1-1'!$B:$AP,41,FALSE),"")</f>
        <v/>
      </c>
      <c r="AM70" s="168" t="str">
        <f>IFERROR(VLOOKUP(AM69,'P1-1'!$B:$AP,41,FALSE),"")</f>
        <v/>
      </c>
      <c r="AN70" s="483"/>
      <c r="AO70" s="486"/>
      <c r="AP70" s="490"/>
      <c r="AQ70" s="491"/>
      <c r="AR70" s="486"/>
      <c r="AS70" s="486"/>
      <c r="AT70" s="494"/>
      <c r="AU70" s="327" t="str">
        <f t="shared" ref="AU70" si="57">IFERROR(IF($D69="□",($AO69/$AK$7),($AO69/$AK$9)),"")</f>
        <v/>
      </c>
      <c r="AV70" s="327" t="str">
        <f t="shared" ref="AV70" si="58">IFERROR(IF($D69="□",($AN69/$AO$7),($AN69/$AO$9)),"")</f>
        <v/>
      </c>
    </row>
    <row r="71" spans="1:48" s="139" customFormat="1" ht="12" customHeight="1" x14ac:dyDescent="0.15">
      <c r="A71" s="497"/>
      <c r="B71" s="500"/>
      <c r="C71" s="515"/>
      <c r="D71" s="506"/>
      <c r="E71" s="364"/>
      <c r="F71" s="511"/>
      <c r="G71" s="512"/>
      <c r="H71" s="169" t="s">
        <v>224</v>
      </c>
      <c r="I71" s="168" t="str">
        <f>IFERROR(VLOOKUP(I69,'P1-1'!$B:$AP,31,FALSE),"")</f>
        <v/>
      </c>
      <c r="J71" s="168" t="str">
        <f>IFERROR(VLOOKUP(J69,'P1-1'!$B:$AP,31,FALSE),"")</f>
        <v/>
      </c>
      <c r="K71" s="168" t="str">
        <f>IFERROR(VLOOKUP(K69,'P1-1'!$B:$AP,31,FALSE),"")</f>
        <v/>
      </c>
      <c r="L71" s="168" t="str">
        <f>IFERROR(VLOOKUP(L69,'P1-1'!$B:$AP,31,FALSE),"")</f>
        <v/>
      </c>
      <c r="M71" s="168" t="str">
        <f>IFERROR(VLOOKUP(M69,'P1-1'!$B:$AP,31,FALSE),"")</f>
        <v/>
      </c>
      <c r="N71" s="168" t="str">
        <f>IFERROR(VLOOKUP(N69,'P1-1'!$B:$AP,31,FALSE),"")</f>
        <v/>
      </c>
      <c r="O71" s="168" t="str">
        <f>IFERROR(VLOOKUP(O69,'P1-1'!$B:$AP,31,FALSE),"")</f>
        <v/>
      </c>
      <c r="P71" s="168" t="str">
        <f>IFERROR(VLOOKUP(P69,'P1-1'!$B:$AP,31,FALSE),"")</f>
        <v/>
      </c>
      <c r="Q71" s="168" t="str">
        <f>IFERROR(VLOOKUP(Q69,'P1-1'!$B:$AP,31,FALSE),"")</f>
        <v/>
      </c>
      <c r="R71" s="168" t="str">
        <f>IFERROR(VLOOKUP(R69,'P1-1'!$B:$AP,31,FALSE),"")</f>
        <v/>
      </c>
      <c r="S71" s="168" t="str">
        <f>IFERROR(VLOOKUP(S69,'P1-1'!$B:$AP,31,FALSE),"")</f>
        <v/>
      </c>
      <c r="T71" s="168" t="str">
        <f>IFERROR(VLOOKUP(T69,'P1-1'!$B:$AP,31,FALSE),"")</f>
        <v/>
      </c>
      <c r="U71" s="168" t="str">
        <f>IFERROR(VLOOKUP(U69,'P1-1'!$B:$AP,31,FALSE),"")</f>
        <v/>
      </c>
      <c r="V71" s="168" t="str">
        <f>IFERROR(VLOOKUP(V69,'P1-1'!$B:$AP,31,FALSE),"")</f>
        <v/>
      </c>
      <c r="W71" s="168" t="str">
        <f>IFERROR(VLOOKUP(W69,'P1-1'!$B:$AP,31,FALSE),"")</f>
        <v/>
      </c>
      <c r="X71" s="168" t="str">
        <f>IFERROR(VLOOKUP(X69,'P1-1'!$B:$AP,31,FALSE),"")</f>
        <v/>
      </c>
      <c r="Y71" s="168" t="str">
        <f>IFERROR(VLOOKUP(Y69,'P1-1'!$B:$AP,31,FALSE),"")</f>
        <v/>
      </c>
      <c r="Z71" s="168" t="str">
        <f>IFERROR(VLOOKUP(Z69,'P1-1'!$B:$AP,31,FALSE),"")</f>
        <v/>
      </c>
      <c r="AA71" s="168" t="str">
        <f>IFERROR(VLOOKUP(AA69,'P1-1'!$B:$AP,31,FALSE),"")</f>
        <v/>
      </c>
      <c r="AB71" s="168" t="str">
        <f>IFERROR(VLOOKUP(AB69,'P1-1'!$B:$AP,31,FALSE),"")</f>
        <v/>
      </c>
      <c r="AC71" s="168" t="str">
        <f>IFERROR(VLOOKUP(AC69,'P1-1'!$B:$AP,31,FALSE),"")</f>
        <v/>
      </c>
      <c r="AD71" s="168" t="str">
        <f>IFERROR(VLOOKUP(AD69,'P1-1'!$B:$AP,31,FALSE),"")</f>
        <v/>
      </c>
      <c r="AE71" s="168" t="str">
        <f>IFERROR(VLOOKUP(AE69,'P1-1'!$B:$AP,31,FALSE),"")</f>
        <v/>
      </c>
      <c r="AF71" s="168" t="str">
        <f>IFERROR(VLOOKUP(AF69,'P1-1'!$B:$AP,31,FALSE),"")</f>
        <v/>
      </c>
      <c r="AG71" s="168" t="str">
        <f>IFERROR(VLOOKUP(AG69,'P1-1'!$B:$AP,31,FALSE),"")</f>
        <v/>
      </c>
      <c r="AH71" s="168" t="str">
        <f>IFERROR(VLOOKUP(AH69,'P1-1'!$B:$AP,31,FALSE),"")</f>
        <v/>
      </c>
      <c r="AI71" s="168" t="str">
        <f>IFERROR(VLOOKUP(AI69,'P1-1'!$B:$AP,31,FALSE),"")</f>
        <v/>
      </c>
      <c r="AJ71" s="168" t="str">
        <f>IFERROR(VLOOKUP(AJ69,'P1-1'!$B:$AP,31,FALSE),"")</f>
        <v/>
      </c>
      <c r="AK71" s="168" t="str">
        <f>IFERROR(VLOOKUP(AK69,'P1-1'!$B:$AP,31,FALSE),"")</f>
        <v/>
      </c>
      <c r="AL71" s="168" t="str">
        <f>IFERROR(VLOOKUP(AL69,'P1-1'!$B:$AP,31,FALSE),"")</f>
        <v/>
      </c>
      <c r="AM71" s="168" t="str">
        <f>IFERROR(VLOOKUP(AM69,'P1-1'!$B:$AP,31,FALSE),"")</f>
        <v/>
      </c>
      <c r="AN71" s="484"/>
      <c r="AO71" s="487"/>
      <c r="AP71" s="492"/>
      <c r="AQ71" s="493"/>
      <c r="AR71" s="487"/>
      <c r="AS71" s="487"/>
      <c r="AT71" s="494"/>
      <c r="AU71" s="328"/>
      <c r="AV71" s="328"/>
    </row>
    <row r="72" spans="1:48" s="139" customFormat="1" ht="12" customHeight="1" x14ac:dyDescent="0.15">
      <c r="A72" s="495">
        <v>17</v>
      </c>
      <c r="B72" s="498"/>
      <c r="C72" s="501"/>
      <c r="D72" s="504" t="s">
        <v>95</v>
      </c>
      <c r="E72" s="363"/>
      <c r="F72" s="507"/>
      <c r="G72" s="508"/>
      <c r="H72" s="166" t="s">
        <v>221</v>
      </c>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5"/>
      <c r="AG72" s="325"/>
      <c r="AH72" s="325"/>
      <c r="AI72" s="325"/>
      <c r="AJ72" s="325"/>
      <c r="AK72" s="325"/>
      <c r="AL72" s="325"/>
      <c r="AM72" s="325"/>
      <c r="AN72" s="482">
        <f t="shared" ref="AN72" si="59">IF(LEFT($AN$2,6)="共同生活援助",SUM(I73:AM73),SUM(I73:AM74))</f>
        <v>0</v>
      </c>
      <c r="AO72" s="485">
        <f>IF($AN$4="４週",AN72/4,AN72/(DAY(EOMONTH($I$22,0))/7))</f>
        <v>0</v>
      </c>
      <c r="AP72" s="488"/>
      <c r="AQ72" s="489"/>
      <c r="AR72" s="485" t="str">
        <f t="shared" ref="AR72" si="60">IF($AN$4="４週",AU73,AV73)</f>
        <v/>
      </c>
      <c r="AS72" s="485"/>
      <c r="AT72" s="494"/>
      <c r="AU72" s="326" t="s">
        <v>508</v>
      </c>
      <c r="AV72" s="326" t="s">
        <v>222</v>
      </c>
    </row>
    <row r="73" spans="1:48" s="139" customFormat="1" ht="12" customHeight="1" x14ac:dyDescent="0.15">
      <c r="A73" s="496"/>
      <c r="B73" s="499"/>
      <c r="C73" s="502"/>
      <c r="D73" s="505"/>
      <c r="E73" s="364"/>
      <c r="F73" s="509"/>
      <c r="G73" s="510"/>
      <c r="H73" s="167" t="s">
        <v>223</v>
      </c>
      <c r="I73" s="168" t="str">
        <f>IFERROR(VLOOKUP(I72,'P1-1'!$B:$AP,41,FALSE),"")</f>
        <v/>
      </c>
      <c r="J73" s="168" t="str">
        <f>IFERROR(VLOOKUP(J72,'P1-1'!$B:$AP,41,FALSE),"")</f>
        <v/>
      </c>
      <c r="K73" s="168" t="str">
        <f>IFERROR(VLOOKUP(K72,'P1-1'!$B:$AP,41,FALSE),"")</f>
        <v/>
      </c>
      <c r="L73" s="168" t="str">
        <f>IFERROR(VLOOKUP(L72,'P1-1'!$B:$AP,41,FALSE),"")</f>
        <v/>
      </c>
      <c r="M73" s="168" t="str">
        <f>IFERROR(VLOOKUP(M72,'P1-1'!$B:$AP,41,FALSE),"")</f>
        <v/>
      </c>
      <c r="N73" s="168" t="str">
        <f>IFERROR(VLOOKUP(N72,'P1-1'!$B:$AP,41,FALSE),"")</f>
        <v/>
      </c>
      <c r="O73" s="168" t="str">
        <f>IFERROR(VLOOKUP(O72,'P1-1'!$B:$AP,41,FALSE),"")</f>
        <v/>
      </c>
      <c r="P73" s="168" t="str">
        <f>IFERROR(VLOOKUP(P72,'P1-1'!$B:$AP,41,FALSE),"")</f>
        <v/>
      </c>
      <c r="Q73" s="168" t="str">
        <f>IFERROR(VLOOKUP(Q72,'P1-1'!$B:$AP,41,FALSE),"")</f>
        <v/>
      </c>
      <c r="R73" s="168" t="str">
        <f>IFERROR(VLOOKUP(R72,'P1-1'!$B:$AP,41,FALSE),"")</f>
        <v/>
      </c>
      <c r="S73" s="168" t="str">
        <f>IFERROR(VLOOKUP(S72,'P1-1'!$B:$AP,41,FALSE),"")</f>
        <v/>
      </c>
      <c r="T73" s="168" t="str">
        <f>IFERROR(VLOOKUP(T72,'P1-1'!$B:$AP,41,FALSE),"")</f>
        <v/>
      </c>
      <c r="U73" s="168" t="str">
        <f>IFERROR(VLOOKUP(U72,'P1-1'!$B:$AP,41,FALSE),"")</f>
        <v/>
      </c>
      <c r="V73" s="168" t="str">
        <f>IFERROR(VLOOKUP(V72,'P1-1'!$B:$AP,41,FALSE),"")</f>
        <v/>
      </c>
      <c r="W73" s="168" t="str">
        <f>IFERROR(VLOOKUP(W72,'P1-1'!$B:$AP,41,FALSE),"")</f>
        <v/>
      </c>
      <c r="X73" s="168" t="str">
        <f>IFERROR(VLOOKUP(X72,'P1-1'!$B:$AP,41,FALSE),"")</f>
        <v/>
      </c>
      <c r="Y73" s="168" t="str">
        <f>IFERROR(VLOOKUP(Y72,'P1-1'!$B:$AP,41,FALSE),"")</f>
        <v/>
      </c>
      <c r="Z73" s="168" t="str">
        <f>IFERROR(VLOOKUP(Z72,'P1-1'!$B:$AP,41,FALSE),"")</f>
        <v/>
      </c>
      <c r="AA73" s="168" t="str">
        <f>IFERROR(VLOOKUP(AA72,'P1-1'!$B:$AP,41,FALSE),"")</f>
        <v/>
      </c>
      <c r="AB73" s="168" t="str">
        <f>IFERROR(VLOOKUP(AB72,'P1-1'!$B:$AP,41,FALSE),"")</f>
        <v/>
      </c>
      <c r="AC73" s="168" t="str">
        <f>IFERROR(VLOOKUP(AC72,'P1-1'!$B:$AP,41,FALSE),"")</f>
        <v/>
      </c>
      <c r="AD73" s="168" t="str">
        <f>IFERROR(VLOOKUP(AD72,'P1-1'!$B:$AP,41,FALSE),"")</f>
        <v/>
      </c>
      <c r="AE73" s="168" t="str">
        <f>IFERROR(VLOOKUP(AE72,'P1-1'!$B:$AP,41,FALSE),"")</f>
        <v/>
      </c>
      <c r="AF73" s="168" t="str">
        <f>IFERROR(VLOOKUP(AF72,'P1-1'!$B:$AP,41,FALSE),"")</f>
        <v/>
      </c>
      <c r="AG73" s="168" t="str">
        <f>IFERROR(VLOOKUP(AG72,'P1-1'!$B:$AP,41,FALSE),"")</f>
        <v/>
      </c>
      <c r="AH73" s="168" t="str">
        <f>IFERROR(VLOOKUP(AH72,'P1-1'!$B:$AP,41,FALSE),"")</f>
        <v/>
      </c>
      <c r="AI73" s="168" t="str">
        <f>IFERROR(VLOOKUP(AI72,'P1-1'!$B:$AP,41,FALSE),"")</f>
        <v/>
      </c>
      <c r="AJ73" s="168" t="str">
        <f>IFERROR(VLOOKUP(AJ72,'P1-1'!$B:$AP,41,FALSE),"")</f>
        <v/>
      </c>
      <c r="AK73" s="168" t="str">
        <f>IFERROR(VLOOKUP(AK72,'P1-1'!$B:$AP,41,FALSE),"")</f>
        <v/>
      </c>
      <c r="AL73" s="168" t="str">
        <f>IFERROR(VLOOKUP(AL72,'P1-1'!$B:$AP,41,FALSE),"")</f>
        <v/>
      </c>
      <c r="AM73" s="168" t="str">
        <f>IFERROR(VLOOKUP(AM72,'P1-1'!$B:$AP,41,FALSE),"")</f>
        <v/>
      </c>
      <c r="AN73" s="483"/>
      <c r="AO73" s="486"/>
      <c r="AP73" s="490"/>
      <c r="AQ73" s="491"/>
      <c r="AR73" s="486"/>
      <c r="AS73" s="486"/>
      <c r="AT73" s="494"/>
      <c r="AU73" s="327" t="str">
        <f t="shared" ref="AU73" si="61">IFERROR(IF($D72="□",($AO72/$AK$7),($AO72/$AK$9)),"")</f>
        <v/>
      </c>
      <c r="AV73" s="327" t="str">
        <f t="shared" ref="AV73" si="62">IFERROR(IF($D72="□",($AN72/$AO$7),($AN72/$AO$9)),"")</f>
        <v/>
      </c>
    </row>
    <row r="74" spans="1:48" s="139" customFormat="1" ht="12" customHeight="1" x14ac:dyDescent="0.15">
      <c r="A74" s="497"/>
      <c r="B74" s="500"/>
      <c r="C74" s="503"/>
      <c r="D74" s="506"/>
      <c r="E74" s="364"/>
      <c r="F74" s="511"/>
      <c r="G74" s="512"/>
      <c r="H74" s="169" t="s">
        <v>224</v>
      </c>
      <c r="I74" s="168" t="str">
        <f>IFERROR(VLOOKUP(I72,'P1-1'!$B:$AP,31,FALSE),"")</f>
        <v/>
      </c>
      <c r="J74" s="168" t="str">
        <f>IFERROR(VLOOKUP(J72,'P1-1'!$B:$AP,31,FALSE),"")</f>
        <v/>
      </c>
      <c r="K74" s="168" t="str">
        <f>IFERROR(VLOOKUP(K72,'P1-1'!$B:$AP,31,FALSE),"")</f>
        <v/>
      </c>
      <c r="L74" s="168" t="str">
        <f>IFERROR(VLOOKUP(L72,'P1-1'!$B:$AP,31,FALSE),"")</f>
        <v/>
      </c>
      <c r="M74" s="168" t="str">
        <f>IFERROR(VLOOKUP(M72,'P1-1'!$B:$AP,31,FALSE),"")</f>
        <v/>
      </c>
      <c r="N74" s="168" t="str">
        <f>IFERROR(VLOOKUP(N72,'P1-1'!$B:$AP,31,FALSE),"")</f>
        <v/>
      </c>
      <c r="O74" s="168" t="str">
        <f>IFERROR(VLOOKUP(O72,'P1-1'!$B:$AP,31,FALSE),"")</f>
        <v/>
      </c>
      <c r="P74" s="168" t="str">
        <f>IFERROR(VLOOKUP(P72,'P1-1'!$B:$AP,31,FALSE),"")</f>
        <v/>
      </c>
      <c r="Q74" s="168" t="str">
        <f>IFERROR(VLOOKUP(Q72,'P1-1'!$B:$AP,31,FALSE),"")</f>
        <v/>
      </c>
      <c r="R74" s="168" t="str">
        <f>IFERROR(VLOOKUP(R72,'P1-1'!$B:$AP,31,FALSE),"")</f>
        <v/>
      </c>
      <c r="S74" s="168" t="str">
        <f>IFERROR(VLOOKUP(S72,'P1-1'!$B:$AP,31,FALSE),"")</f>
        <v/>
      </c>
      <c r="T74" s="168" t="str">
        <f>IFERROR(VLOOKUP(T72,'P1-1'!$B:$AP,31,FALSE),"")</f>
        <v/>
      </c>
      <c r="U74" s="168" t="str">
        <f>IFERROR(VLOOKUP(U72,'P1-1'!$B:$AP,31,FALSE),"")</f>
        <v/>
      </c>
      <c r="V74" s="168" t="str">
        <f>IFERROR(VLOOKUP(V72,'P1-1'!$B:$AP,31,FALSE),"")</f>
        <v/>
      </c>
      <c r="W74" s="168" t="str">
        <f>IFERROR(VLOOKUP(W72,'P1-1'!$B:$AP,31,FALSE),"")</f>
        <v/>
      </c>
      <c r="X74" s="168" t="str">
        <f>IFERROR(VLOOKUP(X72,'P1-1'!$B:$AP,31,FALSE),"")</f>
        <v/>
      </c>
      <c r="Y74" s="168" t="str">
        <f>IFERROR(VLOOKUP(Y72,'P1-1'!$B:$AP,31,FALSE),"")</f>
        <v/>
      </c>
      <c r="Z74" s="168" t="str">
        <f>IFERROR(VLOOKUP(Z72,'P1-1'!$B:$AP,31,FALSE),"")</f>
        <v/>
      </c>
      <c r="AA74" s="168" t="str">
        <f>IFERROR(VLOOKUP(AA72,'P1-1'!$B:$AP,31,FALSE),"")</f>
        <v/>
      </c>
      <c r="AB74" s="168" t="str">
        <f>IFERROR(VLOOKUP(AB72,'P1-1'!$B:$AP,31,FALSE),"")</f>
        <v/>
      </c>
      <c r="AC74" s="168" t="str">
        <f>IFERROR(VLOOKUP(AC72,'P1-1'!$B:$AP,31,FALSE),"")</f>
        <v/>
      </c>
      <c r="AD74" s="168" t="str">
        <f>IFERROR(VLOOKUP(AD72,'P1-1'!$B:$AP,31,FALSE),"")</f>
        <v/>
      </c>
      <c r="AE74" s="168" t="str">
        <f>IFERROR(VLOOKUP(AE72,'P1-1'!$B:$AP,31,FALSE),"")</f>
        <v/>
      </c>
      <c r="AF74" s="168" t="str">
        <f>IFERROR(VLOOKUP(AF72,'P1-1'!$B:$AP,31,FALSE),"")</f>
        <v/>
      </c>
      <c r="AG74" s="168" t="str">
        <f>IFERROR(VLOOKUP(AG72,'P1-1'!$B:$AP,31,FALSE),"")</f>
        <v/>
      </c>
      <c r="AH74" s="168" t="str">
        <f>IFERROR(VLOOKUP(AH72,'P1-1'!$B:$AP,31,FALSE),"")</f>
        <v/>
      </c>
      <c r="AI74" s="168" t="str">
        <f>IFERROR(VLOOKUP(AI72,'P1-1'!$B:$AP,31,FALSE),"")</f>
        <v/>
      </c>
      <c r="AJ74" s="168" t="str">
        <f>IFERROR(VLOOKUP(AJ72,'P1-1'!$B:$AP,31,FALSE),"")</f>
        <v/>
      </c>
      <c r="AK74" s="168" t="str">
        <f>IFERROR(VLOOKUP(AK72,'P1-1'!$B:$AP,31,FALSE),"")</f>
        <v/>
      </c>
      <c r="AL74" s="168" t="str">
        <f>IFERROR(VLOOKUP(AL72,'P1-1'!$B:$AP,31,FALSE),"")</f>
        <v/>
      </c>
      <c r="AM74" s="168" t="str">
        <f>IFERROR(VLOOKUP(AM72,'P1-1'!$B:$AP,31,FALSE),"")</f>
        <v/>
      </c>
      <c r="AN74" s="484"/>
      <c r="AO74" s="487"/>
      <c r="AP74" s="492"/>
      <c r="AQ74" s="493"/>
      <c r="AR74" s="487"/>
      <c r="AS74" s="487"/>
      <c r="AT74" s="494"/>
      <c r="AU74" s="328"/>
      <c r="AV74" s="328"/>
    </row>
    <row r="75" spans="1:48" s="139" customFormat="1" ht="12" customHeight="1" x14ac:dyDescent="0.15">
      <c r="A75" s="495">
        <v>18</v>
      </c>
      <c r="B75" s="498"/>
      <c r="C75" s="513"/>
      <c r="D75" s="504" t="s">
        <v>95</v>
      </c>
      <c r="E75" s="363"/>
      <c r="F75" s="507"/>
      <c r="G75" s="508"/>
      <c r="H75" s="166" t="s">
        <v>221</v>
      </c>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5"/>
      <c r="AL75" s="325"/>
      <c r="AM75" s="325"/>
      <c r="AN75" s="482">
        <f t="shared" ref="AN75" si="63">IF(LEFT($AN$2,6)="共同生活援助",SUM(I76:AM76),SUM(I76:AM77))</f>
        <v>0</v>
      </c>
      <c r="AO75" s="485">
        <f>IF($AN$4="４週",AN75/4,AN75/(DAY(EOMONTH($I$22,0))/7))</f>
        <v>0</v>
      </c>
      <c r="AP75" s="488"/>
      <c r="AQ75" s="489"/>
      <c r="AR75" s="485" t="str">
        <f t="shared" ref="AR75" si="64">IF($AN$4="４週",AU76,AV76)</f>
        <v/>
      </c>
      <c r="AS75" s="485"/>
      <c r="AT75" s="494"/>
      <c r="AU75" s="326" t="s">
        <v>508</v>
      </c>
      <c r="AV75" s="326" t="s">
        <v>222</v>
      </c>
    </row>
    <row r="76" spans="1:48" s="139" customFormat="1" ht="12" customHeight="1" x14ac:dyDescent="0.15">
      <c r="A76" s="496"/>
      <c r="B76" s="499"/>
      <c r="C76" s="514"/>
      <c r="D76" s="505"/>
      <c r="E76" s="364"/>
      <c r="F76" s="509"/>
      <c r="G76" s="510"/>
      <c r="H76" s="167" t="s">
        <v>223</v>
      </c>
      <c r="I76" s="168" t="str">
        <f>IFERROR(VLOOKUP(I75,'P1-1'!$B:$AP,41,FALSE),"")</f>
        <v/>
      </c>
      <c r="J76" s="168" t="str">
        <f>IFERROR(VLOOKUP(J75,'P1-1'!$B:$AP,41,FALSE),"")</f>
        <v/>
      </c>
      <c r="K76" s="168" t="str">
        <f>IFERROR(VLOOKUP(K75,'P1-1'!$B:$AP,41,FALSE),"")</f>
        <v/>
      </c>
      <c r="L76" s="168" t="str">
        <f>IFERROR(VLOOKUP(L75,'P1-1'!$B:$AP,41,FALSE),"")</f>
        <v/>
      </c>
      <c r="M76" s="168" t="str">
        <f>IFERROR(VLOOKUP(M75,'P1-1'!$B:$AP,41,FALSE),"")</f>
        <v/>
      </c>
      <c r="N76" s="168" t="str">
        <f>IFERROR(VLOOKUP(N75,'P1-1'!$B:$AP,41,FALSE),"")</f>
        <v/>
      </c>
      <c r="O76" s="168" t="str">
        <f>IFERROR(VLOOKUP(O75,'P1-1'!$B:$AP,41,FALSE),"")</f>
        <v/>
      </c>
      <c r="P76" s="168" t="str">
        <f>IFERROR(VLOOKUP(P75,'P1-1'!$B:$AP,41,FALSE),"")</f>
        <v/>
      </c>
      <c r="Q76" s="168" t="str">
        <f>IFERROR(VLOOKUP(Q75,'P1-1'!$B:$AP,41,FALSE),"")</f>
        <v/>
      </c>
      <c r="R76" s="168" t="str">
        <f>IFERROR(VLOOKUP(R75,'P1-1'!$B:$AP,41,FALSE),"")</f>
        <v/>
      </c>
      <c r="S76" s="168" t="str">
        <f>IFERROR(VLOOKUP(S75,'P1-1'!$B:$AP,41,FALSE),"")</f>
        <v/>
      </c>
      <c r="T76" s="168" t="str">
        <f>IFERROR(VLOOKUP(T75,'P1-1'!$B:$AP,41,FALSE),"")</f>
        <v/>
      </c>
      <c r="U76" s="168" t="str">
        <f>IFERROR(VLOOKUP(U75,'P1-1'!$B:$AP,41,FALSE),"")</f>
        <v/>
      </c>
      <c r="V76" s="168" t="str">
        <f>IFERROR(VLOOKUP(V75,'P1-1'!$B:$AP,41,FALSE),"")</f>
        <v/>
      </c>
      <c r="W76" s="168" t="str">
        <f>IFERROR(VLOOKUP(W75,'P1-1'!$B:$AP,41,FALSE),"")</f>
        <v/>
      </c>
      <c r="X76" s="168" t="str">
        <f>IFERROR(VLOOKUP(X75,'P1-1'!$B:$AP,41,FALSE),"")</f>
        <v/>
      </c>
      <c r="Y76" s="168" t="str">
        <f>IFERROR(VLOOKUP(Y75,'P1-1'!$B:$AP,41,FALSE),"")</f>
        <v/>
      </c>
      <c r="Z76" s="168" t="str">
        <f>IFERROR(VLOOKUP(Z75,'P1-1'!$B:$AP,41,FALSE),"")</f>
        <v/>
      </c>
      <c r="AA76" s="168" t="str">
        <f>IFERROR(VLOOKUP(AA75,'P1-1'!$B:$AP,41,FALSE),"")</f>
        <v/>
      </c>
      <c r="AB76" s="168" t="str">
        <f>IFERROR(VLOOKUP(AB75,'P1-1'!$B:$AP,41,FALSE),"")</f>
        <v/>
      </c>
      <c r="AC76" s="168" t="str">
        <f>IFERROR(VLOOKUP(AC75,'P1-1'!$B:$AP,41,FALSE),"")</f>
        <v/>
      </c>
      <c r="AD76" s="168" t="str">
        <f>IFERROR(VLOOKUP(AD75,'P1-1'!$B:$AP,41,FALSE),"")</f>
        <v/>
      </c>
      <c r="AE76" s="168" t="str">
        <f>IFERROR(VLOOKUP(AE75,'P1-1'!$B:$AP,41,FALSE),"")</f>
        <v/>
      </c>
      <c r="AF76" s="168" t="str">
        <f>IFERROR(VLOOKUP(AF75,'P1-1'!$B:$AP,41,FALSE),"")</f>
        <v/>
      </c>
      <c r="AG76" s="168" t="str">
        <f>IFERROR(VLOOKUP(AG75,'P1-1'!$B:$AP,41,FALSE),"")</f>
        <v/>
      </c>
      <c r="AH76" s="168" t="str">
        <f>IFERROR(VLOOKUP(AH75,'P1-1'!$B:$AP,41,FALSE),"")</f>
        <v/>
      </c>
      <c r="AI76" s="168" t="str">
        <f>IFERROR(VLOOKUP(AI75,'P1-1'!$B:$AP,41,FALSE),"")</f>
        <v/>
      </c>
      <c r="AJ76" s="168" t="str">
        <f>IFERROR(VLOOKUP(AJ75,'P1-1'!$B:$AP,41,FALSE),"")</f>
        <v/>
      </c>
      <c r="AK76" s="168" t="str">
        <f>IFERROR(VLOOKUP(AK75,'P1-1'!$B:$AP,41,FALSE),"")</f>
        <v/>
      </c>
      <c r="AL76" s="168" t="str">
        <f>IFERROR(VLOOKUP(AL75,'P1-1'!$B:$AP,41,FALSE),"")</f>
        <v/>
      </c>
      <c r="AM76" s="168" t="str">
        <f>IFERROR(VLOOKUP(AM75,'P1-1'!$B:$AP,41,FALSE),"")</f>
        <v/>
      </c>
      <c r="AN76" s="483"/>
      <c r="AO76" s="486"/>
      <c r="AP76" s="490"/>
      <c r="AQ76" s="491"/>
      <c r="AR76" s="486"/>
      <c r="AS76" s="486"/>
      <c r="AT76" s="494"/>
      <c r="AU76" s="327" t="str">
        <f t="shared" ref="AU76" si="65">IFERROR(IF($D75="□",($AO75/$AK$7),($AO75/$AK$9)),"")</f>
        <v/>
      </c>
      <c r="AV76" s="327" t="str">
        <f t="shared" ref="AV76" si="66">IFERROR(IF($D75="□",($AN75/$AO$7),($AN75/$AO$9)),"")</f>
        <v/>
      </c>
    </row>
    <row r="77" spans="1:48" s="139" customFormat="1" ht="12" customHeight="1" x14ac:dyDescent="0.15">
      <c r="A77" s="497"/>
      <c r="B77" s="500"/>
      <c r="C77" s="515"/>
      <c r="D77" s="506"/>
      <c r="E77" s="364"/>
      <c r="F77" s="511"/>
      <c r="G77" s="512"/>
      <c r="H77" s="169" t="s">
        <v>224</v>
      </c>
      <c r="I77" s="168" t="str">
        <f>IFERROR(VLOOKUP(I75,'P1-1'!$B:$AP,31,FALSE),"")</f>
        <v/>
      </c>
      <c r="J77" s="168" t="str">
        <f>IFERROR(VLOOKUP(J75,'P1-1'!$B:$AP,31,FALSE),"")</f>
        <v/>
      </c>
      <c r="K77" s="168" t="str">
        <f>IFERROR(VLOOKUP(K75,'P1-1'!$B:$AP,31,FALSE),"")</f>
        <v/>
      </c>
      <c r="L77" s="168" t="str">
        <f>IFERROR(VLOOKUP(L75,'P1-1'!$B:$AP,31,FALSE),"")</f>
        <v/>
      </c>
      <c r="M77" s="168" t="str">
        <f>IFERROR(VLOOKUP(M75,'P1-1'!$B:$AP,31,FALSE),"")</f>
        <v/>
      </c>
      <c r="N77" s="168" t="str">
        <f>IFERROR(VLOOKUP(N75,'P1-1'!$B:$AP,31,FALSE),"")</f>
        <v/>
      </c>
      <c r="O77" s="168" t="str">
        <f>IFERROR(VLOOKUP(O75,'P1-1'!$B:$AP,31,FALSE),"")</f>
        <v/>
      </c>
      <c r="P77" s="168" t="str">
        <f>IFERROR(VLOOKUP(P75,'P1-1'!$B:$AP,31,FALSE),"")</f>
        <v/>
      </c>
      <c r="Q77" s="168" t="str">
        <f>IFERROR(VLOOKUP(Q75,'P1-1'!$B:$AP,31,FALSE),"")</f>
        <v/>
      </c>
      <c r="R77" s="168" t="str">
        <f>IFERROR(VLOOKUP(R75,'P1-1'!$B:$AP,31,FALSE),"")</f>
        <v/>
      </c>
      <c r="S77" s="168" t="str">
        <f>IFERROR(VLOOKUP(S75,'P1-1'!$B:$AP,31,FALSE),"")</f>
        <v/>
      </c>
      <c r="T77" s="168" t="str">
        <f>IFERROR(VLOOKUP(T75,'P1-1'!$B:$AP,31,FALSE),"")</f>
        <v/>
      </c>
      <c r="U77" s="168" t="str">
        <f>IFERROR(VLOOKUP(U75,'P1-1'!$B:$AP,31,FALSE),"")</f>
        <v/>
      </c>
      <c r="V77" s="168" t="str">
        <f>IFERROR(VLOOKUP(V75,'P1-1'!$B:$AP,31,FALSE),"")</f>
        <v/>
      </c>
      <c r="W77" s="168" t="str">
        <f>IFERROR(VLOOKUP(W75,'P1-1'!$B:$AP,31,FALSE),"")</f>
        <v/>
      </c>
      <c r="X77" s="168" t="str">
        <f>IFERROR(VLOOKUP(X75,'P1-1'!$B:$AP,31,FALSE),"")</f>
        <v/>
      </c>
      <c r="Y77" s="168" t="str">
        <f>IFERROR(VLOOKUP(Y75,'P1-1'!$B:$AP,31,FALSE),"")</f>
        <v/>
      </c>
      <c r="Z77" s="168" t="str">
        <f>IFERROR(VLOOKUP(Z75,'P1-1'!$B:$AP,31,FALSE),"")</f>
        <v/>
      </c>
      <c r="AA77" s="168" t="str">
        <f>IFERROR(VLOOKUP(AA75,'P1-1'!$B:$AP,31,FALSE),"")</f>
        <v/>
      </c>
      <c r="AB77" s="168" t="str">
        <f>IFERROR(VLOOKUP(AB75,'P1-1'!$B:$AP,31,FALSE),"")</f>
        <v/>
      </c>
      <c r="AC77" s="168" t="str">
        <f>IFERROR(VLOOKUP(AC75,'P1-1'!$B:$AP,31,FALSE),"")</f>
        <v/>
      </c>
      <c r="AD77" s="168" t="str">
        <f>IFERROR(VLOOKUP(AD75,'P1-1'!$B:$AP,31,FALSE),"")</f>
        <v/>
      </c>
      <c r="AE77" s="168" t="str">
        <f>IFERROR(VLOOKUP(AE75,'P1-1'!$B:$AP,31,FALSE),"")</f>
        <v/>
      </c>
      <c r="AF77" s="168" t="str">
        <f>IFERROR(VLOOKUP(AF75,'P1-1'!$B:$AP,31,FALSE),"")</f>
        <v/>
      </c>
      <c r="AG77" s="168" t="str">
        <f>IFERROR(VLOOKUP(AG75,'P1-1'!$B:$AP,31,FALSE),"")</f>
        <v/>
      </c>
      <c r="AH77" s="168" t="str">
        <f>IFERROR(VLOOKUP(AH75,'P1-1'!$B:$AP,31,FALSE),"")</f>
        <v/>
      </c>
      <c r="AI77" s="168" t="str">
        <f>IFERROR(VLOOKUP(AI75,'P1-1'!$B:$AP,31,FALSE),"")</f>
        <v/>
      </c>
      <c r="AJ77" s="168" t="str">
        <f>IFERROR(VLOOKUP(AJ75,'P1-1'!$B:$AP,31,FALSE),"")</f>
        <v/>
      </c>
      <c r="AK77" s="168" t="str">
        <f>IFERROR(VLOOKUP(AK75,'P1-1'!$B:$AP,31,FALSE),"")</f>
        <v/>
      </c>
      <c r="AL77" s="168" t="str">
        <f>IFERROR(VLOOKUP(AL75,'P1-1'!$B:$AP,31,FALSE),"")</f>
        <v/>
      </c>
      <c r="AM77" s="168" t="str">
        <f>IFERROR(VLOOKUP(AM75,'P1-1'!$B:$AP,31,FALSE),"")</f>
        <v/>
      </c>
      <c r="AN77" s="484"/>
      <c r="AO77" s="487"/>
      <c r="AP77" s="492"/>
      <c r="AQ77" s="493"/>
      <c r="AR77" s="487"/>
      <c r="AS77" s="487"/>
      <c r="AT77" s="494"/>
      <c r="AU77" s="328"/>
      <c r="AV77" s="328"/>
    </row>
    <row r="78" spans="1:48" s="139" customFormat="1" ht="12" customHeight="1" x14ac:dyDescent="0.15">
      <c r="A78" s="495">
        <v>19</v>
      </c>
      <c r="B78" s="498"/>
      <c r="C78" s="513"/>
      <c r="D78" s="504" t="s">
        <v>95</v>
      </c>
      <c r="E78" s="363"/>
      <c r="F78" s="507"/>
      <c r="G78" s="508"/>
      <c r="H78" s="166" t="s">
        <v>221</v>
      </c>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482">
        <f t="shared" ref="AN78" si="67">IF(LEFT($AN$2,6)="共同生活援助",SUM(I79:AM79),SUM(I79:AM80))</f>
        <v>0</v>
      </c>
      <c r="AO78" s="485">
        <f>IF($AN$4="４週",AN78/4,AN78/(DAY(EOMONTH($I$22,0))/7))</f>
        <v>0</v>
      </c>
      <c r="AP78" s="488"/>
      <c r="AQ78" s="489"/>
      <c r="AR78" s="485" t="str">
        <f t="shared" ref="AR78" si="68">IF($AN$4="４週",AU79,AV79)</f>
        <v/>
      </c>
      <c r="AS78" s="485"/>
      <c r="AT78" s="494"/>
      <c r="AU78" s="326" t="s">
        <v>508</v>
      </c>
      <c r="AV78" s="326" t="s">
        <v>222</v>
      </c>
    </row>
    <row r="79" spans="1:48" s="139" customFormat="1" ht="12" customHeight="1" x14ac:dyDescent="0.15">
      <c r="A79" s="496"/>
      <c r="B79" s="499"/>
      <c r="C79" s="514"/>
      <c r="D79" s="505"/>
      <c r="E79" s="364"/>
      <c r="F79" s="509"/>
      <c r="G79" s="510"/>
      <c r="H79" s="167" t="s">
        <v>223</v>
      </c>
      <c r="I79" s="168" t="str">
        <f>IFERROR(VLOOKUP(I78,'P1-1'!$B:$AP,41,FALSE),"")</f>
        <v/>
      </c>
      <c r="J79" s="168" t="str">
        <f>IFERROR(VLOOKUP(J78,'P1-1'!$B:$AP,41,FALSE),"")</f>
        <v/>
      </c>
      <c r="K79" s="168" t="str">
        <f>IFERROR(VLOOKUP(K78,'P1-1'!$B:$AP,41,FALSE),"")</f>
        <v/>
      </c>
      <c r="L79" s="168" t="str">
        <f>IFERROR(VLOOKUP(L78,'P1-1'!$B:$AP,41,FALSE),"")</f>
        <v/>
      </c>
      <c r="M79" s="168" t="str">
        <f>IFERROR(VLOOKUP(M78,'P1-1'!$B:$AP,41,FALSE),"")</f>
        <v/>
      </c>
      <c r="N79" s="168" t="str">
        <f>IFERROR(VLOOKUP(N78,'P1-1'!$B:$AP,41,FALSE),"")</f>
        <v/>
      </c>
      <c r="O79" s="168" t="str">
        <f>IFERROR(VLOOKUP(O78,'P1-1'!$B:$AP,41,FALSE),"")</f>
        <v/>
      </c>
      <c r="P79" s="168" t="str">
        <f>IFERROR(VLOOKUP(P78,'P1-1'!$B:$AP,41,FALSE),"")</f>
        <v/>
      </c>
      <c r="Q79" s="168" t="str">
        <f>IFERROR(VLOOKUP(Q78,'P1-1'!$B:$AP,41,FALSE),"")</f>
        <v/>
      </c>
      <c r="R79" s="168" t="str">
        <f>IFERROR(VLOOKUP(R78,'P1-1'!$B:$AP,41,FALSE),"")</f>
        <v/>
      </c>
      <c r="S79" s="168" t="str">
        <f>IFERROR(VLOOKUP(S78,'P1-1'!$B:$AP,41,FALSE),"")</f>
        <v/>
      </c>
      <c r="T79" s="168" t="str">
        <f>IFERROR(VLOOKUP(T78,'P1-1'!$B:$AP,41,FALSE),"")</f>
        <v/>
      </c>
      <c r="U79" s="168" t="str">
        <f>IFERROR(VLOOKUP(U78,'P1-1'!$B:$AP,41,FALSE),"")</f>
        <v/>
      </c>
      <c r="V79" s="168" t="str">
        <f>IFERROR(VLOOKUP(V78,'P1-1'!$B:$AP,41,FALSE),"")</f>
        <v/>
      </c>
      <c r="W79" s="168" t="str">
        <f>IFERROR(VLOOKUP(W78,'P1-1'!$B:$AP,41,FALSE),"")</f>
        <v/>
      </c>
      <c r="X79" s="168" t="str">
        <f>IFERROR(VLOOKUP(X78,'P1-1'!$B:$AP,41,FALSE),"")</f>
        <v/>
      </c>
      <c r="Y79" s="168" t="str">
        <f>IFERROR(VLOOKUP(Y78,'P1-1'!$B:$AP,41,FALSE),"")</f>
        <v/>
      </c>
      <c r="Z79" s="168" t="str">
        <f>IFERROR(VLOOKUP(Z78,'P1-1'!$B:$AP,41,FALSE),"")</f>
        <v/>
      </c>
      <c r="AA79" s="168" t="str">
        <f>IFERROR(VLOOKUP(AA78,'P1-1'!$B:$AP,41,FALSE),"")</f>
        <v/>
      </c>
      <c r="AB79" s="168" t="str">
        <f>IFERROR(VLOOKUP(AB78,'P1-1'!$B:$AP,41,FALSE),"")</f>
        <v/>
      </c>
      <c r="AC79" s="168" t="str">
        <f>IFERROR(VLOOKUP(AC78,'P1-1'!$B:$AP,41,FALSE),"")</f>
        <v/>
      </c>
      <c r="AD79" s="168" t="str">
        <f>IFERROR(VLOOKUP(AD78,'P1-1'!$B:$AP,41,FALSE),"")</f>
        <v/>
      </c>
      <c r="AE79" s="168" t="str">
        <f>IFERROR(VLOOKUP(AE78,'P1-1'!$B:$AP,41,FALSE),"")</f>
        <v/>
      </c>
      <c r="AF79" s="168" t="str">
        <f>IFERROR(VLOOKUP(AF78,'P1-1'!$B:$AP,41,FALSE),"")</f>
        <v/>
      </c>
      <c r="AG79" s="168" t="str">
        <f>IFERROR(VLOOKUP(AG78,'P1-1'!$B:$AP,41,FALSE),"")</f>
        <v/>
      </c>
      <c r="AH79" s="168" t="str">
        <f>IFERROR(VLOOKUP(AH78,'P1-1'!$B:$AP,41,FALSE),"")</f>
        <v/>
      </c>
      <c r="AI79" s="168" t="str">
        <f>IFERROR(VLOOKUP(AI78,'P1-1'!$B:$AP,41,FALSE),"")</f>
        <v/>
      </c>
      <c r="AJ79" s="168" t="str">
        <f>IFERROR(VLOOKUP(AJ78,'P1-1'!$B:$AP,41,FALSE),"")</f>
        <v/>
      </c>
      <c r="AK79" s="168" t="str">
        <f>IFERROR(VLOOKUP(AK78,'P1-1'!$B:$AP,41,FALSE),"")</f>
        <v/>
      </c>
      <c r="AL79" s="168" t="str">
        <f>IFERROR(VLOOKUP(AL78,'P1-1'!$B:$AP,41,FALSE),"")</f>
        <v/>
      </c>
      <c r="AM79" s="168" t="str">
        <f>IFERROR(VLOOKUP(AM78,'P1-1'!$B:$AP,41,FALSE),"")</f>
        <v/>
      </c>
      <c r="AN79" s="483"/>
      <c r="AO79" s="486"/>
      <c r="AP79" s="490"/>
      <c r="AQ79" s="491"/>
      <c r="AR79" s="486"/>
      <c r="AS79" s="486"/>
      <c r="AT79" s="494"/>
      <c r="AU79" s="327" t="str">
        <f t="shared" ref="AU79" si="69">IFERROR(IF($D78="□",($AO78/$AK$7),($AO78/$AK$9)),"")</f>
        <v/>
      </c>
      <c r="AV79" s="327" t="str">
        <f t="shared" ref="AV79" si="70">IFERROR(IF($D78="□",($AN78/$AO$7),($AN78/$AO$9)),"")</f>
        <v/>
      </c>
    </row>
    <row r="80" spans="1:48" s="139" customFormat="1" ht="12" customHeight="1" x14ac:dyDescent="0.15">
      <c r="A80" s="497"/>
      <c r="B80" s="500"/>
      <c r="C80" s="515"/>
      <c r="D80" s="506"/>
      <c r="E80" s="364"/>
      <c r="F80" s="511"/>
      <c r="G80" s="512"/>
      <c r="H80" s="169" t="s">
        <v>224</v>
      </c>
      <c r="I80" s="168" t="str">
        <f>IFERROR(VLOOKUP(I78,'P1-1'!$B:$AP,31,FALSE),"")</f>
        <v/>
      </c>
      <c r="J80" s="168" t="str">
        <f>IFERROR(VLOOKUP(J78,'P1-1'!$B:$AP,31,FALSE),"")</f>
        <v/>
      </c>
      <c r="K80" s="168" t="str">
        <f>IFERROR(VLOOKUP(K78,'P1-1'!$B:$AP,31,FALSE),"")</f>
        <v/>
      </c>
      <c r="L80" s="168" t="str">
        <f>IFERROR(VLOOKUP(L78,'P1-1'!$B:$AP,31,FALSE),"")</f>
        <v/>
      </c>
      <c r="M80" s="168" t="str">
        <f>IFERROR(VLOOKUP(M78,'P1-1'!$B:$AP,31,FALSE),"")</f>
        <v/>
      </c>
      <c r="N80" s="168" t="str">
        <f>IFERROR(VLOOKUP(N78,'P1-1'!$B:$AP,31,FALSE),"")</f>
        <v/>
      </c>
      <c r="O80" s="168" t="str">
        <f>IFERROR(VLOOKUP(O78,'P1-1'!$B:$AP,31,FALSE),"")</f>
        <v/>
      </c>
      <c r="P80" s="168" t="str">
        <f>IFERROR(VLOOKUP(P78,'P1-1'!$B:$AP,31,FALSE),"")</f>
        <v/>
      </c>
      <c r="Q80" s="168" t="str">
        <f>IFERROR(VLOOKUP(Q78,'P1-1'!$B:$AP,31,FALSE),"")</f>
        <v/>
      </c>
      <c r="R80" s="168" t="str">
        <f>IFERROR(VLOOKUP(R78,'P1-1'!$B:$AP,31,FALSE),"")</f>
        <v/>
      </c>
      <c r="S80" s="168" t="str">
        <f>IFERROR(VLOOKUP(S78,'P1-1'!$B:$AP,31,FALSE),"")</f>
        <v/>
      </c>
      <c r="T80" s="168" t="str">
        <f>IFERROR(VLOOKUP(T78,'P1-1'!$B:$AP,31,FALSE),"")</f>
        <v/>
      </c>
      <c r="U80" s="168" t="str">
        <f>IFERROR(VLOOKUP(U78,'P1-1'!$B:$AP,31,FALSE),"")</f>
        <v/>
      </c>
      <c r="V80" s="168" t="str">
        <f>IFERROR(VLOOKUP(V78,'P1-1'!$B:$AP,31,FALSE),"")</f>
        <v/>
      </c>
      <c r="W80" s="168" t="str">
        <f>IFERROR(VLOOKUP(W78,'P1-1'!$B:$AP,31,FALSE),"")</f>
        <v/>
      </c>
      <c r="X80" s="168" t="str">
        <f>IFERROR(VLOOKUP(X78,'P1-1'!$B:$AP,31,FALSE),"")</f>
        <v/>
      </c>
      <c r="Y80" s="168" t="str">
        <f>IFERROR(VLOOKUP(Y78,'P1-1'!$B:$AP,31,FALSE),"")</f>
        <v/>
      </c>
      <c r="Z80" s="168" t="str">
        <f>IFERROR(VLOOKUP(Z78,'P1-1'!$B:$AP,31,FALSE),"")</f>
        <v/>
      </c>
      <c r="AA80" s="168" t="str">
        <f>IFERROR(VLOOKUP(AA78,'P1-1'!$B:$AP,31,FALSE),"")</f>
        <v/>
      </c>
      <c r="AB80" s="168" t="str">
        <f>IFERROR(VLOOKUP(AB78,'P1-1'!$B:$AP,31,FALSE),"")</f>
        <v/>
      </c>
      <c r="AC80" s="168" t="str">
        <f>IFERROR(VLOOKUP(AC78,'P1-1'!$B:$AP,31,FALSE),"")</f>
        <v/>
      </c>
      <c r="AD80" s="168" t="str">
        <f>IFERROR(VLOOKUP(AD78,'P1-1'!$B:$AP,31,FALSE),"")</f>
        <v/>
      </c>
      <c r="AE80" s="168" t="str">
        <f>IFERROR(VLOOKUP(AE78,'P1-1'!$B:$AP,31,FALSE),"")</f>
        <v/>
      </c>
      <c r="AF80" s="168" t="str">
        <f>IFERROR(VLOOKUP(AF78,'P1-1'!$B:$AP,31,FALSE),"")</f>
        <v/>
      </c>
      <c r="AG80" s="168" t="str">
        <f>IFERROR(VLOOKUP(AG78,'P1-1'!$B:$AP,31,FALSE),"")</f>
        <v/>
      </c>
      <c r="AH80" s="168" t="str">
        <f>IFERROR(VLOOKUP(AH78,'P1-1'!$B:$AP,31,FALSE),"")</f>
        <v/>
      </c>
      <c r="AI80" s="168" t="str">
        <f>IFERROR(VLOOKUP(AI78,'P1-1'!$B:$AP,31,FALSE),"")</f>
        <v/>
      </c>
      <c r="AJ80" s="168" t="str">
        <f>IFERROR(VLOOKUP(AJ78,'P1-1'!$B:$AP,31,FALSE),"")</f>
        <v/>
      </c>
      <c r="AK80" s="168" t="str">
        <f>IFERROR(VLOOKUP(AK78,'P1-1'!$B:$AP,31,FALSE),"")</f>
        <v/>
      </c>
      <c r="AL80" s="168" t="str">
        <f>IFERROR(VLOOKUP(AL78,'P1-1'!$B:$AP,31,FALSE),"")</f>
        <v/>
      </c>
      <c r="AM80" s="168" t="str">
        <f>IFERROR(VLOOKUP(AM78,'P1-1'!$B:$AP,31,FALSE),"")</f>
        <v/>
      </c>
      <c r="AN80" s="484"/>
      <c r="AO80" s="487"/>
      <c r="AP80" s="492"/>
      <c r="AQ80" s="493"/>
      <c r="AR80" s="487"/>
      <c r="AS80" s="487"/>
      <c r="AT80" s="494"/>
      <c r="AU80" s="328"/>
      <c r="AV80" s="328"/>
    </row>
    <row r="81" spans="1:48" s="139" customFormat="1" ht="12" customHeight="1" x14ac:dyDescent="0.15">
      <c r="A81" s="495">
        <v>20</v>
      </c>
      <c r="B81" s="498"/>
      <c r="C81" s="513"/>
      <c r="D81" s="504" t="s">
        <v>95</v>
      </c>
      <c r="E81" s="363"/>
      <c r="F81" s="507"/>
      <c r="G81" s="508"/>
      <c r="H81" s="166" t="s">
        <v>221</v>
      </c>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482">
        <f t="shared" ref="AN81" si="71">IF(LEFT($AN$2,6)="共同生活援助",SUM(I82:AM82),SUM(I82:AM83))</f>
        <v>0</v>
      </c>
      <c r="AO81" s="485">
        <f>IF($AN$4="４週",AN81/4,AN81/(DAY(EOMONTH($I$22,0))/7))</f>
        <v>0</v>
      </c>
      <c r="AP81" s="488"/>
      <c r="AQ81" s="489"/>
      <c r="AR81" s="485" t="str">
        <f t="shared" ref="AR81" si="72">IF($AN$4="４週",AU82,AV82)</f>
        <v/>
      </c>
      <c r="AS81" s="485"/>
      <c r="AT81" s="494"/>
      <c r="AU81" s="326" t="s">
        <v>508</v>
      </c>
      <c r="AV81" s="326" t="s">
        <v>222</v>
      </c>
    </row>
    <row r="82" spans="1:48" s="139" customFormat="1" ht="12" customHeight="1" x14ac:dyDescent="0.15">
      <c r="A82" s="496"/>
      <c r="B82" s="499"/>
      <c r="C82" s="514"/>
      <c r="D82" s="505"/>
      <c r="E82" s="364"/>
      <c r="F82" s="509"/>
      <c r="G82" s="510"/>
      <c r="H82" s="167" t="s">
        <v>223</v>
      </c>
      <c r="I82" s="168" t="str">
        <f>IFERROR(VLOOKUP(I81,'P1-1'!$B:$AP,41,FALSE),"")</f>
        <v/>
      </c>
      <c r="J82" s="168" t="str">
        <f>IFERROR(VLOOKUP(J81,'P1-1'!$B:$AP,41,FALSE),"")</f>
        <v/>
      </c>
      <c r="K82" s="168" t="str">
        <f>IFERROR(VLOOKUP(K81,'P1-1'!$B:$AP,41,FALSE),"")</f>
        <v/>
      </c>
      <c r="L82" s="168" t="str">
        <f>IFERROR(VLOOKUP(L81,'P1-1'!$B:$AP,41,FALSE),"")</f>
        <v/>
      </c>
      <c r="M82" s="168" t="str">
        <f>IFERROR(VLOOKUP(M81,'P1-1'!$B:$AP,41,FALSE),"")</f>
        <v/>
      </c>
      <c r="N82" s="168" t="str">
        <f>IFERROR(VLOOKUP(N81,'P1-1'!$B:$AP,41,FALSE),"")</f>
        <v/>
      </c>
      <c r="O82" s="168" t="str">
        <f>IFERROR(VLOOKUP(O81,'P1-1'!$B:$AP,41,FALSE),"")</f>
        <v/>
      </c>
      <c r="P82" s="168" t="str">
        <f>IFERROR(VLOOKUP(P81,'P1-1'!$B:$AP,41,FALSE),"")</f>
        <v/>
      </c>
      <c r="Q82" s="168" t="str">
        <f>IFERROR(VLOOKUP(Q81,'P1-1'!$B:$AP,41,FALSE),"")</f>
        <v/>
      </c>
      <c r="R82" s="168" t="str">
        <f>IFERROR(VLOOKUP(R81,'P1-1'!$B:$AP,41,FALSE),"")</f>
        <v/>
      </c>
      <c r="S82" s="168" t="str">
        <f>IFERROR(VLOOKUP(S81,'P1-1'!$B:$AP,41,FALSE),"")</f>
        <v/>
      </c>
      <c r="T82" s="168" t="str">
        <f>IFERROR(VLOOKUP(T81,'P1-1'!$B:$AP,41,FALSE),"")</f>
        <v/>
      </c>
      <c r="U82" s="168" t="str">
        <f>IFERROR(VLOOKUP(U81,'P1-1'!$B:$AP,41,FALSE),"")</f>
        <v/>
      </c>
      <c r="V82" s="168" t="str">
        <f>IFERROR(VLOOKUP(V81,'P1-1'!$B:$AP,41,FALSE),"")</f>
        <v/>
      </c>
      <c r="W82" s="168" t="str">
        <f>IFERROR(VLOOKUP(W81,'P1-1'!$B:$AP,41,FALSE),"")</f>
        <v/>
      </c>
      <c r="X82" s="168" t="str">
        <f>IFERROR(VLOOKUP(X81,'P1-1'!$B:$AP,41,FALSE),"")</f>
        <v/>
      </c>
      <c r="Y82" s="168" t="str">
        <f>IFERROR(VLOOKUP(Y81,'P1-1'!$B:$AP,41,FALSE),"")</f>
        <v/>
      </c>
      <c r="Z82" s="168" t="str">
        <f>IFERROR(VLOOKUP(Z81,'P1-1'!$B:$AP,41,FALSE),"")</f>
        <v/>
      </c>
      <c r="AA82" s="168" t="str">
        <f>IFERROR(VLOOKUP(AA81,'P1-1'!$B:$AP,41,FALSE),"")</f>
        <v/>
      </c>
      <c r="AB82" s="168" t="str">
        <f>IFERROR(VLOOKUP(AB81,'P1-1'!$B:$AP,41,FALSE),"")</f>
        <v/>
      </c>
      <c r="AC82" s="168" t="str">
        <f>IFERROR(VLOOKUP(AC81,'P1-1'!$B:$AP,41,FALSE),"")</f>
        <v/>
      </c>
      <c r="AD82" s="168" t="str">
        <f>IFERROR(VLOOKUP(AD81,'P1-1'!$B:$AP,41,FALSE),"")</f>
        <v/>
      </c>
      <c r="AE82" s="168" t="str">
        <f>IFERROR(VLOOKUP(AE81,'P1-1'!$B:$AP,41,FALSE),"")</f>
        <v/>
      </c>
      <c r="AF82" s="168" t="str">
        <f>IFERROR(VLOOKUP(AF81,'P1-1'!$B:$AP,41,FALSE),"")</f>
        <v/>
      </c>
      <c r="AG82" s="168" t="str">
        <f>IFERROR(VLOOKUP(AG81,'P1-1'!$B:$AP,41,FALSE),"")</f>
        <v/>
      </c>
      <c r="AH82" s="168" t="str">
        <f>IFERROR(VLOOKUP(AH81,'P1-1'!$B:$AP,41,FALSE),"")</f>
        <v/>
      </c>
      <c r="AI82" s="168" t="str">
        <f>IFERROR(VLOOKUP(AI81,'P1-1'!$B:$AP,41,FALSE),"")</f>
        <v/>
      </c>
      <c r="AJ82" s="168" t="str">
        <f>IFERROR(VLOOKUP(AJ81,'P1-1'!$B:$AP,41,FALSE),"")</f>
        <v/>
      </c>
      <c r="AK82" s="168" t="str">
        <f>IFERROR(VLOOKUP(AK81,'P1-1'!$B:$AP,41,FALSE),"")</f>
        <v/>
      </c>
      <c r="AL82" s="168" t="str">
        <f>IFERROR(VLOOKUP(AL81,'P1-1'!$B:$AP,41,FALSE),"")</f>
        <v/>
      </c>
      <c r="AM82" s="168" t="str">
        <f>IFERROR(VLOOKUP(AM81,'P1-1'!$B:$AP,41,FALSE),"")</f>
        <v/>
      </c>
      <c r="AN82" s="483"/>
      <c r="AO82" s="486"/>
      <c r="AP82" s="490"/>
      <c r="AQ82" s="491"/>
      <c r="AR82" s="486"/>
      <c r="AS82" s="486"/>
      <c r="AT82" s="494"/>
      <c r="AU82" s="327" t="str">
        <f t="shared" ref="AU82" si="73">IFERROR(IF($D81="□",($AO81/$AK$7),($AO81/$AK$9)),"")</f>
        <v/>
      </c>
      <c r="AV82" s="327" t="str">
        <f t="shared" ref="AV82" si="74">IFERROR(IF($D81="□",($AN81/$AO$7),($AN81/$AO$9)),"")</f>
        <v/>
      </c>
    </row>
    <row r="83" spans="1:48" s="139" customFormat="1" ht="12" customHeight="1" x14ac:dyDescent="0.15">
      <c r="A83" s="497"/>
      <c r="B83" s="500"/>
      <c r="C83" s="515"/>
      <c r="D83" s="506"/>
      <c r="E83" s="364"/>
      <c r="F83" s="511"/>
      <c r="G83" s="512"/>
      <c r="H83" s="169" t="s">
        <v>224</v>
      </c>
      <c r="I83" s="168" t="str">
        <f>IFERROR(VLOOKUP(I81,'P1-1'!$B:$AP,31,FALSE),"")</f>
        <v/>
      </c>
      <c r="J83" s="168" t="str">
        <f>IFERROR(VLOOKUP(J81,'P1-1'!$B:$AP,31,FALSE),"")</f>
        <v/>
      </c>
      <c r="K83" s="168" t="str">
        <f>IFERROR(VLOOKUP(K81,'P1-1'!$B:$AP,31,FALSE),"")</f>
        <v/>
      </c>
      <c r="L83" s="168" t="str">
        <f>IFERROR(VLOOKUP(L81,'P1-1'!$B:$AP,31,FALSE),"")</f>
        <v/>
      </c>
      <c r="M83" s="168" t="str">
        <f>IFERROR(VLOOKUP(M81,'P1-1'!$B:$AP,31,FALSE),"")</f>
        <v/>
      </c>
      <c r="N83" s="168" t="str">
        <f>IFERROR(VLOOKUP(N81,'P1-1'!$B:$AP,31,FALSE),"")</f>
        <v/>
      </c>
      <c r="O83" s="168" t="str">
        <f>IFERROR(VLOOKUP(O81,'P1-1'!$B:$AP,31,FALSE),"")</f>
        <v/>
      </c>
      <c r="P83" s="168" t="str">
        <f>IFERROR(VLOOKUP(P81,'P1-1'!$B:$AP,31,FALSE),"")</f>
        <v/>
      </c>
      <c r="Q83" s="168" t="str">
        <f>IFERROR(VLOOKUP(Q81,'P1-1'!$B:$AP,31,FALSE),"")</f>
        <v/>
      </c>
      <c r="R83" s="168" t="str">
        <f>IFERROR(VLOOKUP(R81,'P1-1'!$B:$AP,31,FALSE),"")</f>
        <v/>
      </c>
      <c r="S83" s="168" t="str">
        <f>IFERROR(VLOOKUP(S81,'P1-1'!$B:$AP,31,FALSE),"")</f>
        <v/>
      </c>
      <c r="T83" s="168" t="str">
        <f>IFERROR(VLOOKUP(T81,'P1-1'!$B:$AP,31,FALSE),"")</f>
        <v/>
      </c>
      <c r="U83" s="168" t="str">
        <f>IFERROR(VLOOKUP(U81,'P1-1'!$B:$AP,31,FALSE),"")</f>
        <v/>
      </c>
      <c r="V83" s="168" t="str">
        <f>IFERROR(VLOOKUP(V81,'P1-1'!$B:$AP,31,FALSE),"")</f>
        <v/>
      </c>
      <c r="W83" s="168" t="str">
        <f>IFERROR(VLOOKUP(W81,'P1-1'!$B:$AP,31,FALSE),"")</f>
        <v/>
      </c>
      <c r="X83" s="168" t="str">
        <f>IFERROR(VLOOKUP(X81,'P1-1'!$B:$AP,31,FALSE),"")</f>
        <v/>
      </c>
      <c r="Y83" s="168" t="str">
        <f>IFERROR(VLOOKUP(Y81,'P1-1'!$B:$AP,31,FALSE),"")</f>
        <v/>
      </c>
      <c r="Z83" s="168" t="str">
        <f>IFERROR(VLOOKUP(Z81,'P1-1'!$B:$AP,31,FALSE),"")</f>
        <v/>
      </c>
      <c r="AA83" s="168" t="str">
        <f>IFERROR(VLOOKUP(AA81,'P1-1'!$B:$AP,31,FALSE),"")</f>
        <v/>
      </c>
      <c r="AB83" s="168" t="str">
        <f>IFERROR(VLOOKUP(AB81,'P1-1'!$B:$AP,31,FALSE),"")</f>
        <v/>
      </c>
      <c r="AC83" s="168" t="str">
        <f>IFERROR(VLOOKUP(AC81,'P1-1'!$B:$AP,31,FALSE),"")</f>
        <v/>
      </c>
      <c r="AD83" s="168" t="str">
        <f>IFERROR(VLOOKUP(AD81,'P1-1'!$B:$AP,31,FALSE),"")</f>
        <v/>
      </c>
      <c r="AE83" s="168" t="str">
        <f>IFERROR(VLOOKUP(AE81,'P1-1'!$B:$AP,31,FALSE),"")</f>
        <v/>
      </c>
      <c r="AF83" s="168" t="str">
        <f>IFERROR(VLOOKUP(AF81,'P1-1'!$B:$AP,31,FALSE),"")</f>
        <v/>
      </c>
      <c r="AG83" s="168" t="str">
        <f>IFERROR(VLOOKUP(AG81,'P1-1'!$B:$AP,31,FALSE),"")</f>
        <v/>
      </c>
      <c r="AH83" s="168" t="str">
        <f>IFERROR(VLOOKUP(AH81,'P1-1'!$B:$AP,31,FALSE),"")</f>
        <v/>
      </c>
      <c r="AI83" s="168" t="str">
        <f>IFERROR(VLOOKUP(AI81,'P1-1'!$B:$AP,31,FALSE),"")</f>
        <v/>
      </c>
      <c r="AJ83" s="168" t="str">
        <f>IFERROR(VLOOKUP(AJ81,'P1-1'!$B:$AP,31,FALSE),"")</f>
        <v/>
      </c>
      <c r="AK83" s="168" t="str">
        <f>IFERROR(VLOOKUP(AK81,'P1-1'!$B:$AP,31,FALSE),"")</f>
        <v/>
      </c>
      <c r="AL83" s="168" t="str">
        <f>IFERROR(VLOOKUP(AL81,'P1-1'!$B:$AP,31,FALSE),"")</f>
        <v/>
      </c>
      <c r="AM83" s="168" t="str">
        <f>IFERROR(VLOOKUP(AM81,'P1-1'!$B:$AP,31,FALSE),"")</f>
        <v/>
      </c>
      <c r="AN83" s="484"/>
      <c r="AO83" s="487"/>
      <c r="AP83" s="492"/>
      <c r="AQ83" s="493"/>
      <c r="AR83" s="487"/>
      <c r="AS83" s="487"/>
      <c r="AT83" s="494"/>
      <c r="AU83" s="328"/>
      <c r="AV83" s="328"/>
    </row>
    <row r="84" spans="1:48" s="137" customFormat="1" ht="12" customHeight="1" x14ac:dyDescent="0.15">
      <c r="A84" s="495">
        <v>21</v>
      </c>
      <c r="B84" s="498"/>
      <c r="C84" s="513"/>
      <c r="D84" s="504" t="s">
        <v>95</v>
      </c>
      <c r="E84" s="363"/>
      <c r="F84" s="507"/>
      <c r="G84" s="508"/>
      <c r="H84" s="166" t="s">
        <v>221</v>
      </c>
      <c r="I84" s="325"/>
      <c r="J84" s="325"/>
      <c r="K84" s="325"/>
      <c r="L84" s="325"/>
      <c r="M84" s="325"/>
      <c r="N84" s="325"/>
      <c r="O84" s="325"/>
      <c r="P84" s="325"/>
      <c r="Q84" s="325"/>
      <c r="R84" s="325"/>
      <c r="S84" s="325"/>
      <c r="T84" s="325"/>
      <c r="U84" s="325"/>
      <c r="V84" s="325"/>
      <c r="W84" s="325"/>
      <c r="X84" s="325"/>
      <c r="Y84" s="325"/>
      <c r="Z84" s="325"/>
      <c r="AA84" s="325"/>
      <c r="AB84" s="325"/>
      <c r="AC84" s="325"/>
      <c r="AD84" s="325"/>
      <c r="AE84" s="325"/>
      <c r="AF84" s="325"/>
      <c r="AG84" s="325"/>
      <c r="AH84" s="325"/>
      <c r="AI84" s="325"/>
      <c r="AJ84" s="325"/>
      <c r="AK84" s="325"/>
      <c r="AL84" s="325"/>
      <c r="AM84" s="325"/>
      <c r="AN84" s="482">
        <f t="shared" ref="AN84" si="75">IF(LEFT($AN$2,6)="共同生活援助",SUM(I85:AM85),SUM(I85:AM86))</f>
        <v>0</v>
      </c>
      <c r="AO84" s="485">
        <f>IF($AN$4="４週",AN84/4,AN84/(DAY(EOMONTH($I$22,0))/7))</f>
        <v>0</v>
      </c>
      <c r="AP84" s="488"/>
      <c r="AQ84" s="489"/>
      <c r="AR84" s="485" t="str">
        <f t="shared" ref="AR84" si="76">IF($AN$4="４週",AU85,AV85)</f>
        <v/>
      </c>
      <c r="AS84" s="485"/>
      <c r="AT84" s="494"/>
      <c r="AU84" s="326" t="s">
        <v>508</v>
      </c>
      <c r="AV84" s="326" t="s">
        <v>222</v>
      </c>
    </row>
    <row r="85" spans="1:48" s="137" customFormat="1" ht="12" customHeight="1" x14ac:dyDescent="0.15">
      <c r="A85" s="496"/>
      <c r="B85" s="499"/>
      <c r="C85" s="514"/>
      <c r="D85" s="505"/>
      <c r="E85" s="364"/>
      <c r="F85" s="509"/>
      <c r="G85" s="510"/>
      <c r="H85" s="167" t="s">
        <v>223</v>
      </c>
      <c r="I85" s="168" t="str">
        <f>IFERROR(VLOOKUP(I84,'P1-1'!$B:$AP,41,FALSE),"")</f>
        <v/>
      </c>
      <c r="J85" s="168" t="str">
        <f>IFERROR(VLOOKUP(J84,'P1-1'!$B:$AP,41,FALSE),"")</f>
        <v/>
      </c>
      <c r="K85" s="168" t="str">
        <f>IFERROR(VLOOKUP(K84,'P1-1'!$B:$AP,41,FALSE),"")</f>
        <v/>
      </c>
      <c r="L85" s="168" t="str">
        <f>IFERROR(VLOOKUP(L84,'P1-1'!$B:$AP,41,FALSE),"")</f>
        <v/>
      </c>
      <c r="M85" s="168" t="str">
        <f>IFERROR(VLOOKUP(M84,'P1-1'!$B:$AP,41,FALSE),"")</f>
        <v/>
      </c>
      <c r="N85" s="168" t="str">
        <f>IFERROR(VLOOKUP(N84,'P1-1'!$B:$AP,41,FALSE),"")</f>
        <v/>
      </c>
      <c r="O85" s="168" t="str">
        <f>IFERROR(VLOOKUP(O84,'P1-1'!$B:$AP,41,FALSE),"")</f>
        <v/>
      </c>
      <c r="P85" s="168" t="str">
        <f>IFERROR(VLOOKUP(P84,'P1-1'!$B:$AP,41,FALSE),"")</f>
        <v/>
      </c>
      <c r="Q85" s="168" t="str">
        <f>IFERROR(VLOOKUP(Q84,'P1-1'!$B:$AP,41,FALSE),"")</f>
        <v/>
      </c>
      <c r="R85" s="168" t="str">
        <f>IFERROR(VLOOKUP(R84,'P1-1'!$B:$AP,41,FALSE),"")</f>
        <v/>
      </c>
      <c r="S85" s="168" t="str">
        <f>IFERROR(VLOOKUP(S84,'P1-1'!$B:$AP,41,FALSE),"")</f>
        <v/>
      </c>
      <c r="T85" s="168" t="str">
        <f>IFERROR(VLOOKUP(T84,'P1-1'!$B:$AP,41,FALSE),"")</f>
        <v/>
      </c>
      <c r="U85" s="168" t="str">
        <f>IFERROR(VLOOKUP(U84,'P1-1'!$B:$AP,41,FALSE),"")</f>
        <v/>
      </c>
      <c r="V85" s="168" t="str">
        <f>IFERROR(VLOOKUP(V84,'P1-1'!$B:$AP,41,FALSE),"")</f>
        <v/>
      </c>
      <c r="W85" s="168" t="str">
        <f>IFERROR(VLOOKUP(W84,'P1-1'!$B:$AP,41,FALSE),"")</f>
        <v/>
      </c>
      <c r="X85" s="168" t="str">
        <f>IFERROR(VLOOKUP(X84,'P1-1'!$B:$AP,41,FALSE),"")</f>
        <v/>
      </c>
      <c r="Y85" s="168" t="str">
        <f>IFERROR(VLOOKUP(Y84,'P1-1'!$B:$AP,41,FALSE),"")</f>
        <v/>
      </c>
      <c r="Z85" s="168" t="str">
        <f>IFERROR(VLOOKUP(Z84,'P1-1'!$B:$AP,41,FALSE),"")</f>
        <v/>
      </c>
      <c r="AA85" s="168" t="str">
        <f>IFERROR(VLOOKUP(AA84,'P1-1'!$B:$AP,41,FALSE),"")</f>
        <v/>
      </c>
      <c r="AB85" s="168" t="str">
        <f>IFERROR(VLOOKUP(AB84,'P1-1'!$B:$AP,41,FALSE),"")</f>
        <v/>
      </c>
      <c r="AC85" s="168" t="str">
        <f>IFERROR(VLOOKUP(AC84,'P1-1'!$B:$AP,41,FALSE),"")</f>
        <v/>
      </c>
      <c r="AD85" s="168" t="str">
        <f>IFERROR(VLOOKUP(AD84,'P1-1'!$B:$AP,41,FALSE),"")</f>
        <v/>
      </c>
      <c r="AE85" s="168" t="str">
        <f>IFERROR(VLOOKUP(AE84,'P1-1'!$B:$AP,41,FALSE),"")</f>
        <v/>
      </c>
      <c r="AF85" s="168" t="str">
        <f>IFERROR(VLOOKUP(AF84,'P1-1'!$B:$AP,41,FALSE),"")</f>
        <v/>
      </c>
      <c r="AG85" s="168" t="str">
        <f>IFERROR(VLOOKUP(AG84,'P1-1'!$B:$AP,41,FALSE),"")</f>
        <v/>
      </c>
      <c r="AH85" s="168" t="str">
        <f>IFERROR(VLOOKUP(AH84,'P1-1'!$B:$AP,41,FALSE),"")</f>
        <v/>
      </c>
      <c r="AI85" s="168" t="str">
        <f>IFERROR(VLOOKUP(AI84,'P1-1'!$B:$AP,41,FALSE),"")</f>
        <v/>
      </c>
      <c r="AJ85" s="168" t="str">
        <f>IFERROR(VLOOKUP(AJ84,'P1-1'!$B:$AP,41,FALSE),"")</f>
        <v/>
      </c>
      <c r="AK85" s="168" t="str">
        <f>IFERROR(VLOOKUP(AK84,'P1-1'!$B:$AP,41,FALSE),"")</f>
        <v/>
      </c>
      <c r="AL85" s="168" t="str">
        <f>IFERROR(VLOOKUP(AL84,'P1-1'!$B:$AP,41,FALSE),"")</f>
        <v/>
      </c>
      <c r="AM85" s="168" t="str">
        <f>IFERROR(VLOOKUP(AM84,'P1-1'!$B:$AP,41,FALSE),"")</f>
        <v/>
      </c>
      <c r="AN85" s="483"/>
      <c r="AO85" s="486"/>
      <c r="AP85" s="490"/>
      <c r="AQ85" s="491"/>
      <c r="AR85" s="486"/>
      <c r="AS85" s="486"/>
      <c r="AT85" s="494"/>
      <c r="AU85" s="327" t="str">
        <f>IFERROR(IF($D84="□",($AO84/$AK$7),($AO84/$AK$9)),"")</f>
        <v/>
      </c>
      <c r="AV85" s="327" t="str">
        <f>IFERROR(IF($D84="□",($AN84/$AO$7),($AN84/$AO$9)),"")</f>
        <v/>
      </c>
    </row>
    <row r="86" spans="1:48" s="137" customFormat="1" ht="12" customHeight="1" x14ac:dyDescent="0.15">
      <c r="A86" s="497"/>
      <c r="B86" s="500"/>
      <c r="C86" s="515"/>
      <c r="D86" s="506"/>
      <c r="E86" s="364"/>
      <c r="F86" s="511"/>
      <c r="G86" s="512"/>
      <c r="H86" s="169" t="s">
        <v>224</v>
      </c>
      <c r="I86" s="168" t="str">
        <f>IFERROR(VLOOKUP(I84,'P1-1'!$B:$AP,31,FALSE),"")</f>
        <v/>
      </c>
      <c r="J86" s="168" t="str">
        <f>IFERROR(VLOOKUP(J84,'P1-1'!$B:$AP,31,FALSE),"")</f>
        <v/>
      </c>
      <c r="K86" s="168" t="str">
        <f>IFERROR(VLOOKUP(K84,'P1-1'!$B:$AP,31,FALSE),"")</f>
        <v/>
      </c>
      <c r="L86" s="168" t="str">
        <f>IFERROR(VLOOKUP(L84,'P1-1'!$B:$AP,31,FALSE),"")</f>
        <v/>
      </c>
      <c r="M86" s="168" t="str">
        <f>IFERROR(VLOOKUP(M84,'P1-1'!$B:$AP,31,FALSE),"")</f>
        <v/>
      </c>
      <c r="N86" s="168" t="str">
        <f>IFERROR(VLOOKUP(N84,'P1-1'!$B:$AP,31,FALSE),"")</f>
        <v/>
      </c>
      <c r="O86" s="168" t="str">
        <f>IFERROR(VLOOKUP(O84,'P1-1'!$B:$AP,31,FALSE),"")</f>
        <v/>
      </c>
      <c r="P86" s="168" t="str">
        <f>IFERROR(VLOOKUP(P84,'P1-1'!$B:$AP,31,FALSE),"")</f>
        <v/>
      </c>
      <c r="Q86" s="168" t="str">
        <f>IFERROR(VLOOKUP(Q84,'P1-1'!$B:$AP,31,FALSE),"")</f>
        <v/>
      </c>
      <c r="R86" s="168" t="str">
        <f>IFERROR(VLOOKUP(R84,'P1-1'!$B:$AP,31,FALSE),"")</f>
        <v/>
      </c>
      <c r="S86" s="168" t="str">
        <f>IFERROR(VLOOKUP(S84,'P1-1'!$B:$AP,31,FALSE),"")</f>
        <v/>
      </c>
      <c r="T86" s="168" t="str">
        <f>IFERROR(VLOOKUP(T84,'P1-1'!$B:$AP,31,FALSE),"")</f>
        <v/>
      </c>
      <c r="U86" s="168" t="str">
        <f>IFERROR(VLOOKUP(U84,'P1-1'!$B:$AP,31,FALSE),"")</f>
        <v/>
      </c>
      <c r="V86" s="168" t="str">
        <f>IFERROR(VLOOKUP(V84,'P1-1'!$B:$AP,31,FALSE),"")</f>
        <v/>
      </c>
      <c r="W86" s="168" t="str">
        <f>IFERROR(VLOOKUP(W84,'P1-1'!$B:$AP,31,FALSE),"")</f>
        <v/>
      </c>
      <c r="X86" s="168" t="str">
        <f>IFERROR(VLOOKUP(X84,'P1-1'!$B:$AP,31,FALSE),"")</f>
        <v/>
      </c>
      <c r="Y86" s="168" t="str">
        <f>IFERROR(VLOOKUP(Y84,'P1-1'!$B:$AP,31,FALSE),"")</f>
        <v/>
      </c>
      <c r="Z86" s="168" t="str">
        <f>IFERROR(VLOOKUP(Z84,'P1-1'!$B:$AP,31,FALSE),"")</f>
        <v/>
      </c>
      <c r="AA86" s="168" t="str">
        <f>IFERROR(VLOOKUP(AA84,'P1-1'!$B:$AP,31,FALSE),"")</f>
        <v/>
      </c>
      <c r="AB86" s="168" t="str">
        <f>IFERROR(VLOOKUP(AB84,'P1-1'!$B:$AP,31,FALSE),"")</f>
        <v/>
      </c>
      <c r="AC86" s="168" t="str">
        <f>IFERROR(VLOOKUP(AC84,'P1-1'!$B:$AP,31,FALSE),"")</f>
        <v/>
      </c>
      <c r="AD86" s="168" t="str">
        <f>IFERROR(VLOOKUP(AD84,'P1-1'!$B:$AP,31,FALSE),"")</f>
        <v/>
      </c>
      <c r="AE86" s="168" t="str">
        <f>IFERROR(VLOOKUP(AE84,'P1-1'!$B:$AP,31,FALSE),"")</f>
        <v/>
      </c>
      <c r="AF86" s="168" t="str">
        <f>IFERROR(VLOOKUP(AF84,'P1-1'!$B:$AP,31,FALSE),"")</f>
        <v/>
      </c>
      <c r="AG86" s="168" t="str">
        <f>IFERROR(VLOOKUP(AG84,'P1-1'!$B:$AP,31,FALSE),"")</f>
        <v/>
      </c>
      <c r="AH86" s="168" t="str">
        <f>IFERROR(VLOOKUP(AH84,'P1-1'!$B:$AP,31,FALSE),"")</f>
        <v/>
      </c>
      <c r="AI86" s="168" t="str">
        <f>IFERROR(VLOOKUP(AI84,'P1-1'!$B:$AP,31,FALSE),"")</f>
        <v/>
      </c>
      <c r="AJ86" s="168" t="str">
        <f>IFERROR(VLOOKUP(AJ84,'P1-1'!$B:$AP,31,FALSE),"")</f>
        <v/>
      </c>
      <c r="AK86" s="168" t="str">
        <f>IFERROR(VLOOKUP(AK84,'P1-1'!$B:$AP,31,FALSE),"")</f>
        <v/>
      </c>
      <c r="AL86" s="168" t="str">
        <f>IFERROR(VLOOKUP(AL84,'P1-1'!$B:$AP,31,FALSE),"")</f>
        <v/>
      </c>
      <c r="AM86" s="168" t="str">
        <f>IFERROR(VLOOKUP(AM84,'P1-1'!$B:$AP,31,FALSE),"")</f>
        <v/>
      </c>
      <c r="AN86" s="484"/>
      <c r="AO86" s="487"/>
      <c r="AP86" s="492"/>
      <c r="AQ86" s="493"/>
      <c r="AR86" s="487"/>
      <c r="AS86" s="487"/>
      <c r="AT86" s="494"/>
      <c r="AU86" s="328"/>
      <c r="AV86" s="328"/>
    </row>
    <row r="87" spans="1:48" s="139" customFormat="1" ht="12" customHeight="1" x14ac:dyDescent="0.15">
      <c r="A87" s="495">
        <v>22</v>
      </c>
      <c r="B87" s="498"/>
      <c r="C87" s="513"/>
      <c r="D87" s="504" t="s">
        <v>95</v>
      </c>
      <c r="E87" s="363"/>
      <c r="F87" s="507"/>
      <c r="G87" s="508"/>
      <c r="H87" s="166" t="s">
        <v>221</v>
      </c>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c r="AG87" s="325"/>
      <c r="AH87" s="325"/>
      <c r="AI87" s="325"/>
      <c r="AJ87" s="325"/>
      <c r="AK87" s="325"/>
      <c r="AL87" s="325"/>
      <c r="AM87" s="325"/>
      <c r="AN87" s="482">
        <f t="shared" ref="AN87" si="77">IF(LEFT($AN$2,6)="共同生活援助",SUM(I88:AM88),SUM(I88:AM89))</f>
        <v>0</v>
      </c>
      <c r="AO87" s="485">
        <f>IF($AN$4="４週",AN87/4,AN87/(DAY(EOMONTH($I$22,0))/7))</f>
        <v>0</v>
      </c>
      <c r="AP87" s="488"/>
      <c r="AQ87" s="489"/>
      <c r="AR87" s="485" t="str">
        <f t="shared" ref="AR87" si="78">IF($AN$4="４週",AU88,AV88)</f>
        <v/>
      </c>
      <c r="AS87" s="485"/>
      <c r="AT87" s="494"/>
      <c r="AU87" s="326" t="s">
        <v>508</v>
      </c>
      <c r="AV87" s="326" t="s">
        <v>222</v>
      </c>
    </row>
    <row r="88" spans="1:48" s="139" customFormat="1" ht="12" customHeight="1" x14ac:dyDescent="0.15">
      <c r="A88" s="496"/>
      <c r="B88" s="499"/>
      <c r="C88" s="514"/>
      <c r="D88" s="505"/>
      <c r="E88" s="364"/>
      <c r="F88" s="509"/>
      <c r="G88" s="510"/>
      <c r="H88" s="167" t="s">
        <v>223</v>
      </c>
      <c r="I88" s="168" t="str">
        <f>IFERROR(VLOOKUP(I87,'P1-1'!$B:$AP,41,FALSE),"")</f>
        <v/>
      </c>
      <c r="J88" s="168" t="str">
        <f>IFERROR(VLOOKUP(J87,'P1-1'!$B:$AP,41,FALSE),"")</f>
        <v/>
      </c>
      <c r="K88" s="168" t="str">
        <f>IFERROR(VLOOKUP(K87,'P1-1'!$B:$AP,41,FALSE),"")</f>
        <v/>
      </c>
      <c r="L88" s="168" t="str">
        <f>IFERROR(VLOOKUP(L87,'P1-1'!$B:$AP,41,FALSE),"")</f>
        <v/>
      </c>
      <c r="M88" s="168" t="str">
        <f>IFERROR(VLOOKUP(M87,'P1-1'!$B:$AP,41,FALSE),"")</f>
        <v/>
      </c>
      <c r="N88" s="168" t="str">
        <f>IFERROR(VLOOKUP(N87,'P1-1'!$B:$AP,41,FALSE),"")</f>
        <v/>
      </c>
      <c r="O88" s="168" t="str">
        <f>IFERROR(VLOOKUP(O87,'P1-1'!$B:$AP,41,FALSE),"")</f>
        <v/>
      </c>
      <c r="P88" s="168" t="str">
        <f>IFERROR(VLOOKUP(P87,'P1-1'!$B:$AP,41,FALSE),"")</f>
        <v/>
      </c>
      <c r="Q88" s="168" t="str">
        <f>IFERROR(VLOOKUP(Q87,'P1-1'!$B:$AP,41,FALSE),"")</f>
        <v/>
      </c>
      <c r="R88" s="168" t="str">
        <f>IFERROR(VLOOKUP(R87,'P1-1'!$B:$AP,41,FALSE),"")</f>
        <v/>
      </c>
      <c r="S88" s="168" t="str">
        <f>IFERROR(VLOOKUP(S87,'P1-1'!$B:$AP,41,FALSE),"")</f>
        <v/>
      </c>
      <c r="T88" s="168" t="str">
        <f>IFERROR(VLOOKUP(T87,'P1-1'!$B:$AP,41,FALSE),"")</f>
        <v/>
      </c>
      <c r="U88" s="168" t="str">
        <f>IFERROR(VLOOKUP(U87,'P1-1'!$B:$AP,41,FALSE),"")</f>
        <v/>
      </c>
      <c r="V88" s="168" t="str">
        <f>IFERROR(VLOOKUP(V87,'P1-1'!$B:$AP,41,FALSE),"")</f>
        <v/>
      </c>
      <c r="W88" s="168" t="str">
        <f>IFERROR(VLOOKUP(W87,'P1-1'!$B:$AP,41,FALSE),"")</f>
        <v/>
      </c>
      <c r="X88" s="168" t="str">
        <f>IFERROR(VLOOKUP(X87,'P1-1'!$B:$AP,41,FALSE),"")</f>
        <v/>
      </c>
      <c r="Y88" s="168" t="str">
        <f>IFERROR(VLOOKUP(Y87,'P1-1'!$B:$AP,41,FALSE),"")</f>
        <v/>
      </c>
      <c r="Z88" s="168" t="str">
        <f>IFERROR(VLOOKUP(Z87,'P1-1'!$B:$AP,41,FALSE),"")</f>
        <v/>
      </c>
      <c r="AA88" s="168" t="str">
        <f>IFERROR(VLOOKUP(AA87,'P1-1'!$B:$AP,41,FALSE),"")</f>
        <v/>
      </c>
      <c r="AB88" s="168" t="str">
        <f>IFERROR(VLOOKUP(AB87,'P1-1'!$B:$AP,41,FALSE),"")</f>
        <v/>
      </c>
      <c r="AC88" s="168" t="str">
        <f>IFERROR(VLOOKUP(AC87,'P1-1'!$B:$AP,41,FALSE),"")</f>
        <v/>
      </c>
      <c r="AD88" s="168" t="str">
        <f>IFERROR(VLOOKUP(AD87,'P1-1'!$B:$AP,41,FALSE),"")</f>
        <v/>
      </c>
      <c r="AE88" s="168" t="str">
        <f>IFERROR(VLOOKUP(AE87,'P1-1'!$B:$AP,41,FALSE),"")</f>
        <v/>
      </c>
      <c r="AF88" s="168" t="str">
        <f>IFERROR(VLOOKUP(AF87,'P1-1'!$B:$AP,41,FALSE),"")</f>
        <v/>
      </c>
      <c r="AG88" s="168" t="str">
        <f>IFERROR(VLOOKUP(AG87,'P1-1'!$B:$AP,41,FALSE),"")</f>
        <v/>
      </c>
      <c r="AH88" s="168" t="str">
        <f>IFERROR(VLOOKUP(AH87,'P1-1'!$B:$AP,41,FALSE),"")</f>
        <v/>
      </c>
      <c r="AI88" s="168" t="str">
        <f>IFERROR(VLOOKUP(AI87,'P1-1'!$B:$AP,41,FALSE),"")</f>
        <v/>
      </c>
      <c r="AJ88" s="168" t="str">
        <f>IFERROR(VLOOKUP(AJ87,'P1-1'!$B:$AP,41,FALSE),"")</f>
        <v/>
      </c>
      <c r="AK88" s="168" t="str">
        <f>IFERROR(VLOOKUP(AK87,'P1-1'!$B:$AP,41,FALSE),"")</f>
        <v/>
      </c>
      <c r="AL88" s="168" t="str">
        <f>IFERROR(VLOOKUP(AL87,'P1-1'!$B:$AP,41,FALSE),"")</f>
        <v/>
      </c>
      <c r="AM88" s="168" t="str">
        <f>IFERROR(VLOOKUP(AM87,'P1-1'!$B:$AP,41,FALSE),"")</f>
        <v/>
      </c>
      <c r="AN88" s="483"/>
      <c r="AO88" s="486"/>
      <c r="AP88" s="490"/>
      <c r="AQ88" s="491"/>
      <c r="AR88" s="486"/>
      <c r="AS88" s="486"/>
      <c r="AT88" s="494"/>
      <c r="AU88" s="327" t="str">
        <f t="shared" ref="AU88" si="79">IFERROR(IF($D87="□",($AO87/$AK$7),($AO87/$AK$9)),"")</f>
        <v/>
      </c>
      <c r="AV88" s="327" t="str">
        <f t="shared" ref="AV88" si="80">IFERROR(IF($D87="□",($AN87/$AO$7),($AN87/$AO$9)),"")</f>
        <v/>
      </c>
    </row>
    <row r="89" spans="1:48" s="139" customFormat="1" ht="12" customHeight="1" x14ac:dyDescent="0.15">
      <c r="A89" s="497"/>
      <c r="B89" s="500"/>
      <c r="C89" s="515"/>
      <c r="D89" s="506"/>
      <c r="E89" s="364"/>
      <c r="F89" s="511"/>
      <c r="G89" s="512"/>
      <c r="H89" s="169" t="s">
        <v>224</v>
      </c>
      <c r="I89" s="168" t="str">
        <f>IFERROR(VLOOKUP(I87,'P1-1'!$B:$AP,31,FALSE),"")</f>
        <v/>
      </c>
      <c r="J89" s="168" t="str">
        <f>IFERROR(VLOOKUP(J87,'P1-1'!$B:$AP,31,FALSE),"")</f>
        <v/>
      </c>
      <c r="K89" s="168" t="str">
        <f>IFERROR(VLOOKUP(K87,'P1-1'!$B:$AP,31,FALSE),"")</f>
        <v/>
      </c>
      <c r="L89" s="168" t="str">
        <f>IFERROR(VLOOKUP(L87,'P1-1'!$B:$AP,31,FALSE),"")</f>
        <v/>
      </c>
      <c r="M89" s="168" t="str">
        <f>IFERROR(VLOOKUP(M87,'P1-1'!$B:$AP,31,FALSE),"")</f>
        <v/>
      </c>
      <c r="N89" s="168" t="str">
        <f>IFERROR(VLOOKUP(N87,'P1-1'!$B:$AP,31,FALSE),"")</f>
        <v/>
      </c>
      <c r="O89" s="168" t="str">
        <f>IFERROR(VLOOKUP(O87,'P1-1'!$B:$AP,31,FALSE),"")</f>
        <v/>
      </c>
      <c r="P89" s="168" t="str">
        <f>IFERROR(VLOOKUP(P87,'P1-1'!$B:$AP,31,FALSE),"")</f>
        <v/>
      </c>
      <c r="Q89" s="168" t="str">
        <f>IFERROR(VLOOKUP(Q87,'P1-1'!$B:$AP,31,FALSE),"")</f>
        <v/>
      </c>
      <c r="R89" s="168" t="str">
        <f>IFERROR(VLOOKUP(R87,'P1-1'!$B:$AP,31,FALSE),"")</f>
        <v/>
      </c>
      <c r="S89" s="168" t="str">
        <f>IFERROR(VLOOKUP(S87,'P1-1'!$B:$AP,31,FALSE),"")</f>
        <v/>
      </c>
      <c r="T89" s="168" t="str">
        <f>IFERROR(VLOOKUP(T87,'P1-1'!$B:$AP,31,FALSE),"")</f>
        <v/>
      </c>
      <c r="U89" s="168" t="str">
        <f>IFERROR(VLOOKUP(U87,'P1-1'!$B:$AP,31,FALSE),"")</f>
        <v/>
      </c>
      <c r="V89" s="168" t="str">
        <f>IFERROR(VLOOKUP(V87,'P1-1'!$B:$AP,31,FALSE),"")</f>
        <v/>
      </c>
      <c r="W89" s="168" t="str">
        <f>IFERROR(VLOOKUP(W87,'P1-1'!$B:$AP,31,FALSE),"")</f>
        <v/>
      </c>
      <c r="X89" s="168" t="str">
        <f>IFERROR(VLOOKUP(X87,'P1-1'!$B:$AP,31,FALSE),"")</f>
        <v/>
      </c>
      <c r="Y89" s="168" t="str">
        <f>IFERROR(VLOOKUP(Y87,'P1-1'!$B:$AP,31,FALSE),"")</f>
        <v/>
      </c>
      <c r="Z89" s="168" t="str">
        <f>IFERROR(VLOOKUP(Z87,'P1-1'!$B:$AP,31,FALSE),"")</f>
        <v/>
      </c>
      <c r="AA89" s="168" t="str">
        <f>IFERROR(VLOOKUP(AA87,'P1-1'!$B:$AP,31,FALSE),"")</f>
        <v/>
      </c>
      <c r="AB89" s="168" t="str">
        <f>IFERROR(VLOOKUP(AB87,'P1-1'!$B:$AP,31,FALSE),"")</f>
        <v/>
      </c>
      <c r="AC89" s="168" t="str">
        <f>IFERROR(VLOOKUP(AC87,'P1-1'!$B:$AP,31,FALSE),"")</f>
        <v/>
      </c>
      <c r="AD89" s="168" t="str">
        <f>IFERROR(VLOOKUP(AD87,'P1-1'!$B:$AP,31,FALSE),"")</f>
        <v/>
      </c>
      <c r="AE89" s="168" t="str">
        <f>IFERROR(VLOOKUP(AE87,'P1-1'!$B:$AP,31,FALSE),"")</f>
        <v/>
      </c>
      <c r="AF89" s="168" t="str">
        <f>IFERROR(VLOOKUP(AF87,'P1-1'!$B:$AP,31,FALSE),"")</f>
        <v/>
      </c>
      <c r="AG89" s="168" t="str">
        <f>IFERROR(VLOOKUP(AG87,'P1-1'!$B:$AP,31,FALSE),"")</f>
        <v/>
      </c>
      <c r="AH89" s="168" t="str">
        <f>IFERROR(VLOOKUP(AH87,'P1-1'!$B:$AP,31,FALSE),"")</f>
        <v/>
      </c>
      <c r="AI89" s="168" t="str">
        <f>IFERROR(VLOOKUP(AI87,'P1-1'!$B:$AP,31,FALSE),"")</f>
        <v/>
      </c>
      <c r="AJ89" s="168" t="str">
        <f>IFERROR(VLOOKUP(AJ87,'P1-1'!$B:$AP,31,FALSE),"")</f>
        <v/>
      </c>
      <c r="AK89" s="168" t="str">
        <f>IFERROR(VLOOKUP(AK87,'P1-1'!$B:$AP,31,FALSE),"")</f>
        <v/>
      </c>
      <c r="AL89" s="168" t="str">
        <f>IFERROR(VLOOKUP(AL87,'P1-1'!$B:$AP,31,FALSE),"")</f>
        <v/>
      </c>
      <c r="AM89" s="168" t="str">
        <f>IFERROR(VLOOKUP(AM87,'P1-1'!$B:$AP,31,FALSE),"")</f>
        <v/>
      </c>
      <c r="AN89" s="484"/>
      <c r="AO89" s="487"/>
      <c r="AP89" s="492"/>
      <c r="AQ89" s="493"/>
      <c r="AR89" s="487"/>
      <c r="AS89" s="487"/>
      <c r="AT89" s="494"/>
      <c r="AU89" s="328"/>
      <c r="AV89" s="328"/>
    </row>
    <row r="90" spans="1:48" s="139" customFormat="1" ht="12" customHeight="1" x14ac:dyDescent="0.15">
      <c r="A90" s="495">
        <v>23</v>
      </c>
      <c r="B90" s="498"/>
      <c r="C90" s="513"/>
      <c r="D90" s="504" t="s">
        <v>95</v>
      </c>
      <c r="E90" s="363"/>
      <c r="F90" s="507"/>
      <c r="G90" s="508"/>
      <c r="H90" s="166" t="s">
        <v>221</v>
      </c>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c r="AG90" s="325"/>
      <c r="AH90" s="325"/>
      <c r="AI90" s="325"/>
      <c r="AJ90" s="325"/>
      <c r="AK90" s="325"/>
      <c r="AL90" s="325"/>
      <c r="AM90" s="325"/>
      <c r="AN90" s="482">
        <f t="shared" ref="AN90" si="81">IF(LEFT($AN$2,6)="共同生活援助",SUM(I91:AM91),SUM(I91:AM92))</f>
        <v>0</v>
      </c>
      <c r="AO90" s="485">
        <f>IF($AN$4="４週",AN90/4,AN90/(DAY(EOMONTH($I$22,0))/7))</f>
        <v>0</v>
      </c>
      <c r="AP90" s="488"/>
      <c r="AQ90" s="489"/>
      <c r="AR90" s="485" t="str">
        <f t="shared" ref="AR90" si="82">IF($AN$4="４週",AU91,AV91)</f>
        <v/>
      </c>
      <c r="AS90" s="485"/>
      <c r="AT90" s="494"/>
      <c r="AU90" s="326" t="s">
        <v>508</v>
      </c>
      <c r="AV90" s="326" t="s">
        <v>222</v>
      </c>
    </row>
    <row r="91" spans="1:48" s="139" customFormat="1" ht="12" customHeight="1" x14ac:dyDescent="0.15">
      <c r="A91" s="496"/>
      <c r="B91" s="499"/>
      <c r="C91" s="514"/>
      <c r="D91" s="505"/>
      <c r="E91" s="364"/>
      <c r="F91" s="509"/>
      <c r="G91" s="510"/>
      <c r="H91" s="167" t="s">
        <v>223</v>
      </c>
      <c r="I91" s="168" t="str">
        <f>IFERROR(VLOOKUP(I90,'P1-1'!$B:$AP,41,FALSE),"")</f>
        <v/>
      </c>
      <c r="J91" s="168" t="str">
        <f>IFERROR(VLOOKUP(J90,'P1-1'!$B:$AP,41,FALSE),"")</f>
        <v/>
      </c>
      <c r="K91" s="168" t="str">
        <f>IFERROR(VLOOKUP(K90,'P1-1'!$B:$AP,41,FALSE),"")</f>
        <v/>
      </c>
      <c r="L91" s="168" t="str">
        <f>IFERROR(VLOOKUP(L90,'P1-1'!$B:$AP,41,FALSE),"")</f>
        <v/>
      </c>
      <c r="M91" s="168" t="str">
        <f>IFERROR(VLOOKUP(M90,'P1-1'!$B:$AP,41,FALSE),"")</f>
        <v/>
      </c>
      <c r="N91" s="168" t="str">
        <f>IFERROR(VLOOKUP(N90,'P1-1'!$B:$AP,41,FALSE),"")</f>
        <v/>
      </c>
      <c r="O91" s="168" t="str">
        <f>IFERROR(VLOOKUP(O90,'P1-1'!$B:$AP,41,FALSE),"")</f>
        <v/>
      </c>
      <c r="P91" s="168" t="str">
        <f>IFERROR(VLOOKUP(P90,'P1-1'!$B:$AP,41,FALSE),"")</f>
        <v/>
      </c>
      <c r="Q91" s="168" t="str">
        <f>IFERROR(VLOOKUP(Q90,'P1-1'!$B:$AP,41,FALSE),"")</f>
        <v/>
      </c>
      <c r="R91" s="168" t="str">
        <f>IFERROR(VLOOKUP(R90,'P1-1'!$B:$AP,41,FALSE),"")</f>
        <v/>
      </c>
      <c r="S91" s="168" t="str">
        <f>IFERROR(VLOOKUP(S90,'P1-1'!$B:$AP,41,FALSE),"")</f>
        <v/>
      </c>
      <c r="T91" s="168" t="str">
        <f>IFERROR(VLOOKUP(T90,'P1-1'!$B:$AP,41,FALSE),"")</f>
        <v/>
      </c>
      <c r="U91" s="168" t="str">
        <f>IFERROR(VLOOKUP(U90,'P1-1'!$B:$AP,41,FALSE),"")</f>
        <v/>
      </c>
      <c r="V91" s="168" t="str">
        <f>IFERROR(VLOOKUP(V90,'P1-1'!$B:$AP,41,FALSE),"")</f>
        <v/>
      </c>
      <c r="W91" s="168" t="str">
        <f>IFERROR(VLOOKUP(W90,'P1-1'!$B:$AP,41,FALSE),"")</f>
        <v/>
      </c>
      <c r="X91" s="168" t="str">
        <f>IFERROR(VLOOKUP(X90,'P1-1'!$B:$AP,41,FALSE),"")</f>
        <v/>
      </c>
      <c r="Y91" s="168" t="str">
        <f>IFERROR(VLOOKUP(Y90,'P1-1'!$B:$AP,41,FALSE),"")</f>
        <v/>
      </c>
      <c r="Z91" s="168" t="str">
        <f>IFERROR(VLOOKUP(Z90,'P1-1'!$B:$AP,41,FALSE),"")</f>
        <v/>
      </c>
      <c r="AA91" s="168" t="str">
        <f>IFERROR(VLOOKUP(AA90,'P1-1'!$B:$AP,41,FALSE),"")</f>
        <v/>
      </c>
      <c r="AB91" s="168" t="str">
        <f>IFERROR(VLOOKUP(AB90,'P1-1'!$B:$AP,41,FALSE),"")</f>
        <v/>
      </c>
      <c r="AC91" s="168" t="str">
        <f>IFERROR(VLOOKUP(AC90,'P1-1'!$B:$AP,41,FALSE),"")</f>
        <v/>
      </c>
      <c r="AD91" s="168" t="str">
        <f>IFERROR(VLOOKUP(AD90,'P1-1'!$B:$AP,41,FALSE),"")</f>
        <v/>
      </c>
      <c r="AE91" s="168" t="str">
        <f>IFERROR(VLOOKUP(AE90,'P1-1'!$B:$AP,41,FALSE),"")</f>
        <v/>
      </c>
      <c r="AF91" s="168" t="str">
        <f>IFERROR(VLOOKUP(AF90,'P1-1'!$B:$AP,41,FALSE),"")</f>
        <v/>
      </c>
      <c r="AG91" s="168" t="str">
        <f>IFERROR(VLOOKUP(AG90,'P1-1'!$B:$AP,41,FALSE),"")</f>
        <v/>
      </c>
      <c r="AH91" s="168" t="str">
        <f>IFERROR(VLOOKUP(AH90,'P1-1'!$B:$AP,41,FALSE),"")</f>
        <v/>
      </c>
      <c r="AI91" s="168" t="str">
        <f>IFERROR(VLOOKUP(AI90,'P1-1'!$B:$AP,41,FALSE),"")</f>
        <v/>
      </c>
      <c r="AJ91" s="168" t="str">
        <f>IFERROR(VLOOKUP(AJ90,'P1-1'!$B:$AP,41,FALSE),"")</f>
        <v/>
      </c>
      <c r="AK91" s="168" t="str">
        <f>IFERROR(VLOOKUP(AK90,'P1-1'!$B:$AP,41,FALSE),"")</f>
        <v/>
      </c>
      <c r="AL91" s="168" t="str">
        <f>IFERROR(VLOOKUP(AL90,'P1-1'!$B:$AP,41,FALSE),"")</f>
        <v/>
      </c>
      <c r="AM91" s="168" t="str">
        <f>IFERROR(VLOOKUP(AM90,'P1-1'!$B:$AP,41,FALSE),"")</f>
        <v/>
      </c>
      <c r="AN91" s="483"/>
      <c r="AO91" s="486"/>
      <c r="AP91" s="490"/>
      <c r="AQ91" s="491"/>
      <c r="AR91" s="486"/>
      <c r="AS91" s="486"/>
      <c r="AT91" s="494"/>
      <c r="AU91" s="327" t="str">
        <f t="shared" ref="AU91" si="83">IFERROR(IF($D90="□",($AO90/$AK$7),($AO90/$AK$9)),"")</f>
        <v/>
      </c>
      <c r="AV91" s="327" t="str">
        <f t="shared" ref="AV91" si="84">IFERROR(IF($D90="□",($AN90/$AO$7),($AN90/$AO$9)),"")</f>
        <v/>
      </c>
    </row>
    <row r="92" spans="1:48" s="139" customFormat="1" ht="12" customHeight="1" x14ac:dyDescent="0.15">
      <c r="A92" s="497"/>
      <c r="B92" s="500"/>
      <c r="C92" s="515"/>
      <c r="D92" s="506"/>
      <c r="E92" s="364"/>
      <c r="F92" s="511"/>
      <c r="G92" s="512"/>
      <c r="H92" s="169" t="s">
        <v>224</v>
      </c>
      <c r="I92" s="168" t="str">
        <f>IFERROR(VLOOKUP(I90,'P1-1'!$B:$AP,31,FALSE),"")</f>
        <v/>
      </c>
      <c r="J92" s="168" t="str">
        <f>IFERROR(VLOOKUP(J90,'P1-1'!$B:$AP,31,FALSE),"")</f>
        <v/>
      </c>
      <c r="K92" s="168" t="str">
        <f>IFERROR(VLOOKUP(K90,'P1-1'!$B:$AP,31,FALSE),"")</f>
        <v/>
      </c>
      <c r="L92" s="168" t="str">
        <f>IFERROR(VLOOKUP(L90,'P1-1'!$B:$AP,31,FALSE),"")</f>
        <v/>
      </c>
      <c r="M92" s="168" t="str">
        <f>IFERROR(VLOOKUP(M90,'P1-1'!$B:$AP,31,FALSE),"")</f>
        <v/>
      </c>
      <c r="N92" s="168" t="str">
        <f>IFERROR(VLOOKUP(N90,'P1-1'!$B:$AP,31,FALSE),"")</f>
        <v/>
      </c>
      <c r="O92" s="168" t="str">
        <f>IFERROR(VLOOKUP(O90,'P1-1'!$B:$AP,31,FALSE),"")</f>
        <v/>
      </c>
      <c r="P92" s="168" t="str">
        <f>IFERROR(VLOOKUP(P90,'P1-1'!$B:$AP,31,FALSE),"")</f>
        <v/>
      </c>
      <c r="Q92" s="168" t="str">
        <f>IFERROR(VLOOKUP(Q90,'P1-1'!$B:$AP,31,FALSE),"")</f>
        <v/>
      </c>
      <c r="R92" s="168" t="str">
        <f>IFERROR(VLOOKUP(R90,'P1-1'!$B:$AP,31,FALSE),"")</f>
        <v/>
      </c>
      <c r="S92" s="168" t="str">
        <f>IFERROR(VLOOKUP(S90,'P1-1'!$B:$AP,31,FALSE),"")</f>
        <v/>
      </c>
      <c r="T92" s="168" t="str">
        <f>IFERROR(VLOOKUP(T90,'P1-1'!$B:$AP,31,FALSE),"")</f>
        <v/>
      </c>
      <c r="U92" s="168" t="str">
        <f>IFERROR(VLOOKUP(U90,'P1-1'!$B:$AP,31,FALSE),"")</f>
        <v/>
      </c>
      <c r="V92" s="168" t="str">
        <f>IFERROR(VLOOKUP(V90,'P1-1'!$B:$AP,31,FALSE),"")</f>
        <v/>
      </c>
      <c r="W92" s="168" t="str">
        <f>IFERROR(VLOOKUP(W90,'P1-1'!$B:$AP,31,FALSE),"")</f>
        <v/>
      </c>
      <c r="X92" s="168" t="str">
        <f>IFERROR(VLOOKUP(X90,'P1-1'!$B:$AP,31,FALSE),"")</f>
        <v/>
      </c>
      <c r="Y92" s="168" t="str">
        <f>IFERROR(VLOOKUP(Y90,'P1-1'!$B:$AP,31,FALSE),"")</f>
        <v/>
      </c>
      <c r="Z92" s="168" t="str">
        <f>IFERROR(VLOOKUP(Z90,'P1-1'!$B:$AP,31,FALSE),"")</f>
        <v/>
      </c>
      <c r="AA92" s="168" t="str">
        <f>IFERROR(VLOOKUP(AA90,'P1-1'!$B:$AP,31,FALSE),"")</f>
        <v/>
      </c>
      <c r="AB92" s="168" t="str">
        <f>IFERROR(VLOOKUP(AB90,'P1-1'!$B:$AP,31,FALSE),"")</f>
        <v/>
      </c>
      <c r="AC92" s="168" t="str">
        <f>IFERROR(VLOOKUP(AC90,'P1-1'!$B:$AP,31,FALSE),"")</f>
        <v/>
      </c>
      <c r="AD92" s="168" t="str">
        <f>IFERROR(VLOOKUP(AD90,'P1-1'!$B:$AP,31,FALSE),"")</f>
        <v/>
      </c>
      <c r="AE92" s="168" t="str">
        <f>IFERROR(VLOOKUP(AE90,'P1-1'!$B:$AP,31,FALSE),"")</f>
        <v/>
      </c>
      <c r="AF92" s="168" t="str">
        <f>IFERROR(VLOOKUP(AF90,'P1-1'!$B:$AP,31,FALSE),"")</f>
        <v/>
      </c>
      <c r="AG92" s="168" t="str">
        <f>IFERROR(VLOOKUP(AG90,'P1-1'!$B:$AP,31,FALSE),"")</f>
        <v/>
      </c>
      <c r="AH92" s="168" t="str">
        <f>IFERROR(VLOOKUP(AH90,'P1-1'!$B:$AP,31,FALSE),"")</f>
        <v/>
      </c>
      <c r="AI92" s="168" t="str">
        <f>IFERROR(VLOOKUP(AI90,'P1-1'!$B:$AP,31,FALSE),"")</f>
        <v/>
      </c>
      <c r="AJ92" s="168" t="str">
        <f>IFERROR(VLOOKUP(AJ90,'P1-1'!$B:$AP,31,FALSE),"")</f>
        <v/>
      </c>
      <c r="AK92" s="168" t="str">
        <f>IFERROR(VLOOKUP(AK90,'P1-1'!$B:$AP,31,FALSE),"")</f>
        <v/>
      </c>
      <c r="AL92" s="168" t="str">
        <f>IFERROR(VLOOKUP(AL90,'P1-1'!$B:$AP,31,FALSE),"")</f>
        <v/>
      </c>
      <c r="AM92" s="168" t="str">
        <f>IFERROR(VLOOKUP(AM90,'P1-1'!$B:$AP,31,FALSE),"")</f>
        <v/>
      </c>
      <c r="AN92" s="484"/>
      <c r="AO92" s="487"/>
      <c r="AP92" s="492"/>
      <c r="AQ92" s="493"/>
      <c r="AR92" s="487"/>
      <c r="AS92" s="487"/>
      <c r="AT92" s="494"/>
      <c r="AU92" s="328"/>
      <c r="AV92" s="328"/>
    </row>
    <row r="93" spans="1:48" s="139" customFormat="1" ht="12" customHeight="1" x14ac:dyDescent="0.15">
      <c r="A93" s="495">
        <v>24</v>
      </c>
      <c r="B93" s="498"/>
      <c r="C93" s="513"/>
      <c r="D93" s="504" t="s">
        <v>95</v>
      </c>
      <c r="E93" s="363"/>
      <c r="F93" s="507"/>
      <c r="G93" s="508"/>
      <c r="H93" s="166" t="s">
        <v>221</v>
      </c>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5"/>
      <c r="AJ93" s="325"/>
      <c r="AK93" s="325"/>
      <c r="AL93" s="325"/>
      <c r="AM93" s="325"/>
      <c r="AN93" s="482">
        <f t="shared" ref="AN93" si="85">IF(LEFT($AN$2,6)="共同生活援助",SUM(I94:AM94),SUM(I94:AM95))</f>
        <v>0</v>
      </c>
      <c r="AO93" s="485">
        <f>IF($AN$4="４週",AN93/4,AN93/(DAY(EOMONTH($I$22,0))/7))</f>
        <v>0</v>
      </c>
      <c r="AP93" s="488"/>
      <c r="AQ93" s="489"/>
      <c r="AR93" s="485" t="str">
        <f t="shared" ref="AR93" si="86">IF($AN$4="４週",AU94,AV94)</f>
        <v/>
      </c>
      <c r="AS93" s="485"/>
      <c r="AT93" s="494"/>
      <c r="AU93" s="326" t="s">
        <v>508</v>
      </c>
      <c r="AV93" s="326" t="s">
        <v>222</v>
      </c>
    </row>
    <row r="94" spans="1:48" s="139" customFormat="1" ht="12" customHeight="1" x14ac:dyDescent="0.15">
      <c r="A94" s="496"/>
      <c r="B94" s="499"/>
      <c r="C94" s="514"/>
      <c r="D94" s="505"/>
      <c r="E94" s="364"/>
      <c r="F94" s="509"/>
      <c r="G94" s="510"/>
      <c r="H94" s="167" t="s">
        <v>223</v>
      </c>
      <c r="I94" s="168" t="str">
        <f>IFERROR(VLOOKUP(I93,'P1-1'!$B:$AP,41,FALSE),"")</f>
        <v/>
      </c>
      <c r="J94" s="170" t="str">
        <f>IFERROR(VLOOKUP(J93,'P1-1'!$B:$AP,41,FALSE),"")</f>
        <v/>
      </c>
      <c r="K94" s="168" t="str">
        <f>IFERROR(VLOOKUP(K93,'P1-1'!$B:$AP,41,FALSE),"")</f>
        <v/>
      </c>
      <c r="L94" s="168" t="str">
        <f>IFERROR(VLOOKUP(L93,'P1-1'!$B:$AP,41,FALSE),"")</f>
        <v/>
      </c>
      <c r="M94" s="168" t="str">
        <f>IFERROR(VLOOKUP(M93,'P1-1'!$B:$AP,41,FALSE),"")</f>
        <v/>
      </c>
      <c r="N94" s="168" t="str">
        <f>IFERROR(VLOOKUP(N93,'P1-1'!$B:$AP,41,FALSE),"")</f>
        <v/>
      </c>
      <c r="O94" s="168" t="str">
        <f>IFERROR(VLOOKUP(O93,'P1-1'!$B:$AP,41,FALSE),"")</f>
        <v/>
      </c>
      <c r="P94" s="168" t="str">
        <f>IFERROR(VLOOKUP(P93,'P1-1'!$B:$AP,41,FALSE),"")</f>
        <v/>
      </c>
      <c r="Q94" s="168" t="str">
        <f>IFERROR(VLOOKUP(Q93,'P1-1'!$B:$AP,41,FALSE),"")</f>
        <v/>
      </c>
      <c r="R94" s="168" t="str">
        <f>IFERROR(VLOOKUP(R93,'P1-1'!$B:$AP,41,FALSE),"")</f>
        <v/>
      </c>
      <c r="S94" s="168" t="str">
        <f>IFERROR(VLOOKUP(S93,'P1-1'!$B:$AP,41,FALSE),"")</f>
        <v/>
      </c>
      <c r="T94" s="168" t="str">
        <f>IFERROR(VLOOKUP(T93,'P1-1'!$B:$AP,41,FALSE),"")</f>
        <v/>
      </c>
      <c r="U94" s="168" t="str">
        <f>IFERROR(VLOOKUP(U93,'P1-1'!$B:$AP,41,FALSE),"")</f>
        <v/>
      </c>
      <c r="V94" s="168" t="str">
        <f>IFERROR(VLOOKUP(V93,'P1-1'!$B:$AP,41,FALSE),"")</f>
        <v/>
      </c>
      <c r="W94" s="168" t="str">
        <f>IFERROR(VLOOKUP(W93,'P1-1'!$B:$AP,41,FALSE),"")</f>
        <v/>
      </c>
      <c r="X94" s="168" t="str">
        <f>IFERROR(VLOOKUP(X93,'P1-1'!$B:$AP,41,FALSE),"")</f>
        <v/>
      </c>
      <c r="Y94" s="168" t="str">
        <f>IFERROR(VLOOKUP(Y93,'P1-1'!$B:$AP,41,FALSE),"")</f>
        <v/>
      </c>
      <c r="Z94" s="168" t="str">
        <f>IFERROR(VLOOKUP(Z93,'P1-1'!$B:$AP,41,FALSE),"")</f>
        <v/>
      </c>
      <c r="AA94" s="168" t="str">
        <f>IFERROR(VLOOKUP(AA93,'P1-1'!$B:$AP,41,FALSE),"")</f>
        <v/>
      </c>
      <c r="AB94" s="168" t="str">
        <f>IFERROR(VLOOKUP(AB93,'P1-1'!$B:$AP,41,FALSE),"")</f>
        <v/>
      </c>
      <c r="AC94" s="168" t="str">
        <f>IFERROR(VLOOKUP(AC93,'P1-1'!$B:$AP,41,FALSE),"")</f>
        <v/>
      </c>
      <c r="AD94" s="168" t="str">
        <f>IFERROR(VLOOKUP(AD93,'P1-1'!$B:$AP,41,FALSE),"")</f>
        <v/>
      </c>
      <c r="AE94" s="168" t="str">
        <f>IFERROR(VLOOKUP(AE93,'P1-1'!$B:$AP,41,FALSE),"")</f>
        <v/>
      </c>
      <c r="AF94" s="168" t="str">
        <f>IFERROR(VLOOKUP(AF93,'P1-1'!$B:$AP,41,FALSE),"")</f>
        <v/>
      </c>
      <c r="AG94" s="168" t="str">
        <f>IFERROR(VLOOKUP(AG93,'P1-1'!$B:$AP,41,FALSE),"")</f>
        <v/>
      </c>
      <c r="AH94" s="168" t="str">
        <f>IFERROR(VLOOKUP(AH93,'P1-1'!$B:$AP,41,FALSE),"")</f>
        <v/>
      </c>
      <c r="AI94" s="168" t="str">
        <f>IFERROR(VLOOKUP(AI93,'P1-1'!$B:$AP,41,FALSE),"")</f>
        <v/>
      </c>
      <c r="AJ94" s="168" t="str">
        <f>IFERROR(VLOOKUP(AJ93,'P1-1'!$B:$AP,41,FALSE),"")</f>
        <v/>
      </c>
      <c r="AK94" s="168" t="str">
        <f>IFERROR(VLOOKUP(AK93,'P1-1'!$B:$AP,41,FALSE),"")</f>
        <v/>
      </c>
      <c r="AL94" s="168" t="str">
        <f>IFERROR(VLOOKUP(AL93,'P1-1'!$B:$AP,41,FALSE),"")</f>
        <v/>
      </c>
      <c r="AM94" s="168" t="str">
        <f>IFERROR(VLOOKUP(AM93,'P1-1'!$B:$AP,41,FALSE),"")</f>
        <v/>
      </c>
      <c r="AN94" s="483"/>
      <c r="AO94" s="486"/>
      <c r="AP94" s="490"/>
      <c r="AQ94" s="491"/>
      <c r="AR94" s="486"/>
      <c r="AS94" s="486"/>
      <c r="AT94" s="494"/>
      <c r="AU94" s="327" t="str">
        <f t="shared" ref="AU94" si="87">IFERROR(IF($D93="□",($AO93/$AK$7),($AO93/$AK$9)),"")</f>
        <v/>
      </c>
      <c r="AV94" s="327" t="str">
        <f t="shared" ref="AV94" si="88">IFERROR(IF($D93="□",($AN93/$AO$7),($AN93/$AO$9)),"")</f>
        <v/>
      </c>
    </row>
    <row r="95" spans="1:48" s="139" customFormat="1" ht="12" customHeight="1" x14ac:dyDescent="0.15">
      <c r="A95" s="497"/>
      <c r="B95" s="500"/>
      <c r="C95" s="515"/>
      <c r="D95" s="506"/>
      <c r="E95" s="364"/>
      <c r="F95" s="511"/>
      <c r="G95" s="512"/>
      <c r="H95" s="169" t="s">
        <v>224</v>
      </c>
      <c r="I95" s="168" t="str">
        <f>IFERROR(VLOOKUP(I93,'P1-1'!$B:$AP,31,FALSE),"")</f>
        <v/>
      </c>
      <c r="J95" s="168" t="str">
        <f>IFERROR(VLOOKUP(J93,'P1-1'!$B:$AP,31,FALSE),"")</f>
        <v/>
      </c>
      <c r="K95" s="168" t="str">
        <f>IFERROR(VLOOKUP(K93,'P1-1'!$B:$AP,31,FALSE),"")</f>
        <v/>
      </c>
      <c r="L95" s="168" t="str">
        <f>IFERROR(VLOOKUP(L93,'P1-1'!$B:$AP,31,FALSE),"")</f>
        <v/>
      </c>
      <c r="M95" s="168" t="str">
        <f>IFERROR(VLOOKUP(M93,'P1-1'!$B:$AP,31,FALSE),"")</f>
        <v/>
      </c>
      <c r="N95" s="168" t="str">
        <f>IFERROR(VLOOKUP(N93,'P1-1'!$B:$AP,31,FALSE),"")</f>
        <v/>
      </c>
      <c r="O95" s="168" t="str">
        <f>IFERROR(VLOOKUP(O93,'P1-1'!$B:$AP,31,FALSE),"")</f>
        <v/>
      </c>
      <c r="P95" s="168" t="str">
        <f>IFERROR(VLOOKUP(P93,'P1-1'!$B:$AP,31,FALSE),"")</f>
        <v/>
      </c>
      <c r="Q95" s="168" t="str">
        <f>IFERROR(VLOOKUP(Q93,'P1-1'!$B:$AP,31,FALSE),"")</f>
        <v/>
      </c>
      <c r="R95" s="168" t="str">
        <f>IFERROR(VLOOKUP(R93,'P1-1'!$B:$AP,31,FALSE),"")</f>
        <v/>
      </c>
      <c r="S95" s="168" t="str">
        <f>IFERROR(VLOOKUP(S93,'P1-1'!$B:$AP,31,FALSE),"")</f>
        <v/>
      </c>
      <c r="T95" s="168" t="str">
        <f>IFERROR(VLOOKUP(T93,'P1-1'!$B:$AP,31,FALSE),"")</f>
        <v/>
      </c>
      <c r="U95" s="168" t="str">
        <f>IFERROR(VLOOKUP(U93,'P1-1'!$B:$AP,31,FALSE),"")</f>
        <v/>
      </c>
      <c r="V95" s="168" t="str">
        <f>IFERROR(VLOOKUP(V93,'P1-1'!$B:$AP,31,FALSE),"")</f>
        <v/>
      </c>
      <c r="W95" s="168" t="str">
        <f>IFERROR(VLOOKUP(W93,'P1-1'!$B:$AP,31,FALSE),"")</f>
        <v/>
      </c>
      <c r="X95" s="168" t="str">
        <f>IFERROR(VLOOKUP(X93,'P1-1'!$B:$AP,31,FALSE),"")</f>
        <v/>
      </c>
      <c r="Y95" s="168" t="str">
        <f>IFERROR(VLOOKUP(Y93,'P1-1'!$B:$AP,31,FALSE),"")</f>
        <v/>
      </c>
      <c r="Z95" s="168" t="str">
        <f>IFERROR(VLOOKUP(Z93,'P1-1'!$B:$AP,31,FALSE),"")</f>
        <v/>
      </c>
      <c r="AA95" s="168" t="str">
        <f>IFERROR(VLOOKUP(AA93,'P1-1'!$B:$AP,31,FALSE),"")</f>
        <v/>
      </c>
      <c r="AB95" s="168" t="str">
        <f>IFERROR(VLOOKUP(AB93,'P1-1'!$B:$AP,31,FALSE),"")</f>
        <v/>
      </c>
      <c r="AC95" s="168" t="str">
        <f>IFERROR(VLOOKUP(AC93,'P1-1'!$B:$AP,31,FALSE),"")</f>
        <v/>
      </c>
      <c r="AD95" s="168" t="str">
        <f>IFERROR(VLOOKUP(AD93,'P1-1'!$B:$AP,31,FALSE),"")</f>
        <v/>
      </c>
      <c r="AE95" s="168" t="str">
        <f>IFERROR(VLOOKUP(AE93,'P1-1'!$B:$AP,31,FALSE),"")</f>
        <v/>
      </c>
      <c r="AF95" s="168" t="str">
        <f>IFERROR(VLOOKUP(AF93,'P1-1'!$B:$AP,31,FALSE),"")</f>
        <v/>
      </c>
      <c r="AG95" s="168" t="str">
        <f>IFERROR(VLOOKUP(AG93,'P1-1'!$B:$AP,31,FALSE),"")</f>
        <v/>
      </c>
      <c r="AH95" s="168" t="str">
        <f>IFERROR(VLOOKUP(AH93,'P1-1'!$B:$AP,31,FALSE),"")</f>
        <v/>
      </c>
      <c r="AI95" s="168" t="str">
        <f>IFERROR(VLOOKUP(AI93,'P1-1'!$B:$AP,31,FALSE),"")</f>
        <v/>
      </c>
      <c r="AJ95" s="168" t="str">
        <f>IFERROR(VLOOKUP(AJ93,'P1-1'!$B:$AP,31,FALSE),"")</f>
        <v/>
      </c>
      <c r="AK95" s="168" t="str">
        <f>IFERROR(VLOOKUP(AK93,'P1-1'!$B:$AP,31,FALSE),"")</f>
        <v/>
      </c>
      <c r="AL95" s="168" t="str">
        <f>IFERROR(VLOOKUP(AL93,'P1-1'!$B:$AP,31,FALSE),"")</f>
        <v/>
      </c>
      <c r="AM95" s="168" t="str">
        <f>IFERROR(VLOOKUP(AM93,'P1-1'!$B:$AP,31,FALSE),"")</f>
        <v/>
      </c>
      <c r="AN95" s="484"/>
      <c r="AO95" s="487"/>
      <c r="AP95" s="492"/>
      <c r="AQ95" s="493"/>
      <c r="AR95" s="487"/>
      <c r="AS95" s="487"/>
      <c r="AT95" s="494"/>
      <c r="AU95" s="328"/>
      <c r="AV95" s="328"/>
    </row>
    <row r="96" spans="1:48" s="139" customFormat="1" ht="12" customHeight="1" x14ac:dyDescent="0.15">
      <c r="A96" s="495">
        <v>25</v>
      </c>
      <c r="B96" s="498"/>
      <c r="C96" s="513"/>
      <c r="D96" s="504" t="s">
        <v>95</v>
      </c>
      <c r="E96" s="363"/>
      <c r="F96" s="507"/>
      <c r="G96" s="508"/>
      <c r="H96" s="166" t="s">
        <v>221</v>
      </c>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482">
        <f t="shared" ref="AN96" si="89">IF(LEFT($AN$2,6)="共同生活援助",SUM(I97:AM97),SUM(I97:AM98))</f>
        <v>0</v>
      </c>
      <c r="AO96" s="485">
        <f>IF($AN$4="４週",AN96/4,AN96/(DAY(EOMONTH($I$22,0))/7))</f>
        <v>0</v>
      </c>
      <c r="AP96" s="488"/>
      <c r="AQ96" s="489"/>
      <c r="AR96" s="485" t="str">
        <f t="shared" ref="AR96" si="90">IF($AN$4="４週",AU97,AV97)</f>
        <v/>
      </c>
      <c r="AS96" s="485"/>
      <c r="AT96" s="494"/>
      <c r="AU96" s="326" t="s">
        <v>508</v>
      </c>
      <c r="AV96" s="326" t="s">
        <v>222</v>
      </c>
    </row>
    <row r="97" spans="1:48" s="139" customFormat="1" ht="12" customHeight="1" x14ac:dyDescent="0.15">
      <c r="A97" s="496"/>
      <c r="B97" s="499"/>
      <c r="C97" s="514"/>
      <c r="D97" s="505"/>
      <c r="E97" s="364"/>
      <c r="F97" s="509"/>
      <c r="G97" s="510"/>
      <c r="H97" s="167" t="s">
        <v>223</v>
      </c>
      <c r="I97" s="168" t="str">
        <f>IFERROR(VLOOKUP(I96,'P1-1'!$B:$AP,41,FALSE),"")</f>
        <v/>
      </c>
      <c r="J97" s="168" t="str">
        <f>IFERROR(VLOOKUP(J96,'P1-1'!$B:$AP,41,FALSE),"")</f>
        <v/>
      </c>
      <c r="K97" s="168" t="str">
        <f>IFERROR(VLOOKUP(K96,'P1-1'!$B:$AP,41,FALSE),"")</f>
        <v/>
      </c>
      <c r="L97" s="168" t="str">
        <f>IFERROR(VLOOKUP(L96,'P1-1'!$B:$AP,41,FALSE),"")</f>
        <v/>
      </c>
      <c r="M97" s="168" t="str">
        <f>IFERROR(VLOOKUP(M96,'P1-1'!$B:$AP,41,FALSE),"")</f>
        <v/>
      </c>
      <c r="N97" s="168" t="str">
        <f>IFERROR(VLOOKUP(N96,'P1-1'!$B:$AP,41,FALSE),"")</f>
        <v/>
      </c>
      <c r="O97" s="168" t="str">
        <f>IFERROR(VLOOKUP(O96,'P1-1'!$B:$AP,41,FALSE),"")</f>
        <v/>
      </c>
      <c r="P97" s="168" t="str">
        <f>IFERROR(VLOOKUP(P96,'P1-1'!$B:$AP,41,FALSE),"")</f>
        <v/>
      </c>
      <c r="Q97" s="168" t="str">
        <f>IFERROR(VLOOKUP(Q96,'P1-1'!$B:$AP,41,FALSE),"")</f>
        <v/>
      </c>
      <c r="R97" s="168" t="str">
        <f>IFERROR(VLOOKUP(R96,'P1-1'!$B:$AP,41,FALSE),"")</f>
        <v/>
      </c>
      <c r="S97" s="168" t="str">
        <f>IFERROR(VLOOKUP(S96,'P1-1'!$B:$AP,41,FALSE),"")</f>
        <v/>
      </c>
      <c r="T97" s="168" t="str">
        <f>IFERROR(VLOOKUP(T96,'P1-1'!$B:$AP,41,FALSE),"")</f>
        <v/>
      </c>
      <c r="U97" s="168" t="str">
        <f>IFERROR(VLOOKUP(U96,'P1-1'!$B:$AP,41,FALSE),"")</f>
        <v/>
      </c>
      <c r="V97" s="168" t="str">
        <f>IFERROR(VLOOKUP(V96,'P1-1'!$B:$AP,41,FALSE),"")</f>
        <v/>
      </c>
      <c r="W97" s="168" t="str">
        <f>IFERROR(VLOOKUP(W96,'P1-1'!$B:$AP,41,FALSE),"")</f>
        <v/>
      </c>
      <c r="X97" s="168" t="str">
        <f>IFERROR(VLOOKUP(X96,'P1-1'!$B:$AP,41,FALSE),"")</f>
        <v/>
      </c>
      <c r="Y97" s="168" t="str">
        <f>IFERROR(VLOOKUP(Y96,'P1-1'!$B:$AP,41,FALSE),"")</f>
        <v/>
      </c>
      <c r="Z97" s="168" t="str">
        <f>IFERROR(VLOOKUP(Z96,'P1-1'!$B:$AP,41,FALSE),"")</f>
        <v/>
      </c>
      <c r="AA97" s="168" t="str">
        <f>IFERROR(VLOOKUP(AA96,'P1-1'!$B:$AP,41,FALSE),"")</f>
        <v/>
      </c>
      <c r="AB97" s="168" t="str">
        <f>IFERROR(VLOOKUP(AB96,'P1-1'!$B:$AP,41,FALSE),"")</f>
        <v/>
      </c>
      <c r="AC97" s="168" t="str">
        <f>IFERROR(VLOOKUP(AC96,'P1-1'!$B:$AP,41,FALSE),"")</f>
        <v/>
      </c>
      <c r="AD97" s="168" t="str">
        <f>IFERROR(VLOOKUP(AD96,'P1-1'!$B:$AP,41,FALSE),"")</f>
        <v/>
      </c>
      <c r="AE97" s="168" t="str">
        <f>IFERROR(VLOOKUP(AE96,'P1-1'!$B:$AP,41,FALSE),"")</f>
        <v/>
      </c>
      <c r="AF97" s="168" t="str">
        <f>IFERROR(VLOOKUP(AF96,'P1-1'!$B:$AP,41,FALSE),"")</f>
        <v/>
      </c>
      <c r="AG97" s="168" t="str">
        <f>IFERROR(VLOOKUP(AG96,'P1-1'!$B:$AP,41,FALSE),"")</f>
        <v/>
      </c>
      <c r="AH97" s="168" t="str">
        <f>IFERROR(VLOOKUP(AH96,'P1-1'!$B:$AP,41,FALSE),"")</f>
        <v/>
      </c>
      <c r="AI97" s="168" t="str">
        <f>IFERROR(VLOOKUP(AI96,'P1-1'!$B:$AP,41,FALSE),"")</f>
        <v/>
      </c>
      <c r="AJ97" s="168" t="str">
        <f>IFERROR(VLOOKUP(AJ96,'P1-1'!$B:$AP,41,FALSE),"")</f>
        <v/>
      </c>
      <c r="AK97" s="168" t="str">
        <f>IFERROR(VLOOKUP(AK96,'P1-1'!$B:$AP,41,FALSE),"")</f>
        <v/>
      </c>
      <c r="AL97" s="168" t="str">
        <f>IFERROR(VLOOKUP(AL96,'P1-1'!$B:$AP,41,FALSE),"")</f>
        <v/>
      </c>
      <c r="AM97" s="168" t="str">
        <f>IFERROR(VLOOKUP(AM96,'P1-1'!$B:$AP,41,FALSE),"")</f>
        <v/>
      </c>
      <c r="AN97" s="483"/>
      <c r="AO97" s="486"/>
      <c r="AP97" s="490"/>
      <c r="AQ97" s="491"/>
      <c r="AR97" s="486"/>
      <c r="AS97" s="486"/>
      <c r="AT97" s="494"/>
      <c r="AU97" s="327" t="str">
        <f t="shared" ref="AU97" si="91">IFERROR(IF($D96="□",($AO96/$AK$7),($AO96/$AK$9)),"")</f>
        <v/>
      </c>
      <c r="AV97" s="327" t="str">
        <f t="shared" ref="AV97" si="92">IFERROR(IF($D96="□",($AN96/$AO$7),($AN96/$AO$9)),"")</f>
        <v/>
      </c>
    </row>
    <row r="98" spans="1:48" s="139" customFormat="1" ht="12" customHeight="1" x14ac:dyDescent="0.15">
      <c r="A98" s="497"/>
      <c r="B98" s="500"/>
      <c r="C98" s="515"/>
      <c r="D98" s="506"/>
      <c r="E98" s="364"/>
      <c r="F98" s="511"/>
      <c r="G98" s="512"/>
      <c r="H98" s="169" t="s">
        <v>224</v>
      </c>
      <c r="I98" s="168" t="str">
        <f>IFERROR(VLOOKUP(I96,'P1-1'!$B:$AP,31,FALSE),"")</f>
        <v/>
      </c>
      <c r="J98" s="168" t="str">
        <f>IFERROR(VLOOKUP(J96,'P1-1'!$B:$AP,31,FALSE),"")</f>
        <v/>
      </c>
      <c r="K98" s="168" t="str">
        <f>IFERROR(VLOOKUP(K96,'P1-1'!$B:$AP,31,FALSE),"")</f>
        <v/>
      </c>
      <c r="L98" s="168" t="str">
        <f>IFERROR(VLOOKUP(L96,'P1-1'!$B:$AP,31,FALSE),"")</f>
        <v/>
      </c>
      <c r="M98" s="168" t="str">
        <f>IFERROR(VLOOKUP(M96,'P1-1'!$B:$AP,31,FALSE),"")</f>
        <v/>
      </c>
      <c r="N98" s="168" t="str">
        <f>IFERROR(VLOOKUP(N96,'P1-1'!$B:$AP,31,FALSE),"")</f>
        <v/>
      </c>
      <c r="O98" s="168" t="str">
        <f>IFERROR(VLOOKUP(O96,'P1-1'!$B:$AP,31,FALSE),"")</f>
        <v/>
      </c>
      <c r="P98" s="168" t="str">
        <f>IFERROR(VLOOKUP(P96,'P1-1'!$B:$AP,31,FALSE),"")</f>
        <v/>
      </c>
      <c r="Q98" s="168" t="str">
        <f>IFERROR(VLOOKUP(Q96,'P1-1'!$B:$AP,31,FALSE),"")</f>
        <v/>
      </c>
      <c r="R98" s="168" t="str">
        <f>IFERROR(VLOOKUP(R96,'P1-1'!$B:$AP,31,FALSE),"")</f>
        <v/>
      </c>
      <c r="S98" s="168" t="str">
        <f>IFERROR(VLOOKUP(S96,'P1-1'!$B:$AP,31,FALSE),"")</f>
        <v/>
      </c>
      <c r="T98" s="168" t="str">
        <f>IFERROR(VLOOKUP(T96,'P1-1'!$B:$AP,31,FALSE),"")</f>
        <v/>
      </c>
      <c r="U98" s="168" t="str">
        <f>IFERROR(VLOOKUP(U96,'P1-1'!$B:$AP,31,FALSE),"")</f>
        <v/>
      </c>
      <c r="V98" s="168" t="str">
        <f>IFERROR(VLOOKUP(V96,'P1-1'!$B:$AP,31,FALSE),"")</f>
        <v/>
      </c>
      <c r="W98" s="168" t="str">
        <f>IFERROR(VLOOKUP(W96,'P1-1'!$B:$AP,31,FALSE),"")</f>
        <v/>
      </c>
      <c r="X98" s="168" t="str">
        <f>IFERROR(VLOOKUP(X96,'P1-1'!$B:$AP,31,FALSE),"")</f>
        <v/>
      </c>
      <c r="Y98" s="168" t="str">
        <f>IFERROR(VLOOKUP(Y96,'P1-1'!$B:$AP,31,FALSE),"")</f>
        <v/>
      </c>
      <c r="Z98" s="168" t="str">
        <f>IFERROR(VLOOKUP(Z96,'P1-1'!$B:$AP,31,FALSE),"")</f>
        <v/>
      </c>
      <c r="AA98" s="168" t="str">
        <f>IFERROR(VLOOKUP(AA96,'P1-1'!$B:$AP,31,FALSE),"")</f>
        <v/>
      </c>
      <c r="AB98" s="168" t="str">
        <f>IFERROR(VLOOKUP(AB96,'P1-1'!$B:$AP,31,FALSE),"")</f>
        <v/>
      </c>
      <c r="AC98" s="168" t="str">
        <f>IFERROR(VLOOKUP(AC96,'P1-1'!$B:$AP,31,FALSE),"")</f>
        <v/>
      </c>
      <c r="AD98" s="168" t="str">
        <f>IFERROR(VLOOKUP(AD96,'P1-1'!$B:$AP,31,FALSE),"")</f>
        <v/>
      </c>
      <c r="AE98" s="168" t="str">
        <f>IFERROR(VLOOKUP(AE96,'P1-1'!$B:$AP,31,FALSE),"")</f>
        <v/>
      </c>
      <c r="AF98" s="168" t="str">
        <f>IFERROR(VLOOKUP(AF96,'P1-1'!$B:$AP,31,FALSE),"")</f>
        <v/>
      </c>
      <c r="AG98" s="168" t="str">
        <f>IFERROR(VLOOKUP(AG96,'P1-1'!$B:$AP,31,FALSE),"")</f>
        <v/>
      </c>
      <c r="AH98" s="168" t="str">
        <f>IFERROR(VLOOKUP(AH96,'P1-1'!$B:$AP,31,FALSE),"")</f>
        <v/>
      </c>
      <c r="AI98" s="168" t="str">
        <f>IFERROR(VLOOKUP(AI96,'P1-1'!$B:$AP,31,FALSE),"")</f>
        <v/>
      </c>
      <c r="AJ98" s="168" t="str">
        <f>IFERROR(VLOOKUP(AJ96,'P1-1'!$B:$AP,31,FALSE),"")</f>
        <v/>
      </c>
      <c r="AK98" s="168" t="str">
        <f>IFERROR(VLOOKUP(AK96,'P1-1'!$B:$AP,31,FALSE),"")</f>
        <v/>
      </c>
      <c r="AL98" s="168" t="str">
        <f>IFERROR(VLOOKUP(AL96,'P1-1'!$B:$AP,31,FALSE),"")</f>
        <v/>
      </c>
      <c r="AM98" s="168" t="str">
        <f>IFERROR(VLOOKUP(AM96,'P1-1'!$B:$AP,31,FALSE),"")</f>
        <v/>
      </c>
      <c r="AN98" s="484"/>
      <c r="AO98" s="487"/>
      <c r="AP98" s="492"/>
      <c r="AQ98" s="493"/>
      <c r="AR98" s="487"/>
      <c r="AS98" s="487"/>
      <c r="AT98" s="494"/>
      <c r="AU98" s="328"/>
      <c r="AV98" s="328"/>
    </row>
    <row r="99" spans="1:48" s="139" customFormat="1" ht="12" customHeight="1" x14ac:dyDescent="0.15">
      <c r="A99" s="495">
        <v>26</v>
      </c>
      <c r="B99" s="498"/>
      <c r="C99" s="513"/>
      <c r="D99" s="504" t="s">
        <v>95</v>
      </c>
      <c r="E99" s="363"/>
      <c r="F99" s="507"/>
      <c r="G99" s="508"/>
      <c r="H99" s="166" t="s">
        <v>221</v>
      </c>
      <c r="I99" s="325"/>
      <c r="J99" s="325"/>
      <c r="K99" s="325"/>
      <c r="L99" s="325"/>
      <c r="M99" s="325"/>
      <c r="N99" s="325"/>
      <c r="O99" s="325"/>
      <c r="P99" s="325"/>
      <c r="Q99" s="325"/>
      <c r="R99" s="325"/>
      <c r="S99" s="325"/>
      <c r="T99" s="325"/>
      <c r="U99" s="325"/>
      <c r="V99" s="325"/>
      <c r="W99" s="325"/>
      <c r="X99" s="325"/>
      <c r="Y99" s="325"/>
      <c r="Z99" s="325"/>
      <c r="AA99" s="325"/>
      <c r="AB99" s="325"/>
      <c r="AC99" s="325"/>
      <c r="AD99" s="325"/>
      <c r="AE99" s="325"/>
      <c r="AF99" s="325"/>
      <c r="AG99" s="325"/>
      <c r="AH99" s="325"/>
      <c r="AI99" s="325"/>
      <c r="AJ99" s="325"/>
      <c r="AK99" s="325"/>
      <c r="AL99" s="325"/>
      <c r="AM99" s="325"/>
      <c r="AN99" s="482">
        <f t="shared" ref="AN99" si="93">IF(LEFT($AN$2,6)="共同生活援助",SUM(I100:AM100),SUM(I100:AM101))</f>
        <v>0</v>
      </c>
      <c r="AO99" s="485">
        <f>IF($AN$4="４週",AN99/4,AN99/(DAY(EOMONTH($I$22,0))/7))</f>
        <v>0</v>
      </c>
      <c r="AP99" s="488"/>
      <c r="AQ99" s="489"/>
      <c r="AR99" s="485" t="str">
        <f t="shared" ref="AR99" si="94">IF($AN$4="４週",AU100,AV100)</f>
        <v/>
      </c>
      <c r="AS99" s="485"/>
      <c r="AT99" s="494"/>
      <c r="AU99" s="326" t="s">
        <v>508</v>
      </c>
      <c r="AV99" s="326" t="s">
        <v>222</v>
      </c>
    </row>
    <row r="100" spans="1:48" s="139" customFormat="1" ht="12" customHeight="1" x14ac:dyDescent="0.15">
      <c r="A100" s="496"/>
      <c r="B100" s="499"/>
      <c r="C100" s="514"/>
      <c r="D100" s="505"/>
      <c r="E100" s="364"/>
      <c r="F100" s="509"/>
      <c r="G100" s="510"/>
      <c r="H100" s="167" t="s">
        <v>223</v>
      </c>
      <c r="I100" s="168" t="str">
        <f>IFERROR(VLOOKUP(I99,'P1-1'!$B:$AP,41,FALSE),"")</f>
        <v/>
      </c>
      <c r="J100" s="168" t="str">
        <f>IFERROR(VLOOKUP(J99,'P1-1'!$B:$AP,41,FALSE),"")</f>
        <v/>
      </c>
      <c r="K100" s="168" t="str">
        <f>IFERROR(VLOOKUP(K99,'P1-1'!$B:$AP,41,FALSE),"")</f>
        <v/>
      </c>
      <c r="L100" s="168" t="str">
        <f>IFERROR(VLOOKUP(L99,'P1-1'!$B:$AP,41,FALSE),"")</f>
        <v/>
      </c>
      <c r="M100" s="168" t="str">
        <f>IFERROR(VLOOKUP(M99,'P1-1'!$B:$AP,41,FALSE),"")</f>
        <v/>
      </c>
      <c r="N100" s="168" t="str">
        <f>IFERROR(VLOOKUP(N99,'P1-1'!$B:$AP,41,FALSE),"")</f>
        <v/>
      </c>
      <c r="O100" s="168" t="str">
        <f>IFERROR(VLOOKUP(O99,'P1-1'!$B:$AP,41,FALSE),"")</f>
        <v/>
      </c>
      <c r="P100" s="168" t="str">
        <f>IFERROR(VLOOKUP(P99,'P1-1'!$B:$AP,41,FALSE),"")</f>
        <v/>
      </c>
      <c r="Q100" s="168" t="str">
        <f>IFERROR(VLOOKUP(Q99,'P1-1'!$B:$AP,41,FALSE),"")</f>
        <v/>
      </c>
      <c r="R100" s="168" t="str">
        <f>IFERROR(VLOOKUP(R99,'P1-1'!$B:$AP,41,FALSE),"")</f>
        <v/>
      </c>
      <c r="S100" s="168" t="str">
        <f>IFERROR(VLOOKUP(S99,'P1-1'!$B:$AP,41,FALSE),"")</f>
        <v/>
      </c>
      <c r="T100" s="168" t="str">
        <f>IFERROR(VLOOKUP(T99,'P1-1'!$B:$AP,41,FALSE),"")</f>
        <v/>
      </c>
      <c r="U100" s="168" t="str">
        <f>IFERROR(VLOOKUP(U99,'P1-1'!$B:$AP,41,FALSE),"")</f>
        <v/>
      </c>
      <c r="V100" s="168" t="str">
        <f>IFERROR(VLOOKUP(V99,'P1-1'!$B:$AP,41,FALSE),"")</f>
        <v/>
      </c>
      <c r="W100" s="168" t="str">
        <f>IFERROR(VLOOKUP(W99,'P1-1'!$B:$AP,41,FALSE),"")</f>
        <v/>
      </c>
      <c r="X100" s="168" t="str">
        <f>IFERROR(VLOOKUP(X99,'P1-1'!$B:$AP,41,FALSE),"")</f>
        <v/>
      </c>
      <c r="Y100" s="168" t="str">
        <f>IFERROR(VLOOKUP(Y99,'P1-1'!$B:$AP,41,FALSE),"")</f>
        <v/>
      </c>
      <c r="Z100" s="168" t="str">
        <f>IFERROR(VLOOKUP(Z99,'P1-1'!$B:$AP,41,FALSE),"")</f>
        <v/>
      </c>
      <c r="AA100" s="168" t="str">
        <f>IFERROR(VLOOKUP(AA99,'P1-1'!$B:$AP,41,FALSE),"")</f>
        <v/>
      </c>
      <c r="AB100" s="168" t="str">
        <f>IFERROR(VLOOKUP(AB99,'P1-1'!$B:$AP,41,FALSE),"")</f>
        <v/>
      </c>
      <c r="AC100" s="168" t="str">
        <f>IFERROR(VLOOKUP(AC99,'P1-1'!$B:$AP,41,FALSE),"")</f>
        <v/>
      </c>
      <c r="AD100" s="168" t="str">
        <f>IFERROR(VLOOKUP(AD99,'P1-1'!$B:$AP,41,FALSE),"")</f>
        <v/>
      </c>
      <c r="AE100" s="168" t="str">
        <f>IFERROR(VLOOKUP(AE99,'P1-1'!$B:$AP,41,FALSE),"")</f>
        <v/>
      </c>
      <c r="AF100" s="168" t="str">
        <f>IFERROR(VLOOKUP(AF99,'P1-1'!$B:$AP,41,FALSE),"")</f>
        <v/>
      </c>
      <c r="AG100" s="168" t="str">
        <f>IFERROR(VLOOKUP(AG99,'P1-1'!$B:$AP,41,FALSE),"")</f>
        <v/>
      </c>
      <c r="AH100" s="168" t="str">
        <f>IFERROR(VLOOKUP(AH99,'P1-1'!$B:$AP,41,FALSE),"")</f>
        <v/>
      </c>
      <c r="AI100" s="168" t="str">
        <f>IFERROR(VLOOKUP(AI99,'P1-1'!$B:$AP,41,FALSE),"")</f>
        <v/>
      </c>
      <c r="AJ100" s="168" t="str">
        <f>IFERROR(VLOOKUP(AJ99,'P1-1'!$B:$AP,41,FALSE),"")</f>
        <v/>
      </c>
      <c r="AK100" s="168" t="str">
        <f>IFERROR(VLOOKUP(AK99,'P1-1'!$B:$AP,41,FALSE),"")</f>
        <v/>
      </c>
      <c r="AL100" s="168" t="str">
        <f>IFERROR(VLOOKUP(AL99,'P1-1'!$B:$AP,41,FALSE),"")</f>
        <v/>
      </c>
      <c r="AM100" s="168" t="str">
        <f>IFERROR(VLOOKUP(AM99,'P1-1'!$B:$AP,41,FALSE),"")</f>
        <v/>
      </c>
      <c r="AN100" s="483"/>
      <c r="AO100" s="486"/>
      <c r="AP100" s="490"/>
      <c r="AQ100" s="491"/>
      <c r="AR100" s="486"/>
      <c r="AS100" s="486"/>
      <c r="AT100" s="494"/>
      <c r="AU100" s="327" t="str">
        <f t="shared" ref="AU100" si="95">IFERROR(IF($D99="□",($AO99/$AK$7),($AO99/$AK$9)),"")</f>
        <v/>
      </c>
      <c r="AV100" s="327" t="str">
        <f t="shared" ref="AV100" si="96">IFERROR(IF($D99="□",($AN99/$AO$7),($AN99/$AO$9)),"")</f>
        <v/>
      </c>
    </row>
    <row r="101" spans="1:48" s="139" customFormat="1" ht="12" customHeight="1" x14ac:dyDescent="0.15">
      <c r="A101" s="497"/>
      <c r="B101" s="500"/>
      <c r="C101" s="515"/>
      <c r="D101" s="506"/>
      <c r="E101" s="364"/>
      <c r="F101" s="511"/>
      <c r="G101" s="512"/>
      <c r="H101" s="169" t="s">
        <v>224</v>
      </c>
      <c r="I101" s="168" t="str">
        <f>IFERROR(VLOOKUP(I99,'P1-1'!$B:$AP,31,FALSE),"")</f>
        <v/>
      </c>
      <c r="J101" s="168" t="str">
        <f>IFERROR(VLOOKUP(J99,'P1-1'!$B:$AP,31,FALSE),"")</f>
        <v/>
      </c>
      <c r="K101" s="168" t="str">
        <f>IFERROR(VLOOKUP(K99,'P1-1'!$B:$AP,31,FALSE),"")</f>
        <v/>
      </c>
      <c r="L101" s="168" t="str">
        <f>IFERROR(VLOOKUP(L99,'P1-1'!$B:$AP,31,FALSE),"")</f>
        <v/>
      </c>
      <c r="M101" s="168" t="str">
        <f>IFERROR(VLOOKUP(M99,'P1-1'!$B:$AP,31,FALSE),"")</f>
        <v/>
      </c>
      <c r="N101" s="168" t="str">
        <f>IFERROR(VLOOKUP(N99,'P1-1'!$B:$AP,31,FALSE),"")</f>
        <v/>
      </c>
      <c r="O101" s="168" t="str">
        <f>IFERROR(VLOOKUP(O99,'P1-1'!$B:$AP,31,FALSE),"")</f>
        <v/>
      </c>
      <c r="P101" s="168" t="str">
        <f>IFERROR(VLOOKUP(P99,'P1-1'!$B:$AP,31,FALSE),"")</f>
        <v/>
      </c>
      <c r="Q101" s="168" t="str">
        <f>IFERROR(VLOOKUP(Q99,'P1-1'!$B:$AP,31,FALSE),"")</f>
        <v/>
      </c>
      <c r="R101" s="168" t="str">
        <f>IFERROR(VLOOKUP(R99,'P1-1'!$B:$AP,31,FALSE),"")</f>
        <v/>
      </c>
      <c r="S101" s="168" t="str">
        <f>IFERROR(VLOOKUP(S99,'P1-1'!$B:$AP,31,FALSE),"")</f>
        <v/>
      </c>
      <c r="T101" s="168" t="str">
        <f>IFERROR(VLOOKUP(T99,'P1-1'!$B:$AP,31,FALSE),"")</f>
        <v/>
      </c>
      <c r="U101" s="168" t="str">
        <f>IFERROR(VLOOKUP(U99,'P1-1'!$B:$AP,31,FALSE),"")</f>
        <v/>
      </c>
      <c r="V101" s="168" t="str">
        <f>IFERROR(VLOOKUP(V99,'P1-1'!$B:$AP,31,FALSE),"")</f>
        <v/>
      </c>
      <c r="W101" s="168" t="str">
        <f>IFERROR(VLOOKUP(W99,'P1-1'!$B:$AP,31,FALSE),"")</f>
        <v/>
      </c>
      <c r="X101" s="168" t="str">
        <f>IFERROR(VLOOKUP(X99,'P1-1'!$B:$AP,31,FALSE),"")</f>
        <v/>
      </c>
      <c r="Y101" s="168" t="str">
        <f>IFERROR(VLOOKUP(Y99,'P1-1'!$B:$AP,31,FALSE),"")</f>
        <v/>
      </c>
      <c r="Z101" s="168" t="str">
        <f>IFERROR(VLOOKUP(Z99,'P1-1'!$B:$AP,31,FALSE),"")</f>
        <v/>
      </c>
      <c r="AA101" s="168" t="str">
        <f>IFERROR(VLOOKUP(AA99,'P1-1'!$B:$AP,31,FALSE),"")</f>
        <v/>
      </c>
      <c r="AB101" s="168" t="str">
        <f>IFERROR(VLOOKUP(AB99,'P1-1'!$B:$AP,31,FALSE),"")</f>
        <v/>
      </c>
      <c r="AC101" s="168" t="str">
        <f>IFERROR(VLOOKUP(AC99,'P1-1'!$B:$AP,31,FALSE),"")</f>
        <v/>
      </c>
      <c r="AD101" s="168" t="str">
        <f>IFERROR(VLOOKUP(AD99,'P1-1'!$B:$AP,31,FALSE),"")</f>
        <v/>
      </c>
      <c r="AE101" s="168" t="str">
        <f>IFERROR(VLOOKUP(AE99,'P1-1'!$B:$AP,31,FALSE),"")</f>
        <v/>
      </c>
      <c r="AF101" s="168" t="str">
        <f>IFERROR(VLOOKUP(AF99,'P1-1'!$B:$AP,31,FALSE),"")</f>
        <v/>
      </c>
      <c r="AG101" s="168" t="str">
        <f>IFERROR(VLOOKUP(AG99,'P1-1'!$B:$AP,31,FALSE),"")</f>
        <v/>
      </c>
      <c r="AH101" s="168" t="str">
        <f>IFERROR(VLOOKUP(AH99,'P1-1'!$B:$AP,31,FALSE),"")</f>
        <v/>
      </c>
      <c r="AI101" s="168" t="str">
        <f>IFERROR(VLOOKUP(AI99,'P1-1'!$B:$AP,31,FALSE),"")</f>
        <v/>
      </c>
      <c r="AJ101" s="168" t="str">
        <f>IFERROR(VLOOKUP(AJ99,'P1-1'!$B:$AP,31,FALSE),"")</f>
        <v/>
      </c>
      <c r="AK101" s="168" t="str">
        <f>IFERROR(VLOOKUP(AK99,'P1-1'!$B:$AP,31,FALSE),"")</f>
        <v/>
      </c>
      <c r="AL101" s="168" t="str">
        <f>IFERROR(VLOOKUP(AL99,'P1-1'!$B:$AP,31,FALSE),"")</f>
        <v/>
      </c>
      <c r="AM101" s="168" t="str">
        <f>IFERROR(VLOOKUP(AM99,'P1-1'!$B:$AP,31,FALSE),"")</f>
        <v/>
      </c>
      <c r="AN101" s="484"/>
      <c r="AO101" s="487"/>
      <c r="AP101" s="492"/>
      <c r="AQ101" s="493"/>
      <c r="AR101" s="487"/>
      <c r="AS101" s="487"/>
      <c r="AT101" s="494"/>
      <c r="AU101" s="328"/>
      <c r="AV101" s="328"/>
    </row>
    <row r="102" spans="1:48" s="139" customFormat="1" ht="12" customHeight="1" x14ac:dyDescent="0.15">
      <c r="A102" s="495">
        <v>27</v>
      </c>
      <c r="B102" s="498"/>
      <c r="C102" s="513"/>
      <c r="D102" s="504" t="s">
        <v>95</v>
      </c>
      <c r="E102" s="363"/>
      <c r="F102" s="507"/>
      <c r="G102" s="508"/>
      <c r="H102" s="166" t="s">
        <v>221</v>
      </c>
      <c r="I102" s="325"/>
      <c r="J102" s="325"/>
      <c r="K102" s="325"/>
      <c r="L102" s="325"/>
      <c r="M102" s="325"/>
      <c r="N102" s="325"/>
      <c r="O102" s="325"/>
      <c r="P102" s="325"/>
      <c r="Q102" s="325"/>
      <c r="R102" s="325"/>
      <c r="S102" s="325"/>
      <c r="T102" s="325"/>
      <c r="U102" s="325"/>
      <c r="V102" s="325"/>
      <c r="W102" s="325"/>
      <c r="X102" s="325"/>
      <c r="Y102" s="325"/>
      <c r="Z102" s="325"/>
      <c r="AA102" s="325"/>
      <c r="AB102" s="325"/>
      <c r="AC102" s="325"/>
      <c r="AD102" s="325"/>
      <c r="AE102" s="325"/>
      <c r="AF102" s="325"/>
      <c r="AG102" s="325"/>
      <c r="AH102" s="325"/>
      <c r="AI102" s="325"/>
      <c r="AJ102" s="325"/>
      <c r="AK102" s="325"/>
      <c r="AL102" s="325"/>
      <c r="AM102" s="325"/>
      <c r="AN102" s="482">
        <f t="shared" ref="AN102" si="97">IF(LEFT($AN$2,6)="共同生活援助",SUM(I103:AM103),SUM(I103:AM104))</f>
        <v>0</v>
      </c>
      <c r="AO102" s="485">
        <f>IF($AN$4="４週",AN102/4,AN102/(DAY(EOMONTH($I$22,0))/7))</f>
        <v>0</v>
      </c>
      <c r="AP102" s="488"/>
      <c r="AQ102" s="489"/>
      <c r="AR102" s="485" t="str">
        <f t="shared" ref="AR102" si="98">IF($AN$4="４週",AU103,AV103)</f>
        <v/>
      </c>
      <c r="AS102" s="485"/>
      <c r="AT102" s="494"/>
      <c r="AU102" s="326" t="s">
        <v>508</v>
      </c>
      <c r="AV102" s="326" t="s">
        <v>222</v>
      </c>
    </row>
    <row r="103" spans="1:48" s="139" customFormat="1" ht="12" customHeight="1" x14ac:dyDescent="0.15">
      <c r="A103" s="496"/>
      <c r="B103" s="499"/>
      <c r="C103" s="514"/>
      <c r="D103" s="505"/>
      <c r="E103" s="364"/>
      <c r="F103" s="509"/>
      <c r="G103" s="510"/>
      <c r="H103" s="167" t="s">
        <v>223</v>
      </c>
      <c r="I103" s="168" t="str">
        <f>IFERROR(VLOOKUP(I102,'P1-1'!$B:$AP,41,FALSE),"")</f>
        <v/>
      </c>
      <c r="J103" s="168" t="str">
        <f>IFERROR(VLOOKUP(J102,'P1-1'!$B:$AP,41,FALSE),"")</f>
        <v/>
      </c>
      <c r="K103" s="168" t="str">
        <f>IFERROR(VLOOKUP(K102,'P1-1'!$B:$AP,41,FALSE),"")</f>
        <v/>
      </c>
      <c r="L103" s="168" t="str">
        <f>IFERROR(VLOOKUP(L102,'P1-1'!$B:$AP,41,FALSE),"")</f>
        <v/>
      </c>
      <c r="M103" s="168" t="str">
        <f>IFERROR(VLOOKUP(M102,'P1-1'!$B:$AP,41,FALSE),"")</f>
        <v/>
      </c>
      <c r="N103" s="168" t="str">
        <f>IFERROR(VLOOKUP(N102,'P1-1'!$B:$AP,41,FALSE),"")</f>
        <v/>
      </c>
      <c r="O103" s="168" t="str">
        <f>IFERROR(VLOOKUP(O102,'P1-1'!$B:$AP,41,FALSE),"")</f>
        <v/>
      </c>
      <c r="P103" s="168" t="str">
        <f>IFERROR(VLOOKUP(P102,'P1-1'!$B:$AP,41,FALSE),"")</f>
        <v/>
      </c>
      <c r="Q103" s="168" t="str">
        <f>IFERROR(VLOOKUP(Q102,'P1-1'!$B:$AP,41,FALSE),"")</f>
        <v/>
      </c>
      <c r="R103" s="168" t="str">
        <f>IFERROR(VLOOKUP(R102,'P1-1'!$B:$AP,41,FALSE),"")</f>
        <v/>
      </c>
      <c r="S103" s="168" t="str">
        <f>IFERROR(VLOOKUP(S102,'P1-1'!$B:$AP,41,FALSE),"")</f>
        <v/>
      </c>
      <c r="T103" s="168" t="str">
        <f>IFERROR(VLOOKUP(T102,'P1-1'!$B:$AP,41,FALSE),"")</f>
        <v/>
      </c>
      <c r="U103" s="168" t="str">
        <f>IFERROR(VLOOKUP(U102,'P1-1'!$B:$AP,41,FALSE),"")</f>
        <v/>
      </c>
      <c r="V103" s="168" t="str">
        <f>IFERROR(VLOOKUP(V102,'P1-1'!$B:$AP,41,FALSE),"")</f>
        <v/>
      </c>
      <c r="W103" s="168" t="str">
        <f>IFERROR(VLOOKUP(W102,'P1-1'!$B:$AP,41,FALSE),"")</f>
        <v/>
      </c>
      <c r="X103" s="168" t="str">
        <f>IFERROR(VLOOKUP(X102,'P1-1'!$B:$AP,41,FALSE),"")</f>
        <v/>
      </c>
      <c r="Y103" s="168" t="str">
        <f>IFERROR(VLOOKUP(Y102,'P1-1'!$B:$AP,41,FALSE),"")</f>
        <v/>
      </c>
      <c r="Z103" s="168" t="str">
        <f>IFERROR(VLOOKUP(Z102,'P1-1'!$B:$AP,41,FALSE),"")</f>
        <v/>
      </c>
      <c r="AA103" s="168" t="str">
        <f>IFERROR(VLOOKUP(AA102,'P1-1'!$B:$AP,41,FALSE),"")</f>
        <v/>
      </c>
      <c r="AB103" s="168" t="str">
        <f>IFERROR(VLOOKUP(AB102,'P1-1'!$B:$AP,41,FALSE),"")</f>
        <v/>
      </c>
      <c r="AC103" s="168" t="str">
        <f>IFERROR(VLOOKUP(AC102,'P1-1'!$B:$AP,41,FALSE),"")</f>
        <v/>
      </c>
      <c r="AD103" s="168" t="str">
        <f>IFERROR(VLOOKUP(AD102,'P1-1'!$B:$AP,41,FALSE),"")</f>
        <v/>
      </c>
      <c r="AE103" s="168" t="str">
        <f>IFERROR(VLOOKUP(AE102,'P1-1'!$B:$AP,41,FALSE),"")</f>
        <v/>
      </c>
      <c r="AF103" s="168" t="str">
        <f>IFERROR(VLOOKUP(AF102,'P1-1'!$B:$AP,41,FALSE),"")</f>
        <v/>
      </c>
      <c r="AG103" s="168" t="str">
        <f>IFERROR(VLOOKUP(AG102,'P1-1'!$B:$AP,41,FALSE),"")</f>
        <v/>
      </c>
      <c r="AH103" s="168" t="str">
        <f>IFERROR(VLOOKUP(AH102,'P1-1'!$B:$AP,41,FALSE),"")</f>
        <v/>
      </c>
      <c r="AI103" s="168" t="str">
        <f>IFERROR(VLOOKUP(AI102,'P1-1'!$B:$AP,41,FALSE),"")</f>
        <v/>
      </c>
      <c r="AJ103" s="168" t="str">
        <f>IFERROR(VLOOKUP(AJ102,'P1-1'!$B:$AP,41,FALSE),"")</f>
        <v/>
      </c>
      <c r="AK103" s="168" t="str">
        <f>IFERROR(VLOOKUP(AK102,'P1-1'!$B:$AP,41,FALSE),"")</f>
        <v/>
      </c>
      <c r="AL103" s="168" t="str">
        <f>IFERROR(VLOOKUP(AL102,'P1-1'!$B:$AP,41,FALSE),"")</f>
        <v/>
      </c>
      <c r="AM103" s="168" t="str">
        <f>IFERROR(VLOOKUP(AM102,'P1-1'!$B:$AP,41,FALSE),"")</f>
        <v/>
      </c>
      <c r="AN103" s="483"/>
      <c r="AO103" s="486"/>
      <c r="AP103" s="490"/>
      <c r="AQ103" s="491"/>
      <c r="AR103" s="486"/>
      <c r="AS103" s="486"/>
      <c r="AT103" s="494"/>
      <c r="AU103" s="327" t="str">
        <f t="shared" ref="AU103" si="99">IFERROR(IF($D102="□",($AO102/$AK$7),($AO102/$AK$9)),"")</f>
        <v/>
      </c>
      <c r="AV103" s="327" t="str">
        <f t="shared" ref="AV103" si="100">IFERROR(IF($D102="□",($AN102/$AO$7),($AN102/$AO$9)),"")</f>
        <v/>
      </c>
    </row>
    <row r="104" spans="1:48" s="139" customFormat="1" ht="12" customHeight="1" x14ac:dyDescent="0.15">
      <c r="A104" s="497"/>
      <c r="B104" s="500"/>
      <c r="C104" s="515"/>
      <c r="D104" s="506"/>
      <c r="E104" s="364"/>
      <c r="F104" s="511"/>
      <c r="G104" s="512"/>
      <c r="H104" s="169" t="s">
        <v>224</v>
      </c>
      <c r="I104" s="168" t="str">
        <f>IFERROR(VLOOKUP(I102,'P1-1'!$B:$AP,31,FALSE),"")</f>
        <v/>
      </c>
      <c r="J104" s="168" t="str">
        <f>IFERROR(VLOOKUP(J102,'P1-1'!$B:$AP,31,FALSE),"")</f>
        <v/>
      </c>
      <c r="K104" s="168" t="str">
        <f>IFERROR(VLOOKUP(K102,'P1-1'!$B:$AP,31,FALSE),"")</f>
        <v/>
      </c>
      <c r="L104" s="168" t="str">
        <f>IFERROR(VLOOKUP(L102,'P1-1'!$B:$AP,31,FALSE),"")</f>
        <v/>
      </c>
      <c r="M104" s="168" t="str">
        <f>IFERROR(VLOOKUP(M102,'P1-1'!$B:$AP,31,FALSE),"")</f>
        <v/>
      </c>
      <c r="N104" s="168" t="str">
        <f>IFERROR(VLOOKUP(N102,'P1-1'!$B:$AP,31,FALSE),"")</f>
        <v/>
      </c>
      <c r="O104" s="168" t="str">
        <f>IFERROR(VLOOKUP(O102,'P1-1'!$B:$AP,31,FALSE),"")</f>
        <v/>
      </c>
      <c r="P104" s="168" t="str">
        <f>IFERROR(VLOOKUP(P102,'P1-1'!$B:$AP,31,FALSE),"")</f>
        <v/>
      </c>
      <c r="Q104" s="168" t="str">
        <f>IFERROR(VLOOKUP(Q102,'P1-1'!$B:$AP,31,FALSE),"")</f>
        <v/>
      </c>
      <c r="R104" s="168" t="str">
        <f>IFERROR(VLOOKUP(R102,'P1-1'!$B:$AP,31,FALSE),"")</f>
        <v/>
      </c>
      <c r="S104" s="168" t="str">
        <f>IFERROR(VLOOKUP(S102,'P1-1'!$B:$AP,31,FALSE),"")</f>
        <v/>
      </c>
      <c r="T104" s="168" t="str">
        <f>IFERROR(VLOOKUP(T102,'P1-1'!$B:$AP,31,FALSE),"")</f>
        <v/>
      </c>
      <c r="U104" s="168" t="str">
        <f>IFERROR(VLOOKUP(U102,'P1-1'!$B:$AP,31,FALSE),"")</f>
        <v/>
      </c>
      <c r="V104" s="168" t="str">
        <f>IFERROR(VLOOKUP(V102,'P1-1'!$B:$AP,31,FALSE),"")</f>
        <v/>
      </c>
      <c r="W104" s="168" t="str">
        <f>IFERROR(VLOOKUP(W102,'P1-1'!$B:$AP,31,FALSE),"")</f>
        <v/>
      </c>
      <c r="X104" s="168" t="str">
        <f>IFERROR(VLOOKUP(X102,'P1-1'!$B:$AP,31,FALSE),"")</f>
        <v/>
      </c>
      <c r="Y104" s="168" t="str">
        <f>IFERROR(VLOOKUP(Y102,'P1-1'!$B:$AP,31,FALSE),"")</f>
        <v/>
      </c>
      <c r="Z104" s="168" t="str">
        <f>IFERROR(VLOOKUP(Z102,'P1-1'!$B:$AP,31,FALSE),"")</f>
        <v/>
      </c>
      <c r="AA104" s="168" t="str">
        <f>IFERROR(VLOOKUP(AA102,'P1-1'!$B:$AP,31,FALSE),"")</f>
        <v/>
      </c>
      <c r="AB104" s="168" t="str">
        <f>IFERROR(VLOOKUP(AB102,'P1-1'!$B:$AP,31,FALSE),"")</f>
        <v/>
      </c>
      <c r="AC104" s="168" t="str">
        <f>IFERROR(VLOOKUP(AC102,'P1-1'!$B:$AP,31,FALSE),"")</f>
        <v/>
      </c>
      <c r="AD104" s="168" t="str">
        <f>IFERROR(VLOOKUP(AD102,'P1-1'!$B:$AP,31,FALSE),"")</f>
        <v/>
      </c>
      <c r="AE104" s="168" t="str">
        <f>IFERROR(VLOOKUP(AE102,'P1-1'!$B:$AP,31,FALSE),"")</f>
        <v/>
      </c>
      <c r="AF104" s="168" t="str">
        <f>IFERROR(VLOOKUP(AF102,'P1-1'!$B:$AP,31,FALSE),"")</f>
        <v/>
      </c>
      <c r="AG104" s="168" t="str">
        <f>IFERROR(VLOOKUP(AG102,'P1-1'!$B:$AP,31,FALSE),"")</f>
        <v/>
      </c>
      <c r="AH104" s="168" t="str">
        <f>IFERROR(VLOOKUP(AH102,'P1-1'!$B:$AP,31,FALSE),"")</f>
        <v/>
      </c>
      <c r="AI104" s="168" t="str">
        <f>IFERROR(VLOOKUP(AI102,'P1-1'!$B:$AP,31,FALSE),"")</f>
        <v/>
      </c>
      <c r="AJ104" s="168" t="str">
        <f>IFERROR(VLOOKUP(AJ102,'P1-1'!$B:$AP,31,FALSE),"")</f>
        <v/>
      </c>
      <c r="AK104" s="168" t="str">
        <f>IFERROR(VLOOKUP(AK102,'P1-1'!$B:$AP,31,FALSE),"")</f>
        <v/>
      </c>
      <c r="AL104" s="168" t="str">
        <f>IFERROR(VLOOKUP(AL102,'P1-1'!$B:$AP,31,FALSE),"")</f>
        <v/>
      </c>
      <c r="AM104" s="168" t="str">
        <f>IFERROR(VLOOKUP(AM102,'P1-1'!$B:$AP,31,FALSE),"")</f>
        <v/>
      </c>
      <c r="AN104" s="484"/>
      <c r="AO104" s="487"/>
      <c r="AP104" s="492"/>
      <c r="AQ104" s="493"/>
      <c r="AR104" s="487"/>
      <c r="AS104" s="487"/>
      <c r="AT104" s="494"/>
      <c r="AU104" s="328"/>
      <c r="AV104" s="328"/>
    </row>
    <row r="105" spans="1:48" s="139" customFormat="1" ht="12" customHeight="1" x14ac:dyDescent="0.15">
      <c r="A105" s="495">
        <v>28</v>
      </c>
      <c r="B105" s="498"/>
      <c r="C105" s="513"/>
      <c r="D105" s="504" t="s">
        <v>95</v>
      </c>
      <c r="E105" s="363"/>
      <c r="F105" s="507"/>
      <c r="G105" s="508"/>
      <c r="H105" s="166" t="s">
        <v>221</v>
      </c>
      <c r="I105" s="325"/>
      <c r="J105" s="325"/>
      <c r="K105" s="325"/>
      <c r="L105" s="325"/>
      <c r="M105" s="325"/>
      <c r="N105" s="325"/>
      <c r="O105" s="325"/>
      <c r="P105" s="325"/>
      <c r="Q105" s="325"/>
      <c r="R105" s="325"/>
      <c r="S105" s="325"/>
      <c r="T105" s="325"/>
      <c r="U105" s="325"/>
      <c r="V105" s="325"/>
      <c r="W105" s="325"/>
      <c r="X105" s="325"/>
      <c r="Y105" s="325"/>
      <c r="Z105" s="325"/>
      <c r="AA105" s="325"/>
      <c r="AB105" s="325"/>
      <c r="AC105" s="325"/>
      <c r="AD105" s="325"/>
      <c r="AE105" s="325"/>
      <c r="AF105" s="325"/>
      <c r="AG105" s="325"/>
      <c r="AH105" s="325"/>
      <c r="AI105" s="325"/>
      <c r="AJ105" s="325"/>
      <c r="AK105" s="325"/>
      <c r="AL105" s="325"/>
      <c r="AM105" s="325"/>
      <c r="AN105" s="482">
        <f t="shared" ref="AN105" si="101">IF(LEFT($AN$2,6)="共同生活援助",SUM(I106:AM106),SUM(I106:AM107))</f>
        <v>0</v>
      </c>
      <c r="AO105" s="485">
        <f>IF($AN$4="４週",AN105/4,AN105/(DAY(EOMONTH($I$22,0))/7))</f>
        <v>0</v>
      </c>
      <c r="AP105" s="488"/>
      <c r="AQ105" s="489"/>
      <c r="AR105" s="485" t="str">
        <f t="shared" ref="AR105" si="102">IF($AN$4="４週",AU106,AV106)</f>
        <v/>
      </c>
      <c r="AS105" s="485"/>
      <c r="AT105" s="494"/>
      <c r="AU105" s="326" t="s">
        <v>508</v>
      </c>
      <c r="AV105" s="326" t="s">
        <v>222</v>
      </c>
    </row>
    <row r="106" spans="1:48" s="139" customFormat="1" ht="12" customHeight="1" x14ac:dyDescent="0.15">
      <c r="A106" s="496"/>
      <c r="B106" s="499"/>
      <c r="C106" s="514"/>
      <c r="D106" s="505"/>
      <c r="E106" s="364"/>
      <c r="F106" s="509"/>
      <c r="G106" s="510"/>
      <c r="H106" s="167" t="s">
        <v>223</v>
      </c>
      <c r="I106" s="168" t="str">
        <f>IFERROR(VLOOKUP(I105,'P1-1'!$B:$AP,41,FALSE),"")</f>
        <v/>
      </c>
      <c r="J106" s="168" t="str">
        <f>IFERROR(VLOOKUP(J105,'P1-1'!$B:$AP,41,FALSE),"")</f>
        <v/>
      </c>
      <c r="K106" s="168" t="str">
        <f>IFERROR(VLOOKUP(K105,'P1-1'!$B:$AP,41,FALSE),"")</f>
        <v/>
      </c>
      <c r="L106" s="168" t="str">
        <f>IFERROR(VLOOKUP(L105,'P1-1'!$B:$AP,41,FALSE),"")</f>
        <v/>
      </c>
      <c r="M106" s="168" t="str">
        <f>IFERROR(VLOOKUP(M105,'P1-1'!$B:$AP,41,FALSE),"")</f>
        <v/>
      </c>
      <c r="N106" s="168" t="str">
        <f>IFERROR(VLOOKUP(N105,'P1-1'!$B:$AP,41,FALSE),"")</f>
        <v/>
      </c>
      <c r="O106" s="168" t="str">
        <f>IFERROR(VLOOKUP(O105,'P1-1'!$B:$AP,41,FALSE),"")</f>
        <v/>
      </c>
      <c r="P106" s="168" t="str">
        <f>IFERROR(VLOOKUP(P105,'P1-1'!$B:$AP,41,FALSE),"")</f>
        <v/>
      </c>
      <c r="Q106" s="168" t="str">
        <f>IFERROR(VLOOKUP(Q105,'P1-1'!$B:$AP,41,FALSE),"")</f>
        <v/>
      </c>
      <c r="R106" s="168" t="str">
        <f>IFERROR(VLOOKUP(R105,'P1-1'!$B:$AP,41,FALSE),"")</f>
        <v/>
      </c>
      <c r="S106" s="168" t="str">
        <f>IFERROR(VLOOKUP(S105,'P1-1'!$B:$AP,41,FALSE),"")</f>
        <v/>
      </c>
      <c r="T106" s="168" t="str">
        <f>IFERROR(VLOOKUP(T105,'P1-1'!$B:$AP,41,FALSE),"")</f>
        <v/>
      </c>
      <c r="U106" s="168" t="str">
        <f>IFERROR(VLOOKUP(U105,'P1-1'!$B:$AP,41,FALSE),"")</f>
        <v/>
      </c>
      <c r="V106" s="168" t="str">
        <f>IFERROR(VLOOKUP(V105,'P1-1'!$B:$AP,41,FALSE),"")</f>
        <v/>
      </c>
      <c r="W106" s="168" t="str">
        <f>IFERROR(VLOOKUP(W105,'P1-1'!$B:$AP,41,FALSE),"")</f>
        <v/>
      </c>
      <c r="X106" s="168" t="str">
        <f>IFERROR(VLOOKUP(X105,'P1-1'!$B:$AP,41,FALSE),"")</f>
        <v/>
      </c>
      <c r="Y106" s="168" t="str">
        <f>IFERROR(VLOOKUP(Y105,'P1-1'!$B:$AP,41,FALSE),"")</f>
        <v/>
      </c>
      <c r="Z106" s="168" t="str">
        <f>IFERROR(VLOOKUP(Z105,'P1-1'!$B:$AP,41,FALSE),"")</f>
        <v/>
      </c>
      <c r="AA106" s="168" t="str">
        <f>IFERROR(VLOOKUP(AA105,'P1-1'!$B:$AP,41,FALSE),"")</f>
        <v/>
      </c>
      <c r="AB106" s="168" t="str">
        <f>IFERROR(VLOOKUP(AB105,'P1-1'!$B:$AP,41,FALSE),"")</f>
        <v/>
      </c>
      <c r="AC106" s="168" t="str">
        <f>IFERROR(VLOOKUP(AC105,'P1-1'!$B:$AP,41,FALSE),"")</f>
        <v/>
      </c>
      <c r="AD106" s="168" t="str">
        <f>IFERROR(VLOOKUP(AD105,'P1-1'!$B:$AP,41,FALSE),"")</f>
        <v/>
      </c>
      <c r="AE106" s="168" t="str">
        <f>IFERROR(VLOOKUP(AE105,'P1-1'!$B:$AP,41,FALSE),"")</f>
        <v/>
      </c>
      <c r="AF106" s="168" t="str">
        <f>IFERROR(VLOOKUP(AF105,'P1-1'!$B:$AP,41,FALSE),"")</f>
        <v/>
      </c>
      <c r="AG106" s="168" t="str">
        <f>IFERROR(VLOOKUP(AG105,'P1-1'!$B:$AP,41,FALSE),"")</f>
        <v/>
      </c>
      <c r="AH106" s="168" t="str">
        <f>IFERROR(VLOOKUP(AH105,'P1-1'!$B:$AP,41,FALSE),"")</f>
        <v/>
      </c>
      <c r="AI106" s="168" t="str">
        <f>IFERROR(VLOOKUP(AI105,'P1-1'!$B:$AP,41,FALSE),"")</f>
        <v/>
      </c>
      <c r="AJ106" s="168" t="str">
        <f>IFERROR(VLOOKUP(AJ105,'P1-1'!$B:$AP,41,FALSE),"")</f>
        <v/>
      </c>
      <c r="AK106" s="168" t="str">
        <f>IFERROR(VLOOKUP(AK105,'P1-1'!$B:$AP,41,FALSE),"")</f>
        <v/>
      </c>
      <c r="AL106" s="168" t="str">
        <f>IFERROR(VLOOKUP(AL105,'P1-1'!$B:$AP,41,FALSE),"")</f>
        <v/>
      </c>
      <c r="AM106" s="168" t="str">
        <f>IFERROR(VLOOKUP(AM105,'P1-1'!$B:$AP,41,FALSE),"")</f>
        <v/>
      </c>
      <c r="AN106" s="483"/>
      <c r="AO106" s="486"/>
      <c r="AP106" s="490"/>
      <c r="AQ106" s="491"/>
      <c r="AR106" s="486"/>
      <c r="AS106" s="486"/>
      <c r="AT106" s="494"/>
      <c r="AU106" s="327" t="str">
        <f t="shared" ref="AU106" si="103">IFERROR(IF($D105="□",($AO105/$AK$7),($AO105/$AK$9)),"")</f>
        <v/>
      </c>
      <c r="AV106" s="327" t="str">
        <f t="shared" ref="AV106" si="104">IFERROR(IF($D105="□",($AN105/$AO$7),($AN105/$AO$9)),"")</f>
        <v/>
      </c>
    </row>
    <row r="107" spans="1:48" s="139" customFormat="1" ht="12" customHeight="1" x14ac:dyDescent="0.15">
      <c r="A107" s="497"/>
      <c r="B107" s="500"/>
      <c r="C107" s="515"/>
      <c r="D107" s="506"/>
      <c r="E107" s="364"/>
      <c r="F107" s="511"/>
      <c r="G107" s="512"/>
      <c r="H107" s="169" t="s">
        <v>224</v>
      </c>
      <c r="I107" s="168" t="str">
        <f>IFERROR(VLOOKUP(I105,'P1-1'!$B:$AP,31,FALSE),"")</f>
        <v/>
      </c>
      <c r="J107" s="168" t="str">
        <f>IFERROR(VLOOKUP(J105,'P1-1'!$B:$AP,31,FALSE),"")</f>
        <v/>
      </c>
      <c r="K107" s="168" t="str">
        <f>IFERROR(VLOOKUP(K105,'P1-1'!$B:$AP,31,FALSE),"")</f>
        <v/>
      </c>
      <c r="L107" s="168" t="str">
        <f>IFERROR(VLOOKUP(L105,'P1-1'!$B:$AP,31,FALSE),"")</f>
        <v/>
      </c>
      <c r="M107" s="168" t="str">
        <f>IFERROR(VLOOKUP(M105,'P1-1'!$B:$AP,31,FALSE),"")</f>
        <v/>
      </c>
      <c r="N107" s="168" t="str">
        <f>IFERROR(VLOOKUP(N105,'P1-1'!$B:$AP,31,FALSE),"")</f>
        <v/>
      </c>
      <c r="O107" s="168" t="str">
        <f>IFERROR(VLOOKUP(O105,'P1-1'!$B:$AP,31,FALSE),"")</f>
        <v/>
      </c>
      <c r="P107" s="168" t="str">
        <f>IFERROR(VLOOKUP(P105,'P1-1'!$B:$AP,31,FALSE),"")</f>
        <v/>
      </c>
      <c r="Q107" s="168" t="str">
        <f>IFERROR(VLOOKUP(Q105,'P1-1'!$B:$AP,31,FALSE),"")</f>
        <v/>
      </c>
      <c r="R107" s="168" t="str">
        <f>IFERROR(VLOOKUP(R105,'P1-1'!$B:$AP,31,FALSE),"")</f>
        <v/>
      </c>
      <c r="S107" s="168" t="str">
        <f>IFERROR(VLOOKUP(S105,'P1-1'!$B:$AP,31,FALSE),"")</f>
        <v/>
      </c>
      <c r="T107" s="168" t="str">
        <f>IFERROR(VLOOKUP(T105,'P1-1'!$B:$AP,31,FALSE),"")</f>
        <v/>
      </c>
      <c r="U107" s="168" t="str">
        <f>IFERROR(VLOOKUP(U105,'P1-1'!$B:$AP,31,FALSE),"")</f>
        <v/>
      </c>
      <c r="V107" s="168" t="str">
        <f>IFERROR(VLOOKUP(V105,'P1-1'!$B:$AP,31,FALSE),"")</f>
        <v/>
      </c>
      <c r="W107" s="168" t="str">
        <f>IFERROR(VLOOKUP(W105,'P1-1'!$B:$AP,31,FALSE),"")</f>
        <v/>
      </c>
      <c r="X107" s="168" t="str">
        <f>IFERROR(VLOOKUP(X105,'P1-1'!$B:$AP,31,FALSE),"")</f>
        <v/>
      </c>
      <c r="Y107" s="168" t="str">
        <f>IFERROR(VLOOKUP(Y105,'P1-1'!$B:$AP,31,FALSE),"")</f>
        <v/>
      </c>
      <c r="Z107" s="168" t="str">
        <f>IFERROR(VLOOKUP(Z105,'P1-1'!$B:$AP,31,FALSE),"")</f>
        <v/>
      </c>
      <c r="AA107" s="168" t="str">
        <f>IFERROR(VLOOKUP(AA105,'P1-1'!$B:$AP,31,FALSE),"")</f>
        <v/>
      </c>
      <c r="AB107" s="168" t="str">
        <f>IFERROR(VLOOKUP(AB105,'P1-1'!$B:$AP,31,FALSE),"")</f>
        <v/>
      </c>
      <c r="AC107" s="168" t="str">
        <f>IFERROR(VLOOKUP(AC105,'P1-1'!$B:$AP,31,FALSE),"")</f>
        <v/>
      </c>
      <c r="AD107" s="168" t="str">
        <f>IFERROR(VLOOKUP(AD105,'P1-1'!$B:$AP,31,FALSE),"")</f>
        <v/>
      </c>
      <c r="AE107" s="168" t="str">
        <f>IFERROR(VLOOKUP(AE105,'P1-1'!$B:$AP,31,FALSE),"")</f>
        <v/>
      </c>
      <c r="AF107" s="168" t="str">
        <f>IFERROR(VLOOKUP(AF105,'P1-1'!$B:$AP,31,FALSE),"")</f>
        <v/>
      </c>
      <c r="AG107" s="168" t="str">
        <f>IFERROR(VLOOKUP(AG105,'P1-1'!$B:$AP,31,FALSE),"")</f>
        <v/>
      </c>
      <c r="AH107" s="168" t="str">
        <f>IFERROR(VLOOKUP(AH105,'P1-1'!$B:$AP,31,FALSE),"")</f>
        <v/>
      </c>
      <c r="AI107" s="168" t="str">
        <f>IFERROR(VLOOKUP(AI105,'P1-1'!$B:$AP,31,FALSE),"")</f>
        <v/>
      </c>
      <c r="AJ107" s="168" t="str">
        <f>IFERROR(VLOOKUP(AJ105,'P1-1'!$B:$AP,31,FALSE),"")</f>
        <v/>
      </c>
      <c r="AK107" s="168" t="str">
        <f>IFERROR(VLOOKUP(AK105,'P1-1'!$B:$AP,31,FALSE),"")</f>
        <v/>
      </c>
      <c r="AL107" s="168" t="str">
        <f>IFERROR(VLOOKUP(AL105,'P1-1'!$B:$AP,31,FALSE),"")</f>
        <v/>
      </c>
      <c r="AM107" s="168" t="str">
        <f>IFERROR(VLOOKUP(AM105,'P1-1'!$B:$AP,31,FALSE),"")</f>
        <v/>
      </c>
      <c r="AN107" s="484"/>
      <c r="AO107" s="487"/>
      <c r="AP107" s="492"/>
      <c r="AQ107" s="493"/>
      <c r="AR107" s="487"/>
      <c r="AS107" s="487"/>
      <c r="AT107" s="494"/>
      <c r="AU107" s="328"/>
      <c r="AV107" s="328"/>
    </row>
    <row r="108" spans="1:48" s="139" customFormat="1" ht="12" customHeight="1" x14ac:dyDescent="0.15">
      <c r="A108" s="495">
        <v>29</v>
      </c>
      <c r="B108" s="498"/>
      <c r="C108" s="513"/>
      <c r="D108" s="504" t="s">
        <v>95</v>
      </c>
      <c r="E108" s="363"/>
      <c r="F108" s="507"/>
      <c r="G108" s="508"/>
      <c r="H108" s="166" t="s">
        <v>221</v>
      </c>
      <c r="I108" s="325"/>
      <c r="J108" s="325"/>
      <c r="K108" s="325"/>
      <c r="L108" s="325"/>
      <c r="M108" s="325"/>
      <c r="N108" s="325"/>
      <c r="O108" s="325"/>
      <c r="P108" s="325"/>
      <c r="Q108" s="325"/>
      <c r="R108" s="325"/>
      <c r="S108" s="325"/>
      <c r="T108" s="325"/>
      <c r="U108" s="325"/>
      <c r="V108" s="325"/>
      <c r="W108" s="325"/>
      <c r="X108" s="325"/>
      <c r="Y108" s="325"/>
      <c r="Z108" s="325"/>
      <c r="AA108" s="325"/>
      <c r="AB108" s="325"/>
      <c r="AC108" s="325"/>
      <c r="AD108" s="325"/>
      <c r="AE108" s="325"/>
      <c r="AF108" s="325"/>
      <c r="AG108" s="325"/>
      <c r="AH108" s="325"/>
      <c r="AI108" s="325"/>
      <c r="AJ108" s="325"/>
      <c r="AK108" s="325"/>
      <c r="AL108" s="325"/>
      <c r="AM108" s="325"/>
      <c r="AN108" s="482">
        <f t="shared" ref="AN108" si="105">IF(LEFT($AN$2,6)="共同生活援助",SUM(I109:AM109),SUM(I109:AM110))</f>
        <v>0</v>
      </c>
      <c r="AO108" s="485">
        <f>IF($AN$4="４週",AN108/4,AN108/(DAY(EOMONTH($I$22,0))/7))</f>
        <v>0</v>
      </c>
      <c r="AP108" s="488"/>
      <c r="AQ108" s="489"/>
      <c r="AR108" s="485" t="str">
        <f t="shared" ref="AR108" si="106">IF($AN$4="４週",AU109,AV109)</f>
        <v/>
      </c>
      <c r="AS108" s="485"/>
      <c r="AT108" s="494"/>
      <c r="AU108" s="326" t="s">
        <v>508</v>
      </c>
      <c r="AV108" s="326" t="s">
        <v>222</v>
      </c>
    </row>
    <row r="109" spans="1:48" s="139" customFormat="1" ht="12" customHeight="1" x14ac:dyDescent="0.15">
      <c r="A109" s="496"/>
      <c r="B109" s="499"/>
      <c r="C109" s="514"/>
      <c r="D109" s="505"/>
      <c r="E109" s="364"/>
      <c r="F109" s="509"/>
      <c r="G109" s="510"/>
      <c r="H109" s="167" t="s">
        <v>223</v>
      </c>
      <c r="I109" s="168" t="str">
        <f>IFERROR(VLOOKUP(I108,'P1-1'!$B:$AP,41,FALSE),"")</f>
        <v/>
      </c>
      <c r="J109" s="168" t="str">
        <f>IFERROR(VLOOKUP(J108,'P1-1'!$B:$AP,41,FALSE),"")</f>
        <v/>
      </c>
      <c r="K109" s="168" t="str">
        <f>IFERROR(VLOOKUP(K108,'P1-1'!$B:$AP,41,FALSE),"")</f>
        <v/>
      </c>
      <c r="L109" s="168" t="str">
        <f>IFERROR(VLOOKUP(L108,'P1-1'!$B:$AP,41,FALSE),"")</f>
        <v/>
      </c>
      <c r="M109" s="168" t="str">
        <f>IFERROR(VLOOKUP(M108,'P1-1'!$B:$AP,41,FALSE),"")</f>
        <v/>
      </c>
      <c r="N109" s="168" t="str">
        <f>IFERROR(VLOOKUP(N108,'P1-1'!$B:$AP,41,FALSE),"")</f>
        <v/>
      </c>
      <c r="O109" s="168" t="str">
        <f>IFERROR(VLOOKUP(O108,'P1-1'!$B:$AP,41,FALSE),"")</f>
        <v/>
      </c>
      <c r="P109" s="168" t="str">
        <f>IFERROR(VLOOKUP(P108,'P1-1'!$B:$AP,41,FALSE),"")</f>
        <v/>
      </c>
      <c r="Q109" s="168" t="str">
        <f>IFERROR(VLOOKUP(Q108,'P1-1'!$B:$AP,41,FALSE),"")</f>
        <v/>
      </c>
      <c r="R109" s="168" t="str">
        <f>IFERROR(VLOOKUP(R108,'P1-1'!$B:$AP,41,FALSE),"")</f>
        <v/>
      </c>
      <c r="S109" s="168" t="str">
        <f>IFERROR(VLOOKUP(S108,'P1-1'!$B:$AP,41,FALSE),"")</f>
        <v/>
      </c>
      <c r="T109" s="168" t="str">
        <f>IFERROR(VLOOKUP(T108,'P1-1'!$B:$AP,41,FALSE),"")</f>
        <v/>
      </c>
      <c r="U109" s="168" t="str">
        <f>IFERROR(VLOOKUP(U108,'P1-1'!$B:$AP,41,FALSE),"")</f>
        <v/>
      </c>
      <c r="V109" s="168" t="str">
        <f>IFERROR(VLOOKUP(V108,'P1-1'!$B:$AP,41,FALSE),"")</f>
        <v/>
      </c>
      <c r="W109" s="168" t="str">
        <f>IFERROR(VLOOKUP(W108,'P1-1'!$B:$AP,41,FALSE),"")</f>
        <v/>
      </c>
      <c r="X109" s="168" t="str">
        <f>IFERROR(VLOOKUP(X108,'P1-1'!$B:$AP,41,FALSE),"")</f>
        <v/>
      </c>
      <c r="Y109" s="168" t="str">
        <f>IFERROR(VLOOKUP(Y108,'P1-1'!$B:$AP,41,FALSE),"")</f>
        <v/>
      </c>
      <c r="Z109" s="168" t="str">
        <f>IFERROR(VLOOKUP(Z108,'P1-1'!$B:$AP,41,FALSE),"")</f>
        <v/>
      </c>
      <c r="AA109" s="168" t="str">
        <f>IFERROR(VLOOKUP(AA108,'P1-1'!$B:$AP,41,FALSE),"")</f>
        <v/>
      </c>
      <c r="AB109" s="168" t="str">
        <f>IFERROR(VLOOKUP(AB108,'P1-1'!$B:$AP,41,FALSE),"")</f>
        <v/>
      </c>
      <c r="AC109" s="168" t="str">
        <f>IFERROR(VLOOKUP(AC108,'P1-1'!$B:$AP,41,FALSE),"")</f>
        <v/>
      </c>
      <c r="AD109" s="168" t="str">
        <f>IFERROR(VLOOKUP(AD108,'P1-1'!$B:$AP,41,FALSE),"")</f>
        <v/>
      </c>
      <c r="AE109" s="168" t="str">
        <f>IFERROR(VLOOKUP(AE108,'P1-1'!$B:$AP,41,FALSE),"")</f>
        <v/>
      </c>
      <c r="AF109" s="168" t="str">
        <f>IFERROR(VLOOKUP(AF108,'P1-1'!$B:$AP,41,FALSE),"")</f>
        <v/>
      </c>
      <c r="AG109" s="168" t="str">
        <f>IFERROR(VLOOKUP(AG108,'P1-1'!$B:$AP,41,FALSE),"")</f>
        <v/>
      </c>
      <c r="AH109" s="168" t="str">
        <f>IFERROR(VLOOKUP(AH108,'P1-1'!$B:$AP,41,FALSE),"")</f>
        <v/>
      </c>
      <c r="AI109" s="168" t="str">
        <f>IFERROR(VLOOKUP(AI108,'P1-1'!$B:$AP,41,FALSE),"")</f>
        <v/>
      </c>
      <c r="AJ109" s="168" t="str">
        <f>IFERROR(VLOOKUP(AJ108,'P1-1'!$B:$AP,41,FALSE),"")</f>
        <v/>
      </c>
      <c r="AK109" s="168" t="str">
        <f>IFERROR(VLOOKUP(AK108,'P1-1'!$B:$AP,41,FALSE),"")</f>
        <v/>
      </c>
      <c r="AL109" s="168" t="str">
        <f>IFERROR(VLOOKUP(AL108,'P1-1'!$B:$AP,41,FALSE),"")</f>
        <v/>
      </c>
      <c r="AM109" s="168" t="str">
        <f>IFERROR(VLOOKUP(AM108,'P1-1'!$B:$AP,41,FALSE),"")</f>
        <v/>
      </c>
      <c r="AN109" s="483"/>
      <c r="AO109" s="486"/>
      <c r="AP109" s="490"/>
      <c r="AQ109" s="491"/>
      <c r="AR109" s="486"/>
      <c r="AS109" s="486"/>
      <c r="AT109" s="494"/>
      <c r="AU109" s="327" t="str">
        <f t="shared" ref="AU109" si="107">IFERROR(IF($D108="□",($AO108/$AK$7),($AO108/$AK$9)),"")</f>
        <v/>
      </c>
      <c r="AV109" s="327" t="str">
        <f t="shared" ref="AV109" si="108">IFERROR(IF($D108="□",($AN108/$AO$7),($AN108/$AO$9)),"")</f>
        <v/>
      </c>
    </row>
    <row r="110" spans="1:48" s="139" customFormat="1" ht="12" customHeight="1" x14ac:dyDescent="0.15">
      <c r="A110" s="497"/>
      <c r="B110" s="500"/>
      <c r="C110" s="515"/>
      <c r="D110" s="506"/>
      <c r="E110" s="364"/>
      <c r="F110" s="511"/>
      <c r="G110" s="512"/>
      <c r="H110" s="169" t="s">
        <v>224</v>
      </c>
      <c r="I110" s="168" t="str">
        <f>IFERROR(VLOOKUP(I108,'P1-1'!$B:$AP,31,FALSE),"")</f>
        <v/>
      </c>
      <c r="J110" s="168" t="str">
        <f>IFERROR(VLOOKUP(J108,'P1-1'!$B:$AP,31,FALSE),"")</f>
        <v/>
      </c>
      <c r="K110" s="168" t="str">
        <f>IFERROR(VLOOKUP(K108,'P1-1'!$B:$AP,31,FALSE),"")</f>
        <v/>
      </c>
      <c r="L110" s="168" t="str">
        <f>IFERROR(VLOOKUP(L108,'P1-1'!$B:$AP,31,FALSE),"")</f>
        <v/>
      </c>
      <c r="M110" s="168" t="str">
        <f>IFERROR(VLOOKUP(M108,'P1-1'!$B:$AP,31,FALSE),"")</f>
        <v/>
      </c>
      <c r="N110" s="168" t="str">
        <f>IFERROR(VLOOKUP(N108,'P1-1'!$B:$AP,31,FALSE),"")</f>
        <v/>
      </c>
      <c r="O110" s="168" t="str">
        <f>IFERROR(VLOOKUP(O108,'P1-1'!$B:$AP,31,FALSE),"")</f>
        <v/>
      </c>
      <c r="P110" s="168" t="str">
        <f>IFERROR(VLOOKUP(P108,'P1-1'!$B:$AP,31,FALSE),"")</f>
        <v/>
      </c>
      <c r="Q110" s="168" t="str">
        <f>IFERROR(VLOOKUP(Q108,'P1-1'!$B:$AP,31,FALSE),"")</f>
        <v/>
      </c>
      <c r="R110" s="168" t="str">
        <f>IFERROR(VLOOKUP(R108,'P1-1'!$B:$AP,31,FALSE),"")</f>
        <v/>
      </c>
      <c r="S110" s="168" t="str">
        <f>IFERROR(VLOOKUP(S108,'P1-1'!$B:$AP,31,FALSE),"")</f>
        <v/>
      </c>
      <c r="T110" s="168" t="str">
        <f>IFERROR(VLOOKUP(T108,'P1-1'!$B:$AP,31,FALSE),"")</f>
        <v/>
      </c>
      <c r="U110" s="168" t="str">
        <f>IFERROR(VLOOKUP(U108,'P1-1'!$B:$AP,31,FALSE),"")</f>
        <v/>
      </c>
      <c r="V110" s="168" t="str">
        <f>IFERROR(VLOOKUP(V108,'P1-1'!$B:$AP,31,FALSE),"")</f>
        <v/>
      </c>
      <c r="W110" s="168" t="str">
        <f>IFERROR(VLOOKUP(W108,'P1-1'!$B:$AP,31,FALSE),"")</f>
        <v/>
      </c>
      <c r="X110" s="168" t="str">
        <f>IFERROR(VLOOKUP(X108,'P1-1'!$B:$AP,31,FALSE),"")</f>
        <v/>
      </c>
      <c r="Y110" s="168" t="str">
        <f>IFERROR(VLOOKUP(Y108,'P1-1'!$B:$AP,31,FALSE),"")</f>
        <v/>
      </c>
      <c r="Z110" s="168" t="str">
        <f>IFERROR(VLOOKUP(Z108,'P1-1'!$B:$AP,31,FALSE),"")</f>
        <v/>
      </c>
      <c r="AA110" s="168" t="str">
        <f>IFERROR(VLOOKUP(AA108,'P1-1'!$B:$AP,31,FALSE),"")</f>
        <v/>
      </c>
      <c r="AB110" s="168" t="str">
        <f>IFERROR(VLOOKUP(AB108,'P1-1'!$B:$AP,31,FALSE),"")</f>
        <v/>
      </c>
      <c r="AC110" s="168" t="str">
        <f>IFERROR(VLOOKUP(AC108,'P1-1'!$B:$AP,31,FALSE),"")</f>
        <v/>
      </c>
      <c r="AD110" s="168" t="str">
        <f>IFERROR(VLOOKUP(AD108,'P1-1'!$B:$AP,31,FALSE),"")</f>
        <v/>
      </c>
      <c r="AE110" s="168" t="str">
        <f>IFERROR(VLOOKUP(AE108,'P1-1'!$B:$AP,31,FALSE),"")</f>
        <v/>
      </c>
      <c r="AF110" s="168" t="str">
        <f>IFERROR(VLOOKUP(AF108,'P1-1'!$B:$AP,31,FALSE),"")</f>
        <v/>
      </c>
      <c r="AG110" s="168" t="str">
        <f>IFERROR(VLOOKUP(AG108,'P1-1'!$B:$AP,31,FALSE),"")</f>
        <v/>
      </c>
      <c r="AH110" s="168" t="str">
        <f>IFERROR(VLOOKUP(AH108,'P1-1'!$B:$AP,31,FALSE),"")</f>
        <v/>
      </c>
      <c r="AI110" s="168" t="str">
        <f>IFERROR(VLOOKUP(AI108,'P1-1'!$B:$AP,31,FALSE),"")</f>
        <v/>
      </c>
      <c r="AJ110" s="168" t="str">
        <f>IFERROR(VLOOKUP(AJ108,'P1-1'!$B:$AP,31,FALSE),"")</f>
        <v/>
      </c>
      <c r="AK110" s="168" t="str">
        <f>IFERROR(VLOOKUP(AK108,'P1-1'!$B:$AP,31,FALSE),"")</f>
        <v/>
      </c>
      <c r="AL110" s="168" t="str">
        <f>IFERROR(VLOOKUP(AL108,'P1-1'!$B:$AP,31,FALSE),"")</f>
        <v/>
      </c>
      <c r="AM110" s="168" t="str">
        <f>IFERROR(VLOOKUP(AM108,'P1-1'!$B:$AP,31,FALSE),"")</f>
        <v/>
      </c>
      <c r="AN110" s="484"/>
      <c r="AO110" s="487"/>
      <c r="AP110" s="492"/>
      <c r="AQ110" s="493"/>
      <c r="AR110" s="487"/>
      <c r="AS110" s="487"/>
      <c r="AT110" s="494"/>
      <c r="AU110" s="328"/>
      <c r="AV110" s="328"/>
    </row>
    <row r="111" spans="1:48" s="139" customFormat="1" ht="12" customHeight="1" x14ac:dyDescent="0.15">
      <c r="A111" s="495">
        <v>30</v>
      </c>
      <c r="B111" s="498"/>
      <c r="C111" s="513"/>
      <c r="D111" s="504" t="s">
        <v>95</v>
      </c>
      <c r="E111" s="363"/>
      <c r="F111" s="507"/>
      <c r="G111" s="508"/>
      <c r="H111" s="166" t="s">
        <v>221</v>
      </c>
      <c r="I111" s="325"/>
      <c r="J111" s="325"/>
      <c r="K111" s="325"/>
      <c r="L111" s="325"/>
      <c r="M111" s="325"/>
      <c r="N111" s="325"/>
      <c r="O111" s="325"/>
      <c r="P111" s="325"/>
      <c r="Q111" s="325"/>
      <c r="R111" s="325"/>
      <c r="S111" s="325"/>
      <c r="T111" s="325"/>
      <c r="U111" s="325"/>
      <c r="V111" s="325"/>
      <c r="W111" s="325"/>
      <c r="X111" s="325"/>
      <c r="Y111" s="325"/>
      <c r="Z111" s="325"/>
      <c r="AA111" s="325"/>
      <c r="AB111" s="325"/>
      <c r="AC111" s="325"/>
      <c r="AD111" s="325"/>
      <c r="AE111" s="325"/>
      <c r="AF111" s="325"/>
      <c r="AG111" s="325"/>
      <c r="AH111" s="325"/>
      <c r="AI111" s="325"/>
      <c r="AJ111" s="325"/>
      <c r="AK111" s="325"/>
      <c r="AL111" s="325"/>
      <c r="AM111" s="325"/>
      <c r="AN111" s="482">
        <f t="shared" ref="AN111" si="109">IF(LEFT($AN$2,6)="共同生活援助",SUM(I112:AM112),SUM(I112:AM113))</f>
        <v>0</v>
      </c>
      <c r="AO111" s="485">
        <f>IF($AN$4="４週",AN111/4,AN111/(DAY(EOMONTH($I$22,0))/7))</f>
        <v>0</v>
      </c>
      <c r="AP111" s="488"/>
      <c r="AQ111" s="489"/>
      <c r="AR111" s="485" t="str">
        <f t="shared" ref="AR111" si="110">IF($AN$4="４週",AU112,AV112)</f>
        <v/>
      </c>
      <c r="AS111" s="485"/>
      <c r="AT111" s="494"/>
      <c r="AU111" s="326" t="s">
        <v>508</v>
      </c>
      <c r="AV111" s="326" t="s">
        <v>222</v>
      </c>
    </row>
    <row r="112" spans="1:48" s="139" customFormat="1" ht="12" customHeight="1" x14ac:dyDescent="0.15">
      <c r="A112" s="496"/>
      <c r="B112" s="499"/>
      <c r="C112" s="514"/>
      <c r="D112" s="505"/>
      <c r="E112" s="364"/>
      <c r="F112" s="509"/>
      <c r="G112" s="510"/>
      <c r="H112" s="167" t="s">
        <v>223</v>
      </c>
      <c r="I112" s="168" t="str">
        <f>IFERROR(VLOOKUP(I111,'P1-1'!$B:$AP,41,FALSE),"")</f>
        <v/>
      </c>
      <c r="J112" s="168" t="str">
        <f>IFERROR(VLOOKUP(J111,'P1-1'!$B:$AP,41,FALSE),"")</f>
        <v/>
      </c>
      <c r="K112" s="168" t="str">
        <f>IFERROR(VLOOKUP(K111,'P1-1'!$B:$AP,41,FALSE),"")</f>
        <v/>
      </c>
      <c r="L112" s="168" t="str">
        <f>IFERROR(VLOOKUP(L111,'P1-1'!$B:$AP,41,FALSE),"")</f>
        <v/>
      </c>
      <c r="M112" s="168" t="str">
        <f>IFERROR(VLOOKUP(M111,'P1-1'!$B:$AP,41,FALSE),"")</f>
        <v/>
      </c>
      <c r="N112" s="168" t="str">
        <f>IFERROR(VLOOKUP(N111,'P1-1'!$B:$AP,41,FALSE),"")</f>
        <v/>
      </c>
      <c r="O112" s="168" t="str">
        <f>IFERROR(VLOOKUP(O111,'P1-1'!$B:$AP,41,FALSE),"")</f>
        <v/>
      </c>
      <c r="P112" s="168" t="str">
        <f>IFERROR(VLOOKUP(P111,'P1-1'!$B:$AP,41,FALSE),"")</f>
        <v/>
      </c>
      <c r="Q112" s="168" t="str">
        <f>IFERROR(VLOOKUP(Q111,'P1-1'!$B:$AP,41,FALSE),"")</f>
        <v/>
      </c>
      <c r="R112" s="168" t="str">
        <f>IFERROR(VLOOKUP(R111,'P1-1'!$B:$AP,41,FALSE),"")</f>
        <v/>
      </c>
      <c r="S112" s="168" t="str">
        <f>IFERROR(VLOOKUP(S111,'P1-1'!$B:$AP,41,FALSE),"")</f>
        <v/>
      </c>
      <c r="T112" s="168" t="str">
        <f>IFERROR(VLOOKUP(T111,'P1-1'!$B:$AP,41,FALSE),"")</f>
        <v/>
      </c>
      <c r="U112" s="168" t="str">
        <f>IFERROR(VLOOKUP(U111,'P1-1'!$B:$AP,41,FALSE),"")</f>
        <v/>
      </c>
      <c r="V112" s="168" t="str">
        <f>IFERROR(VLOOKUP(V111,'P1-1'!$B:$AP,41,FALSE),"")</f>
        <v/>
      </c>
      <c r="W112" s="168" t="str">
        <f>IFERROR(VLOOKUP(W111,'P1-1'!$B:$AP,41,FALSE),"")</f>
        <v/>
      </c>
      <c r="X112" s="168" t="str">
        <f>IFERROR(VLOOKUP(X111,'P1-1'!$B:$AP,41,FALSE),"")</f>
        <v/>
      </c>
      <c r="Y112" s="168" t="str">
        <f>IFERROR(VLOOKUP(Y111,'P1-1'!$B:$AP,41,FALSE),"")</f>
        <v/>
      </c>
      <c r="Z112" s="168" t="str">
        <f>IFERROR(VLOOKUP(Z111,'P1-1'!$B:$AP,41,FALSE),"")</f>
        <v/>
      </c>
      <c r="AA112" s="168" t="str">
        <f>IFERROR(VLOOKUP(AA111,'P1-1'!$B:$AP,41,FALSE),"")</f>
        <v/>
      </c>
      <c r="AB112" s="168" t="str">
        <f>IFERROR(VLOOKUP(AB111,'P1-1'!$B:$AP,41,FALSE),"")</f>
        <v/>
      </c>
      <c r="AC112" s="168" t="str">
        <f>IFERROR(VLOOKUP(AC111,'P1-1'!$B:$AP,41,FALSE),"")</f>
        <v/>
      </c>
      <c r="AD112" s="168" t="str">
        <f>IFERROR(VLOOKUP(AD111,'P1-1'!$B:$AP,41,FALSE),"")</f>
        <v/>
      </c>
      <c r="AE112" s="168" t="str">
        <f>IFERROR(VLOOKUP(AE111,'P1-1'!$B:$AP,41,FALSE),"")</f>
        <v/>
      </c>
      <c r="AF112" s="168" t="str">
        <f>IFERROR(VLOOKUP(AF111,'P1-1'!$B:$AP,41,FALSE),"")</f>
        <v/>
      </c>
      <c r="AG112" s="168" t="str">
        <f>IFERROR(VLOOKUP(AG111,'P1-1'!$B:$AP,41,FALSE),"")</f>
        <v/>
      </c>
      <c r="AH112" s="168" t="str">
        <f>IFERROR(VLOOKUP(AH111,'P1-1'!$B:$AP,41,FALSE),"")</f>
        <v/>
      </c>
      <c r="AI112" s="168" t="str">
        <f>IFERROR(VLOOKUP(AI111,'P1-1'!$B:$AP,41,FALSE),"")</f>
        <v/>
      </c>
      <c r="AJ112" s="168" t="str">
        <f>IFERROR(VLOOKUP(AJ111,'P1-1'!$B:$AP,41,FALSE),"")</f>
        <v/>
      </c>
      <c r="AK112" s="168" t="str">
        <f>IFERROR(VLOOKUP(AK111,'P1-1'!$B:$AP,41,FALSE),"")</f>
        <v/>
      </c>
      <c r="AL112" s="168" t="str">
        <f>IFERROR(VLOOKUP(AL111,'P1-1'!$B:$AP,41,FALSE),"")</f>
        <v/>
      </c>
      <c r="AM112" s="168" t="str">
        <f>IFERROR(VLOOKUP(AM111,'P1-1'!$B:$AP,41,FALSE),"")</f>
        <v/>
      </c>
      <c r="AN112" s="483"/>
      <c r="AO112" s="486"/>
      <c r="AP112" s="490"/>
      <c r="AQ112" s="491"/>
      <c r="AR112" s="486"/>
      <c r="AS112" s="486"/>
      <c r="AT112" s="494"/>
      <c r="AU112" s="327" t="str">
        <f t="shared" ref="AU112" si="111">IFERROR(IF($D111="□",($AO111/$AK$7),($AO111/$AK$9)),"")</f>
        <v/>
      </c>
      <c r="AV112" s="327" t="str">
        <f t="shared" ref="AV112" si="112">IFERROR(IF($D111="□",($AN111/$AO$7),($AN111/$AO$9)),"")</f>
        <v/>
      </c>
    </row>
    <row r="113" spans="1:48" s="139" customFormat="1" ht="12" customHeight="1" x14ac:dyDescent="0.15">
      <c r="A113" s="497"/>
      <c r="B113" s="500"/>
      <c r="C113" s="515"/>
      <c r="D113" s="506"/>
      <c r="E113" s="364"/>
      <c r="F113" s="511"/>
      <c r="G113" s="512"/>
      <c r="H113" s="169" t="s">
        <v>224</v>
      </c>
      <c r="I113" s="168" t="str">
        <f>IFERROR(VLOOKUP(I111,'P1-1'!$B:$AP,31,FALSE),"")</f>
        <v/>
      </c>
      <c r="J113" s="168" t="str">
        <f>IFERROR(VLOOKUP(J111,'P1-1'!$B:$AP,31,FALSE),"")</f>
        <v/>
      </c>
      <c r="K113" s="168" t="str">
        <f>IFERROR(VLOOKUP(K111,'P1-1'!$B:$AP,31,FALSE),"")</f>
        <v/>
      </c>
      <c r="L113" s="168" t="str">
        <f>IFERROR(VLOOKUP(L111,'P1-1'!$B:$AP,31,FALSE),"")</f>
        <v/>
      </c>
      <c r="M113" s="168" t="str">
        <f>IFERROR(VLOOKUP(M111,'P1-1'!$B:$AP,31,FALSE),"")</f>
        <v/>
      </c>
      <c r="N113" s="168" t="str">
        <f>IFERROR(VLOOKUP(N111,'P1-1'!$B:$AP,31,FALSE),"")</f>
        <v/>
      </c>
      <c r="O113" s="168" t="str">
        <f>IFERROR(VLOOKUP(O111,'P1-1'!$B:$AP,31,FALSE),"")</f>
        <v/>
      </c>
      <c r="P113" s="168" t="str">
        <f>IFERROR(VLOOKUP(P111,'P1-1'!$B:$AP,31,FALSE),"")</f>
        <v/>
      </c>
      <c r="Q113" s="168" t="str">
        <f>IFERROR(VLOOKUP(Q111,'P1-1'!$B:$AP,31,FALSE),"")</f>
        <v/>
      </c>
      <c r="R113" s="168" t="str">
        <f>IFERROR(VLOOKUP(R111,'P1-1'!$B:$AP,31,FALSE),"")</f>
        <v/>
      </c>
      <c r="S113" s="168" t="str">
        <f>IFERROR(VLOOKUP(S111,'P1-1'!$B:$AP,31,FALSE),"")</f>
        <v/>
      </c>
      <c r="T113" s="168" t="str">
        <f>IFERROR(VLOOKUP(T111,'P1-1'!$B:$AP,31,FALSE),"")</f>
        <v/>
      </c>
      <c r="U113" s="168" t="str">
        <f>IFERROR(VLOOKUP(U111,'P1-1'!$B:$AP,31,FALSE),"")</f>
        <v/>
      </c>
      <c r="V113" s="168" t="str">
        <f>IFERROR(VLOOKUP(V111,'P1-1'!$B:$AP,31,FALSE),"")</f>
        <v/>
      </c>
      <c r="W113" s="168" t="str">
        <f>IFERROR(VLOOKUP(W111,'P1-1'!$B:$AP,31,FALSE),"")</f>
        <v/>
      </c>
      <c r="X113" s="168" t="str">
        <f>IFERROR(VLOOKUP(X111,'P1-1'!$B:$AP,31,FALSE),"")</f>
        <v/>
      </c>
      <c r="Y113" s="168" t="str">
        <f>IFERROR(VLOOKUP(Y111,'P1-1'!$B:$AP,31,FALSE),"")</f>
        <v/>
      </c>
      <c r="Z113" s="168" t="str">
        <f>IFERROR(VLOOKUP(Z111,'P1-1'!$B:$AP,31,FALSE),"")</f>
        <v/>
      </c>
      <c r="AA113" s="168" t="str">
        <f>IFERROR(VLOOKUP(AA111,'P1-1'!$B:$AP,31,FALSE),"")</f>
        <v/>
      </c>
      <c r="AB113" s="168" t="str">
        <f>IFERROR(VLOOKUP(AB111,'P1-1'!$B:$AP,31,FALSE),"")</f>
        <v/>
      </c>
      <c r="AC113" s="168" t="str">
        <f>IFERROR(VLOOKUP(AC111,'P1-1'!$B:$AP,31,FALSE),"")</f>
        <v/>
      </c>
      <c r="AD113" s="168" t="str">
        <f>IFERROR(VLOOKUP(AD111,'P1-1'!$B:$AP,31,FALSE),"")</f>
        <v/>
      </c>
      <c r="AE113" s="168" t="str">
        <f>IFERROR(VLOOKUP(AE111,'P1-1'!$B:$AP,31,FALSE),"")</f>
        <v/>
      </c>
      <c r="AF113" s="168" t="str">
        <f>IFERROR(VLOOKUP(AF111,'P1-1'!$B:$AP,31,FALSE),"")</f>
        <v/>
      </c>
      <c r="AG113" s="168" t="str">
        <f>IFERROR(VLOOKUP(AG111,'P1-1'!$B:$AP,31,FALSE),"")</f>
        <v/>
      </c>
      <c r="AH113" s="168" t="str">
        <f>IFERROR(VLOOKUP(AH111,'P1-1'!$B:$AP,31,FALSE),"")</f>
        <v/>
      </c>
      <c r="AI113" s="168" t="str">
        <f>IFERROR(VLOOKUP(AI111,'P1-1'!$B:$AP,31,FALSE),"")</f>
        <v/>
      </c>
      <c r="AJ113" s="168" t="str">
        <f>IFERROR(VLOOKUP(AJ111,'P1-1'!$B:$AP,31,FALSE),"")</f>
        <v/>
      </c>
      <c r="AK113" s="168" t="str">
        <f>IFERROR(VLOOKUP(AK111,'P1-1'!$B:$AP,31,FALSE),"")</f>
        <v/>
      </c>
      <c r="AL113" s="168" t="str">
        <f>IFERROR(VLOOKUP(AL111,'P1-1'!$B:$AP,31,FALSE),"")</f>
        <v/>
      </c>
      <c r="AM113" s="168" t="str">
        <f>IFERROR(VLOOKUP(AM111,'P1-1'!$B:$AP,31,FALSE),"")</f>
        <v/>
      </c>
      <c r="AN113" s="484"/>
      <c r="AO113" s="487"/>
      <c r="AP113" s="492"/>
      <c r="AQ113" s="493"/>
      <c r="AR113" s="487"/>
      <c r="AS113" s="487"/>
      <c r="AT113" s="494"/>
      <c r="AU113" s="328"/>
      <c r="AV113" s="328"/>
    </row>
    <row r="114" spans="1:48" s="139" customFormat="1" ht="12" customHeight="1" x14ac:dyDescent="0.15">
      <c r="A114" s="495">
        <v>31</v>
      </c>
      <c r="B114" s="498"/>
      <c r="C114" s="513"/>
      <c r="D114" s="504" t="s">
        <v>95</v>
      </c>
      <c r="E114" s="363"/>
      <c r="F114" s="507"/>
      <c r="G114" s="508"/>
      <c r="H114" s="166" t="s">
        <v>221</v>
      </c>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482">
        <f t="shared" ref="AN114" si="113">IF(LEFT($AN$2,6)="共同生活援助",SUM(I115:AM115),SUM(I115:AM116))</f>
        <v>0</v>
      </c>
      <c r="AO114" s="485">
        <f>IF($AN$4="４週",AN114/4,AN114/(DAY(EOMONTH($I$22,0))/7))</f>
        <v>0</v>
      </c>
      <c r="AP114" s="488"/>
      <c r="AQ114" s="489"/>
      <c r="AR114" s="485" t="str">
        <f t="shared" ref="AR114" si="114">IF($AN$4="４週",AU115,AV115)</f>
        <v/>
      </c>
      <c r="AS114" s="485"/>
      <c r="AT114" s="494"/>
      <c r="AU114" s="326" t="s">
        <v>508</v>
      </c>
      <c r="AV114" s="326" t="s">
        <v>222</v>
      </c>
    </row>
    <row r="115" spans="1:48" s="139" customFormat="1" ht="12" customHeight="1" x14ac:dyDescent="0.15">
      <c r="A115" s="496"/>
      <c r="B115" s="499"/>
      <c r="C115" s="514"/>
      <c r="D115" s="505"/>
      <c r="E115" s="364"/>
      <c r="F115" s="509"/>
      <c r="G115" s="510"/>
      <c r="H115" s="167" t="s">
        <v>223</v>
      </c>
      <c r="I115" s="168" t="str">
        <f>IFERROR(VLOOKUP(I114,'P1-1'!$B:$AP,41,FALSE),"")</f>
        <v/>
      </c>
      <c r="J115" s="168" t="str">
        <f>IFERROR(VLOOKUP(J114,'P1-1'!$B:$AP,41,FALSE),"")</f>
        <v/>
      </c>
      <c r="K115" s="168" t="str">
        <f>IFERROR(VLOOKUP(K114,'P1-1'!$B:$AP,41,FALSE),"")</f>
        <v/>
      </c>
      <c r="L115" s="168" t="str">
        <f>IFERROR(VLOOKUP(L114,'P1-1'!$B:$AP,41,FALSE),"")</f>
        <v/>
      </c>
      <c r="M115" s="168" t="str">
        <f>IFERROR(VLOOKUP(M114,'P1-1'!$B:$AP,41,FALSE),"")</f>
        <v/>
      </c>
      <c r="N115" s="168" t="str">
        <f>IFERROR(VLOOKUP(N114,'P1-1'!$B:$AP,41,FALSE),"")</f>
        <v/>
      </c>
      <c r="O115" s="168" t="str">
        <f>IFERROR(VLOOKUP(O114,'P1-1'!$B:$AP,41,FALSE),"")</f>
        <v/>
      </c>
      <c r="P115" s="168" t="str">
        <f>IFERROR(VLOOKUP(P114,'P1-1'!$B:$AP,41,FALSE),"")</f>
        <v/>
      </c>
      <c r="Q115" s="168" t="str">
        <f>IFERROR(VLOOKUP(Q114,'P1-1'!$B:$AP,41,FALSE),"")</f>
        <v/>
      </c>
      <c r="R115" s="168" t="str">
        <f>IFERROR(VLOOKUP(R114,'P1-1'!$B:$AP,41,FALSE),"")</f>
        <v/>
      </c>
      <c r="S115" s="168" t="str">
        <f>IFERROR(VLOOKUP(S114,'P1-1'!$B:$AP,41,FALSE),"")</f>
        <v/>
      </c>
      <c r="T115" s="168" t="str">
        <f>IFERROR(VLOOKUP(T114,'P1-1'!$B:$AP,41,FALSE),"")</f>
        <v/>
      </c>
      <c r="U115" s="168" t="str">
        <f>IFERROR(VLOOKUP(U114,'P1-1'!$B:$AP,41,FALSE),"")</f>
        <v/>
      </c>
      <c r="V115" s="168" t="str">
        <f>IFERROR(VLOOKUP(V114,'P1-1'!$B:$AP,41,FALSE),"")</f>
        <v/>
      </c>
      <c r="W115" s="168" t="str">
        <f>IFERROR(VLOOKUP(W114,'P1-1'!$B:$AP,41,FALSE),"")</f>
        <v/>
      </c>
      <c r="X115" s="168" t="str">
        <f>IFERROR(VLOOKUP(X114,'P1-1'!$B:$AP,41,FALSE),"")</f>
        <v/>
      </c>
      <c r="Y115" s="168" t="str">
        <f>IFERROR(VLOOKUP(Y114,'P1-1'!$B:$AP,41,FALSE),"")</f>
        <v/>
      </c>
      <c r="Z115" s="168" t="str">
        <f>IFERROR(VLOOKUP(Z114,'P1-1'!$B:$AP,41,FALSE),"")</f>
        <v/>
      </c>
      <c r="AA115" s="168" t="str">
        <f>IFERROR(VLOOKUP(AA114,'P1-1'!$B:$AP,41,FALSE),"")</f>
        <v/>
      </c>
      <c r="AB115" s="168" t="str">
        <f>IFERROR(VLOOKUP(AB114,'P1-1'!$B:$AP,41,FALSE),"")</f>
        <v/>
      </c>
      <c r="AC115" s="168" t="str">
        <f>IFERROR(VLOOKUP(AC114,'P1-1'!$B:$AP,41,FALSE),"")</f>
        <v/>
      </c>
      <c r="AD115" s="168" t="str">
        <f>IFERROR(VLOOKUP(AD114,'P1-1'!$B:$AP,41,FALSE),"")</f>
        <v/>
      </c>
      <c r="AE115" s="168" t="str">
        <f>IFERROR(VLOOKUP(AE114,'P1-1'!$B:$AP,41,FALSE),"")</f>
        <v/>
      </c>
      <c r="AF115" s="168" t="str">
        <f>IFERROR(VLOOKUP(AF114,'P1-1'!$B:$AP,41,FALSE),"")</f>
        <v/>
      </c>
      <c r="AG115" s="168" t="str">
        <f>IFERROR(VLOOKUP(AG114,'P1-1'!$B:$AP,41,FALSE),"")</f>
        <v/>
      </c>
      <c r="AH115" s="168" t="str">
        <f>IFERROR(VLOOKUP(AH114,'P1-1'!$B:$AP,41,FALSE),"")</f>
        <v/>
      </c>
      <c r="AI115" s="168" t="str">
        <f>IFERROR(VLOOKUP(AI114,'P1-1'!$B:$AP,41,FALSE),"")</f>
        <v/>
      </c>
      <c r="AJ115" s="168" t="str">
        <f>IFERROR(VLOOKUP(AJ114,'P1-1'!$B:$AP,41,FALSE),"")</f>
        <v/>
      </c>
      <c r="AK115" s="168" t="str">
        <f>IFERROR(VLOOKUP(AK114,'P1-1'!$B:$AP,41,FALSE),"")</f>
        <v/>
      </c>
      <c r="AL115" s="168" t="str">
        <f>IFERROR(VLOOKUP(AL114,'P1-1'!$B:$AP,41,FALSE),"")</f>
        <v/>
      </c>
      <c r="AM115" s="168" t="str">
        <f>IFERROR(VLOOKUP(AM114,'P1-1'!$B:$AP,41,FALSE),"")</f>
        <v/>
      </c>
      <c r="AN115" s="483"/>
      <c r="AO115" s="486"/>
      <c r="AP115" s="490"/>
      <c r="AQ115" s="491"/>
      <c r="AR115" s="486"/>
      <c r="AS115" s="486"/>
      <c r="AT115" s="494"/>
      <c r="AU115" s="327" t="str">
        <f t="shared" ref="AU115" si="115">IFERROR(IF($D114="□",($AO114/$AK$7),($AO114/$AK$9)),"")</f>
        <v/>
      </c>
      <c r="AV115" s="327" t="str">
        <f t="shared" ref="AV115" si="116">IFERROR(IF($D114="□",($AN114/$AO$7),($AN114/$AO$9)),"")</f>
        <v/>
      </c>
    </row>
    <row r="116" spans="1:48" s="139" customFormat="1" ht="12" customHeight="1" x14ac:dyDescent="0.15">
      <c r="A116" s="497"/>
      <c r="B116" s="500"/>
      <c r="C116" s="515"/>
      <c r="D116" s="506"/>
      <c r="E116" s="364"/>
      <c r="F116" s="511"/>
      <c r="G116" s="512"/>
      <c r="H116" s="169" t="s">
        <v>224</v>
      </c>
      <c r="I116" s="168" t="str">
        <f>IFERROR(VLOOKUP(I114,'P1-1'!$B:$AP,31,FALSE),"")</f>
        <v/>
      </c>
      <c r="J116" s="168" t="str">
        <f>IFERROR(VLOOKUP(J114,'P1-1'!$B:$AP,31,FALSE),"")</f>
        <v/>
      </c>
      <c r="K116" s="168" t="str">
        <f>IFERROR(VLOOKUP(K114,'P1-1'!$B:$AP,31,FALSE),"")</f>
        <v/>
      </c>
      <c r="L116" s="168" t="str">
        <f>IFERROR(VLOOKUP(L114,'P1-1'!$B:$AP,31,FALSE),"")</f>
        <v/>
      </c>
      <c r="M116" s="168" t="str">
        <f>IFERROR(VLOOKUP(M114,'P1-1'!$B:$AP,31,FALSE),"")</f>
        <v/>
      </c>
      <c r="N116" s="168" t="str">
        <f>IFERROR(VLOOKUP(N114,'P1-1'!$B:$AP,31,FALSE),"")</f>
        <v/>
      </c>
      <c r="O116" s="168" t="str">
        <f>IFERROR(VLOOKUP(O114,'P1-1'!$B:$AP,31,FALSE),"")</f>
        <v/>
      </c>
      <c r="P116" s="168" t="str">
        <f>IFERROR(VLOOKUP(P114,'P1-1'!$B:$AP,31,FALSE),"")</f>
        <v/>
      </c>
      <c r="Q116" s="168" t="str">
        <f>IFERROR(VLOOKUP(Q114,'P1-1'!$B:$AP,31,FALSE),"")</f>
        <v/>
      </c>
      <c r="R116" s="168" t="str">
        <f>IFERROR(VLOOKUP(R114,'P1-1'!$B:$AP,31,FALSE),"")</f>
        <v/>
      </c>
      <c r="S116" s="168" t="str">
        <f>IFERROR(VLOOKUP(S114,'P1-1'!$B:$AP,31,FALSE),"")</f>
        <v/>
      </c>
      <c r="T116" s="168" t="str">
        <f>IFERROR(VLOOKUP(T114,'P1-1'!$B:$AP,31,FALSE),"")</f>
        <v/>
      </c>
      <c r="U116" s="168" t="str">
        <f>IFERROR(VLOOKUP(U114,'P1-1'!$B:$AP,31,FALSE),"")</f>
        <v/>
      </c>
      <c r="V116" s="168" t="str">
        <f>IFERROR(VLOOKUP(V114,'P1-1'!$B:$AP,31,FALSE),"")</f>
        <v/>
      </c>
      <c r="W116" s="168" t="str">
        <f>IFERROR(VLOOKUP(W114,'P1-1'!$B:$AP,31,FALSE),"")</f>
        <v/>
      </c>
      <c r="X116" s="168" t="str">
        <f>IFERROR(VLOOKUP(X114,'P1-1'!$B:$AP,31,FALSE),"")</f>
        <v/>
      </c>
      <c r="Y116" s="168" t="str">
        <f>IFERROR(VLOOKUP(Y114,'P1-1'!$B:$AP,31,FALSE),"")</f>
        <v/>
      </c>
      <c r="Z116" s="168" t="str">
        <f>IFERROR(VLOOKUP(Z114,'P1-1'!$B:$AP,31,FALSE),"")</f>
        <v/>
      </c>
      <c r="AA116" s="168" t="str">
        <f>IFERROR(VLOOKUP(AA114,'P1-1'!$B:$AP,31,FALSE),"")</f>
        <v/>
      </c>
      <c r="AB116" s="168" t="str">
        <f>IFERROR(VLOOKUP(AB114,'P1-1'!$B:$AP,31,FALSE),"")</f>
        <v/>
      </c>
      <c r="AC116" s="168" t="str">
        <f>IFERROR(VLOOKUP(AC114,'P1-1'!$B:$AP,31,FALSE),"")</f>
        <v/>
      </c>
      <c r="AD116" s="168" t="str">
        <f>IFERROR(VLOOKUP(AD114,'P1-1'!$B:$AP,31,FALSE),"")</f>
        <v/>
      </c>
      <c r="AE116" s="168" t="str">
        <f>IFERROR(VLOOKUP(AE114,'P1-1'!$B:$AP,31,FALSE),"")</f>
        <v/>
      </c>
      <c r="AF116" s="168" t="str">
        <f>IFERROR(VLOOKUP(AF114,'P1-1'!$B:$AP,31,FALSE),"")</f>
        <v/>
      </c>
      <c r="AG116" s="168" t="str">
        <f>IFERROR(VLOOKUP(AG114,'P1-1'!$B:$AP,31,FALSE),"")</f>
        <v/>
      </c>
      <c r="AH116" s="168" t="str">
        <f>IFERROR(VLOOKUP(AH114,'P1-1'!$B:$AP,31,FALSE),"")</f>
        <v/>
      </c>
      <c r="AI116" s="168" t="str">
        <f>IFERROR(VLOOKUP(AI114,'P1-1'!$B:$AP,31,FALSE),"")</f>
        <v/>
      </c>
      <c r="AJ116" s="168" t="str">
        <f>IFERROR(VLOOKUP(AJ114,'P1-1'!$B:$AP,31,FALSE),"")</f>
        <v/>
      </c>
      <c r="AK116" s="168" t="str">
        <f>IFERROR(VLOOKUP(AK114,'P1-1'!$B:$AP,31,FALSE),"")</f>
        <v/>
      </c>
      <c r="AL116" s="168" t="str">
        <f>IFERROR(VLOOKUP(AL114,'P1-1'!$B:$AP,31,FALSE),"")</f>
        <v/>
      </c>
      <c r="AM116" s="168" t="str">
        <f>IFERROR(VLOOKUP(AM114,'P1-1'!$B:$AP,31,FALSE),"")</f>
        <v/>
      </c>
      <c r="AN116" s="484"/>
      <c r="AO116" s="487"/>
      <c r="AP116" s="492"/>
      <c r="AQ116" s="493"/>
      <c r="AR116" s="487"/>
      <c r="AS116" s="487"/>
      <c r="AT116" s="494"/>
      <c r="AU116" s="328"/>
      <c r="AV116" s="328"/>
    </row>
    <row r="117" spans="1:48" s="139" customFormat="1" ht="12" customHeight="1" x14ac:dyDescent="0.15">
      <c r="A117" s="495">
        <v>32</v>
      </c>
      <c r="B117" s="498"/>
      <c r="C117" s="513"/>
      <c r="D117" s="504" t="s">
        <v>95</v>
      </c>
      <c r="E117" s="363"/>
      <c r="F117" s="507"/>
      <c r="G117" s="508"/>
      <c r="H117" s="166" t="s">
        <v>221</v>
      </c>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325"/>
      <c r="AN117" s="482">
        <f t="shared" ref="AN117" si="117">IF(LEFT($AN$2,6)="共同生活援助",SUM(I118:AM118),SUM(I118:AM119))</f>
        <v>0</v>
      </c>
      <c r="AO117" s="485">
        <f>IF($AN$4="４週",AN117/4,AN117/(DAY(EOMONTH($I$22,0))/7))</f>
        <v>0</v>
      </c>
      <c r="AP117" s="488"/>
      <c r="AQ117" s="489"/>
      <c r="AR117" s="485" t="str">
        <f t="shared" ref="AR117" si="118">IF($AN$4="４週",AU118,AV118)</f>
        <v/>
      </c>
      <c r="AS117" s="485"/>
      <c r="AT117" s="494"/>
      <c r="AU117" s="326" t="s">
        <v>508</v>
      </c>
      <c r="AV117" s="326" t="s">
        <v>222</v>
      </c>
    </row>
    <row r="118" spans="1:48" s="139" customFormat="1" ht="12" customHeight="1" x14ac:dyDescent="0.15">
      <c r="A118" s="496"/>
      <c r="B118" s="499"/>
      <c r="C118" s="514"/>
      <c r="D118" s="505"/>
      <c r="E118" s="364"/>
      <c r="F118" s="509"/>
      <c r="G118" s="510"/>
      <c r="H118" s="167" t="s">
        <v>223</v>
      </c>
      <c r="I118" s="168" t="str">
        <f>IFERROR(VLOOKUP(I117,'P1-1'!$B:$AP,41,FALSE),"")</f>
        <v/>
      </c>
      <c r="J118" s="168" t="str">
        <f>IFERROR(VLOOKUP(J117,'P1-1'!$B:$AP,41,FALSE),"")</f>
        <v/>
      </c>
      <c r="K118" s="168" t="str">
        <f>IFERROR(VLOOKUP(K117,'P1-1'!$B:$AP,41,FALSE),"")</f>
        <v/>
      </c>
      <c r="L118" s="168" t="str">
        <f>IFERROR(VLOOKUP(L117,'P1-1'!$B:$AP,41,FALSE),"")</f>
        <v/>
      </c>
      <c r="M118" s="168" t="str">
        <f>IFERROR(VLOOKUP(M117,'P1-1'!$B:$AP,41,FALSE),"")</f>
        <v/>
      </c>
      <c r="N118" s="168" t="str">
        <f>IFERROR(VLOOKUP(N117,'P1-1'!$B:$AP,41,FALSE),"")</f>
        <v/>
      </c>
      <c r="O118" s="168" t="str">
        <f>IFERROR(VLOOKUP(O117,'P1-1'!$B:$AP,41,FALSE),"")</f>
        <v/>
      </c>
      <c r="P118" s="168" t="str">
        <f>IFERROR(VLOOKUP(P117,'P1-1'!$B:$AP,41,FALSE),"")</f>
        <v/>
      </c>
      <c r="Q118" s="168" t="str">
        <f>IFERROR(VLOOKUP(Q117,'P1-1'!$B:$AP,41,FALSE),"")</f>
        <v/>
      </c>
      <c r="R118" s="168" t="str">
        <f>IFERROR(VLOOKUP(R117,'P1-1'!$B:$AP,41,FALSE),"")</f>
        <v/>
      </c>
      <c r="S118" s="168" t="str">
        <f>IFERROR(VLOOKUP(S117,'P1-1'!$B:$AP,41,FALSE),"")</f>
        <v/>
      </c>
      <c r="T118" s="168" t="str">
        <f>IFERROR(VLOOKUP(T117,'P1-1'!$B:$AP,41,FALSE),"")</f>
        <v/>
      </c>
      <c r="U118" s="168" t="str">
        <f>IFERROR(VLOOKUP(U117,'P1-1'!$B:$AP,41,FALSE),"")</f>
        <v/>
      </c>
      <c r="V118" s="168" t="str">
        <f>IFERROR(VLOOKUP(V117,'P1-1'!$B:$AP,41,FALSE),"")</f>
        <v/>
      </c>
      <c r="W118" s="168" t="str">
        <f>IFERROR(VLOOKUP(W117,'P1-1'!$B:$AP,41,FALSE),"")</f>
        <v/>
      </c>
      <c r="X118" s="168" t="str">
        <f>IFERROR(VLOOKUP(X117,'P1-1'!$B:$AP,41,FALSE),"")</f>
        <v/>
      </c>
      <c r="Y118" s="168" t="str">
        <f>IFERROR(VLOOKUP(Y117,'P1-1'!$B:$AP,41,FALSE),"")</f>
        <v/>
      </c>
      <c r="Z118" s="168" t="str">
        <f>IFERROR(VLOOKUP(Z117,'P1-1'!$B:$AP,41,FALSE),"")</f>
        <v/>
      </c>
      <c r="AA118" s="168" t="str">
        <f>IFERROR(VLOOKUP(AA117,'P1-1'!$B:$AP,41,FALSE),"")</f>
        <v/>
      </c>
      <c r="AB118" s="168" t="str">
        <f>IFERROR(VLOOKUP(AB117,'P1-1'!$B:$AP,41,FALSE),"")</f>
        <v/>
      </c>
      <c r="AC118" s="168" t="str">
        <f>IFERROR(VLOOKUP(AC117,'P1-1'!$B:$AP,41,FALSE),"")</f>
        <v/>
      </c>
      <c r="AD118" s="168" t="str">
        <f>IFERROR(VLOOKUP(AD117,'P1-1'!$B:$AP,41,FALSE),"")</f>
        <v/>
      </c>
      <c r="AE118" s="168" t="str">
        <f>IFERROR(VLOOKUP(AE117,'P1-1'!$B:$AP,41,FALSE),"")</f>
        <v/>
      </c>
      <c r="AF118" s="168" t="str">
        <f>IFERROR(VLOOKUP(AF117,'P1-1'!$B:$AP,41,FALSE),"")</f>
        <v/>
      </c>
      <c r="AG118" s="168" t="str">
        <f>IFERROR(VLOOKUP(AG117,'P1-1'!$B:$AP,41,FALSE),"")</f>
        <v/>
      </c>
      <c r="AH118" s="168" t="str">
        <f>IFERROR(VLOOKUP(AH117,'P1-1'!$B:$AP,41,FALSE),"")</f>
        <v/>
      </c>
      <c r="AI118" s="168" t="str">
        <f>IFERROR(VLOOKUP(AI117,'P1-1'!$B:$AP,41,FALSE),"")</f>
        <v/>
      </c>
      <c r="AJ118" s="168" t="str">
        <f>IFERROR(VLOOKUP(AJ117,'P1-1'!$B:$AP,41,FALSE),"")</f>
        <v/>
      </c>
      <c r="AK118" s="168" t="str">
        <f>IFERROR(VLOOKUP(AK117,'P1-1'!$B:$AP,41,FALSE),"")</f>
        <v/>
      </c>
      <c r="AL118" s="168" t="str">
        <f>IFERROR(VLOOKUP(AL117,'P1-1'!$B:$AP,41,FALSE),"")</f>
        <v/>
      </c>
      <c r="AM118" s="168" t="str">
        <f>IFERROR(VLOOKUP(AM117,'P1-1'!$B:$AP,41,FALSE),"")</f>
        <v/>
      </c>
      <c r="AN118" s="483"/>
      <c r="AO118" s="486"/>
      <c r="AP118" s="490"/>
      <c r="AQ118" s="491"/>
      <c r="AR118" s="486"/>
      <c r="AS118" s="486"/>
      <c r="AT118" s="494"/>
      <c r="AU118" s="327" t="str">
        <f t="shared" ref="AU118" si="119">IFERROR(IF($D117="□",($AO117/$AK$7),($AO117/$AK$9)),"")</f>
        <v/>
      </c>
      <c r="AV118" s="327" t="str">
        <f t="shared" ref="AV118" si="120">IFERROR(IF($D117="□",($AN117/$AO$7),($AN117/$AO$9)),"")</f>
        <v/>
      </c>
    </row>
    <row r="119" spans="1:48" s="139" customFormat="1" ht="12" customHeight="1" x14ac:dyDescent="0.15">
      <c r="A119" s="497"/>
      <c r="B119" s="500"/>
      <c r="C119" s="515"/>
      <c r="D119" s="506"/>
      <c r="E119" s="364"/>
      <c r="F119" s="511"/>
      <c r="G119" s="512"/>
      <c r="H119" s="169" t="s">
        <v>224</v>
      </c>
      <c r="I119" s="168" t="str">
        <f>IFERROR(VLOOKUP(I117,'P1-1'!$B:$AP,31,FALSE),"")</f>
        <v/>
      </c>
      <c r="J119" s="168" t="str">
        <f>IFERROR(VLOOKUP(J117,'P1-1'!$B:$AP,31,FALSE),"")</f>
        <v/>
      </c>
      <c r="K119" s="168" t="str">
        <f>IFERROR(VLOOKUP(K117,'P1-1'!$B:$AP,31,FALSE),"")</f>
        <v/>
      </c>
      <c r="L119" s="168" t="str">
        <f>IFERROR(VLOOKUP(L117,'P1-1'!$B:$AP,31,FALSE),"")</f>
        <v/>
      </c>
      <c r="M119" s="168" t="str">
        <f>IFERROR(VLOOKUP(M117,'P1-1'!$B:$AP,31,FALSE),"")</f>
        <v/>
      </c>
      <c r="N119" s="168" t="str">
        <f>IFERROR(VLOOKUP(N117,'P1-1'!$B:$AP,31,FALSE),"")</f>
        <v/>
      </c>
      <c r="O119" s="168" t="str">
        <f>IFERROR(VLOOKUP(O117,'P1-1'!$B:$AP,31,FALSE),"")</f>
        <v/>
      </c>
      <c r="P119" s="168" t="str">
        <f>IFERROR(VLOOKUP(P117,'P1-1'!$B:$AP,31,FALSE),"")</f>
        <v/>
      </c>
      <c r="Q119" s="168" t="str">
        <f>IFERROR(VLOOKUP(Q117,'P1-1'!$B:$AP,31,FALSE),"")</f>
        <v/>
      </c>
      <c r="R119" s="168" t="str">
        <f>IFERROR(VLOOKUP(R117,'P1-1'!$B:$AP,31,FALSE),"")</f>
        <v/>
      </c>
      <c r="S119" s="168" t="str">
        <f>IFERROR(VLOOKUP(S117,'P1-1'!$B:$AP,31,FALSE),"")</f>
        <v/>
      </c>
      <c r="T119" s="168" t="str">
        <f>IFERROR(VLOOKUP(T117,'P1-1'!$B:$AP,31,FALSE),"")</f>
        <v/>
      </c>
      <c r="U119" s="168" t="str">
        <f>IFERROR(VLOOKUP(U117,'P1-1'!$B:$AP,31,FALSE),"")</f>
        <v/>
      </c>
      <c r="V119" s="168" t="str">
        <f>IFERROR(VLOOKUP(V117,'P1-1'!$B:$AP,31,FALSE),"")</f>
        <v/>
      </c>
      <c r="W119" s="168" t="str">
        <f>IFERROR(VLOOKUP(W117,'P1-1'!$B:$AP,31,FALSE),"")</f>
        <v/>
      </c>
      <c r="X119" s="168" t="str">
        <f>IFERROR(VLOOKUP(X117,'P1-1'!$B:$AP,31,FALSE),"")</f>
        <v/>
      </c>
      <c r="Y119" s="168" t="str">
        <f>IFERROR(VLOOKUP(Y117,'P1-1'!$B:$AP,31,FALSE),"")</f>
        <v/>
      </c>
      <c r="Z119" s="168" t="str">
        <f>IFERROR(VLOOKUP(Z117,'P1-1'!$B:$AP,31,FALSE),"")</f>
        <v/>
      </c>
      <c r="AA119" s="168" t="str">
        <f>IFERROR(VLOOKUP(AA117,'P1-1'!$B:$AP,31,FALSE),"")</f>
        <v/>
      </c>
      <c r="AB119" s="168" t="str">
        <f>IFERROR(VLOOKUP(AB117,'P1-1'!$B:$AP,31,FALSE),"")</f>
        <v/>
      </c>
      <c r="AC119" s="168" t="str">
        <f>IFERROR(VLOOKUP(AC117,'P1-1'!$B:$AP,31,FALSE),"")</f>
        <v/>
      </c>
      <c r="AD119" s="168" t="str">
        <f>IFERROR(VLOOKUP(AD117,'P1-1'!$B:$AP,31,FALSE),"")</f>
        <v/>
      </c>
      <c r="AE119" s="168" t="str">
        <f>IFERROR(VLOOKUP(AE117,'P1-1'!$B:$AP,31,FALSE),"")</f>
        <v/>
      </c>
      <c r="AF119" s="168" t="str">
        <f>IFERROR(VLOOKUP(AF117,'P1-1'!$B:$AP,31,FALSE),"")</f>
        <v/>
      </c>
      <c r="AG119" s="168" t="str">
        <f>IFERROR(VLOOKUP(AG117,'P1-1'!$B:$AP,31,FALSE),"")</f>
        <v/>
      </c>
      <c r="AH119" s="168" t="str">
        <f>IFERROR(VLOOKUP(AH117,'P1-1'!$B:$AP,31,FALSE),"")</f>
        <v/>
      </c>
      <c r="AI119" s="168" t="str">
        <f>IFERROR(VLOOKUP(AI117,'P1-1'!$B:$AP,31,FALSE),"")</f>
        <v/>
      </c>
      <c r="AJ119" s="168" t="str">
        <f>IFERROR(VLOOKUP(AJ117,'P1-1'!$B:$AP,31,FALSE),"")</f>
        <v/>
      </c>
      <c r="AK119" s="168" t="str">
        <f>IFERROR(VLOOKUP(AK117,'P1-1'!$B:$AP,31,FALSE),"")</f>
        <v/>
      </c>
      <c r="AL119" s="168" t="str">
        <f>IFERROR(VLOOKUP(AL117,'P1-1'!$B:$AP,31,FALSE),"")</f>
        <v/>
      </c>
      <c r="AM119" s="168" t="str">
        <f>IFERROR(VLOOKUP(AM117,'P1-1'!$B:$AP,31,FALSE),"")</f>
        <v/>
      </c>
      <c r="AN119" s="484"/>
      <c r="AO119" s="487"/>
      <c r="AP119" s="492"/>
      <c r="AQ119" s="493"/>
      <c r="AR119" s="487"/>
      <c r="AS119" s="487"/>
      <c r="AT119" s="494"/>
      <c r="AU119" s="328"/>
      <c r="AV119" s="328"/>
    </row>
    <row r="120" spans="1:48" s="139" customFormat="1" ht="12" customHeight="1" x14ac:dyDescent="0.15">
      <c r="A120" s="495">
        <v>33</v>
      </c>
      <c r="B120" s="498"/>
      <c r="C120" s="513"/>
      <c r="D120" s="504" t="s">
        <v>95</v>
      </c>
      <c r="E120" s="363"/>
      <c r="F120" s="507"/>
      <c r="G120" s="508"/>
      <c r="H120" s="166" t="s">
        <v>221</v>
      </c>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482">
        <f t="shared" ref="AN120" si="121">IF(LEFT($AN$2,6)="共同生活援助",SUM(I121:AM121),SUM(I121:AM122))</f>
        <v>0</v>
      </c>
      <c r="AO120" s="485">
        <f>IF($AN$4="４週",AN120/4,AN120/(DAY(EOMONTH($I$22,0))/7))</f>
        <v>0</v>
      </c>
      <c r="AP120" s="488"/>
      <c r="AQ120" s="489"/>
      <c r="AR120" s="485" t="str">
        <f t="shared" ref="AR120" si="122">IF($AN$4="４週",AU121,AV121)</f>
        <v/>
      </c>
      <c r="AS120" s="485"/>
      <c r="AT120" s="494"/>
      <c r="AU120" s="326" t="s">
        <v>508</v>
      </c>
      <c r="AV120" s="326" t="s">
        <v>222</v>
      </c>
    </row>
    <row r="121" spans="1:48" s="139" customFormat="1" ht="12" customHeight="1" x14ac:dyDescent="0.15">
      <c r="A121" s="496"/>
      <c r="B121" s="499"/>
      <c r="C121" s="514"/>
      <c r="D121" s="505"/>
      <c r="E121" s="364"/>
      <c r="F121" s="509"/>
      <c r="G121" s="510"/>
      <c r="H121" s="167" t="s">
        <v>223</v>
      </c>
      <c r="I121" s="168" t="str">
        <f>IFERROR(VLOOKUP(I120,'P1-1'!$B:$AP,41,FALSE),"")</f>
        <v/>
      </c>
      <c r="J121" s="168" t="str">
        <f>IFERROR(VLOOKUP(J120,'P1-1'!$B:$AP,41,FALSE),"")</f>
        <v/>
      </c>
      <c r="K121" s="168" t="str">
        <f>IFERROR(VLOOKUP(K120,'P1-1'!$B:$AP,41,FALSE),"")</f>
        <v/>
      </c>
      <c r="L121" s="168" t="str">
        <f>IFERROR(VLOOKUP(L120,'P1-1'!$B:$AP,41,FALSE),"")</f>
        <v/>
      </c>
      <c r="M121" s="168" t="str">
        <f>IFERROR(VLOOKUP(M120,'P1-1'!$B:$AP,41,FALSE),"")</f>
        <v/>
      </c>
      <c r="N121" s="168" t="str">
        <f>IFERROR(VLOOKUP(N120,'P1-1'!$B:$AP,41,FALSE),"")</f>
        <v/>
      </c>
      <c r="O121" s="168" t="str">
        <f>IFERROR(VLOOKUP(O120,'P1-1'!$B:$AP,41,FALSE),"")</f>
        <v/>
      </c>
      <c r="P121" s="168" t="str">
        <f>IFERROR(VLOOKUP(P120,'P1-1'!$B:$AP,41,FALSE),"")</f>
        <v/>
      </c>
      <c r="Q121" s="168" t="str">
        <f>IFERROR(VLOOKUP(Q120,'P1-1'!$B:$AP,41,FALSE),"")</f>
        <v/>
      </c>
      <c r="R121" s="168" t="str">
        <f>IFERROR(VLOOKUP(R120,'P1-1'!$B:$AP,41,FALSE),"")</f>
        <v/>
      </c>
      <c r="S121" s="168" t="str">
        <f>IFERROR(VLOOKUP(S120,'P1-1'!$B:$AP,41,FALSE),"")</f>
        <v/>
      </c>
      <c r="T121" s="168" t="str">
        <f>IFERROR(VLOOKUP(T120,'P1-1'!$B:$AP,41,FALSE),"")</f>
        <v/>
      </c>
      <c r="U121" s="168" t="str">
        <f>IFERROR(VLOOKUP(U120,'P1-1'!$B:$AP,41,FALSE),"")</f>
        <v/>
      </c>
      <c r="V121" s="168" t="str">
        <f>IFERROR(VLOOKUP(V120,'P1-1'!$B:$AP,41,FALSE),"")</f>
        <v/>
      </c>
      <c r="W121" s="168" t="str">
        <f>IFERROR(VLOOKUP(W120,'P1-1'!$B:$AP,41,FALSE),"")</f>
        <v/>
      </c>
      <c r="X121" s="168" t="str">
        <f>IFERROR(VLOOKUP(X120,'P1-1'!$B:$AP,41,FALSE),"")</f>
        <v/>
      </c>
      <c r="Y121" s="168" t="str">
        <f>IFERROR(VLOOKUP(Y120,'P1-1'!$B:$AP,41,FALSE),"")</f>
        <v/>
      </c>
      <c r="Z121" s="168" t="str">
        <f>IFERROR(VLOOKUP(Z120,'P1-1'!$B:$AP,41,FALSE),"")</f>
        <v/>
      </c>
      <c r="AA121" s="168" t="str">
        <f>IFERROR(VLOOKUP(AA120,'P1-1'!$B:$AP,41,FALSE),"")</f>
        <v/>
      </c>
      <c r="AB121" s="168" t="str">
        <f>IFERROR(VLOOKUP(AB120,'P1-1'!$B:$AP,41,FALSE),"")</f>
        <v/>
      </c>
      <c r="AC121" s="168" t="str">
        <f>IFERROR(VLOOKUP(AC120,'P1-1'!$B:$AP,41,FALSE),"")</f>
        <v/>
      </c>
      <c r="AD121" s="168" t="str">
        <f>IFERROR(VLOOKUP(AD120,'P1-1'!$B:$AP,41,FALSE),"")</f>
        <v/>
      </c>
      <c r="AE121" s="168" t="str">
        <f>IFERROR(VLOOKUP(AE120,'P1-1'!$B:$AP,41,FALSE),"")</f>
        <v/>
      </c>
      <c r="AF121" s="168" t="str">
        <f>IFERROR(VLOOKUP(AF120,'P1-1'!$B:$AP,41,FALSE),"")</f>
        <v/>
      </c>
      <c r="AG121" s="168" t="str">
        <f>IFERROR(VLOOKUP(AG120,'P1-1'!$B:$AP,41,FALSE),"")</f>
        <v/>
      </c>
      <c r="AH121" s="168" t="str">
        <f>IFERROR(VLOOKUP(AH120,'P1-1'!$B:$AP,41,FALSE),"")</f>
        <v/>
      </c>
      <c r="AI121" s="168" t="str">
        <f>IFERROR(VLOOKUP(AI120,'P1-1'!$B:$AP,41,FALSE),"")</f>
        <v/>
      </c>
      <c r="AJ121" s="168" t="str">
        <f>IFERROR(VLOOKUP(AJ120,'P1-1'!$B:$AP,41,FALSE),"")</f>
        <v/>
      </c>
      <c r="AK121" s="168" t="str">
        <f>IFERROR(VLOOKUP(AK120,'P1-1'!$B:$AP,41,FALSE),"")</f>
        <v/>
      </c>
      <c r="AL121" s="168" t="str">
        <f>IFERROR(VLOOKUP(AL120,'P1-1'!$B:$AP,41,FALSE),"")</f>
        <v/>
      </c>
      <c r="AM121" s="168" t="str">
        <f>IFERROR(VLOOKUP(AM120,'P1-1'!$B:$AP,41,FALSE),"")</f>
        <v/>
      </c>
      <c r="AN121" s="483"/>
      <c r="AO121" s="486"/>
      <c r="AP121" s="490"/>
      <c r="AQ121" s="491"/>
      <c r="AR121" s="486"/>
      <c r="AS121" s="486"/>
      <c r="AT121" s="494"/>
      <c r="AU121" s="327" t="str">
        <f t="shared" ref="AU121" si="123">IFERROR(IF($D120="□",($AO120/$AK$7),($AO120/$AK$9)),"")</f>
        <v/>
      </c>
      <c r="AV121" s="327" t="str">
        <f t="shared" ref="AV121" si="124">IFERROR(IF($D120="□",($AN120/$AO$7),($AN120/$AO$9)),"")</f>
        <v/>
      </c>
    </row>
    <row r="122" spans="1:48" s="139" customFormat="1" ht="12" customHeight="1" x14ac:dyDescent="0.15">
      <c r="A122" s="497"/>
      <c r="B122" s="500"/>
      <c r="C122" s="515"/>
      <c r="D122" s="506"/>
      <c r="E122" s="364"/>
      <c r="F122" s="511"/>
      <c r="G122" s="512"/>
      <c r="H122" s="169" t="s">
        <v>224</v>
      </c>
      <c r="I122" s="168" t="str">
        <f>IFERROR(VLOOKUP(I120,'P1-1'!$B:$AP,31,FALSE),"")</f>
        <v/>
      </c>
      <c r="J122" s="168" t="str">
        <f>IFERROR(VLOOKUP(J120,'P1-1'!$B:$AP,31,FALSE),"")</f>
        <v/>
      </c>
      <c r="K122" s="168" t="str">
        <f>IFERROR(VLOOKUP(K120,'P1-1'!$B:$AP,31,FALSE),"")</f>
        <v/>
      </c>
      <c r="L122" s="168" t="str">
        <f>IFERROR(VLOOKUP(L120,'P1-1'!$B:$AP,31,FALSE),"")</f>
        <v/>
      </c>
      <c r="M122" s="168" t="str">
        <f>IFERROR(VLOOKUP(M120,'P1-1'!$B:$AP,31,FALSE),"")</f>
        <v/>
      </c>
      <c r="N122" s="168" t="str">
        <f>IFERROR(VLOOKUP(N120,'P1-1'!$B:$AP,31,FALSE),"")</f>
        <v/>
      </c>
      <c r="O122" s="168" t="str">
        <f>IFERROR(VLOOKUP(O120,'P1-1'!$B:$AP,31,FALSE),"")</f>
        <v/>
      </c>
      <c r="P122" s="168" t="str">
        <f>IFERROR(VLOOKUP(P120,'P1-1'!$B:$AP,31,FALSE),"")</f>
        <v/>
      </c>
      <c r="Q122" s="168" t="str">
        <f>IFERROR(VLOOKUP(Q120,'P1-1'!$B:$AP,31,FALSE),"")</f>
        <v/>
      </c>
      <c r="R122" s="168" t="str">
        <f>IFERROR(VLOOKUP(R120,'P1-1'!$B:$AP,31,FALSE),"")</f>
        <v/>
      </c>
      <c r="S122" s="168" t="str">
        <f>IFERROR(VLOOKUP(S120,'P1-1'!$B:$AP,31,FALSE),"")</f>
        <v/>
      </c>
      <c r="T122" s="168" t="str">
        <f>IFERROR(VLOOKUP(T120,'P1-1'!$B:$AP,31,FALSE),"")</f>
        <v/>
      </c>
      <c r="U122" s="168" t="str">
        <f>IFERROR(VLOOKUP(U120,'P1-1'!$B:$AP,31,FALSE),"")</f>
        <v/>
      </c>
      <c r="V122" s="168" t="str">
        <f>IFERROR(VLOOKUP(V120,'P1-1'!$B:$AP,31,FALSE),"")</f>
        <v/>
      </c>
      <c r="W122" s="168" t="str">
        <f>IFERROR(VLOOKUP(W120,'P1-1'!$B:$AP,31,FALSE),"")</f>
        <v/>
      </c>
      <c r="X122" s="168" t="str">
        <f>IFERROR(VLOOKUP(X120,'P1-1'!$B:$AP,31,FALSE),"")</f>
        <v/>
      </c>
      <c r="Y122" s="168" t="str">
        <f>IFERROR(VLOOKUP(Y120,'P1-1'!$B:$AP,31,FALSE),"")</f>
        <v/>
      </c>
      <c r="Z122" s="168" t="str">
        <f>IFERROR(VLOOKUP(Z120,'P1-1'!$B:$AP,31,FALSE),"")</f>
        <v/>
      </c>
      <c r="AA122" s="168" t="str">
        <f>IFERROR(VLOOKUP(AA120,'P1-1'!$B:$AP,31,FALSE),"")</f>
        <v/>
      </c>
      <c r="AB122" s="168" t="str">
        <f>IFERROR(VLOOKUP(AB120,'P1-1'!$B:$AP,31,FALSE),"")</f>
        <v/>
      </c>
      <c r="AC122" s="168" t="str">
        <f>IFERROR(VLOOKUP(AC120,'P1-1'!$B:$AP,31,FALSE),"")</f>
        <v/>
      </c>
      <c r="AD122" s="168" t="str">
        <f>IFERROR(VLOOKUP(AD120,'P1-1'!$B:$AP,31,FALSE),"")</f>
        <v/>
      </c>
      <c r="AE122" s="168" t="str">
        <f>IFERROR(VLOOKUP(AE120,'P1-1'!$B:$AP,31,FALSE),"")</f>
        <v/>
      </c>
      <c r="AF122" s="168" t="str">
        <f>IFERROR(VLOOKUP(AF120,'P1-1'!$B:$AP,31,FALSE),"")</f>
        <v/>
      </c>
      <c r="AG122" s="168" t="str">
        <f>IFERROR(VLOOKUP(AG120,'P1-1'!$B:$AP,31,FALSE),"")</f>
        <v/>
      </c>
      <c r="AH122" s="168" t="str">
        <f>IFERROR(VLOOKUP(AH120,'P1-1'!$B:$AP,31,FALSE),"")</f>
        <v/>
      </c>
      <c r="AI122" s="168" t="str">
        <f>IFERROR(VLOOKUP(AI120,'P1-1'!$B:$AP,31,FALSE),"")</f>
        <v/>
      </c>
      <c r="AJ122" s="168" t="str">
        <f>IFERROR(VLOOKUP(AJ120,'P1-1'!$B:$AP,31,FALSE),"")</f>
        <v/>
      </c>
      <c r="AK122" s="168" t="str">
        <f>IFERROR(VLOOKUP(AK120,'P1-1'!$B:$AP,31,FALSE),"")</f>
        <v/>
      </c>
      <c r="AL122" s="168" t="str">
        <f>IFERROR(VLOOKUP(AL120,'P1-1'!$B:$AP,31,FALSE),"")</f>
        <v/>
      </c>
      <c r="AM122" s="168" t="str">
        <f>IFERROR(VLOOKUP(AM120,'P1-1'!$B:$AP,31,FALSE),"")</f>
        <v/>
      </c>
      <c r="AN122" s="484"/>
      <c r="AO122" s="487"/>
      <c r="AP122" s="492"/>
      <c r="AQ122" s="493"/>
      <c r="AR122" s="487"/>
      <c r="AS122" s="487"/>
      <c r="AT122" s="494"/>
      <c r="AU122" s="328"/>
      <c r="AV122" s="328"/>
    </row>
    <row r="123" spans="1:48" s="139" customFormat="1" ht="12" customHeight="1" x14ac:dyDescent="0.15">
      <c r="A123" s="495">
        <v>34</v>
      </c>
      <c r="B123" s="498"/>
      <c r="C123" s="513"/>
      <c r="D123" s="504" t="s">
        <v>95</v>
      </c>
      <c r="E123" s="363"/>
      <c r="F123" s="507"/>
      <c r="G123" s="508"/>
      <c r="H123" s="166" t="s">
        <v>221</v>
      </c>
      <c r="I123" s="325"/>
      <c r="J123" s="325"/>
      <c r="K123" s="325"/>
      <c r="L123" s="325"/>
      <c r="M123" s="325"/>
      <c r="N123" s="325"/>
      <c r="O123" s="325"/>
      <c r="P123" s="325"/>
      <c r="Q123" s="325"/>
      <c r="R123" s="325"/>
      <c r="S123" s="325"/>
      <c r="T123" s="325"/>
      <c r="U123" s="325"/>
      <c r="V123" s="325"/>
      <c r="W123" s="325"/>
      <c r="X123" s="325"/>
      <c r="Y123" s="325"/>
      <c r="Z123" s="325"/>
      <c r="AA123" s="325"/>
      <c r="AB123" s="325"/>
      <c r="AC123" s="325"/>
      <c r="AD123" s="325"/>
      <c r="AE123" s="325"/>
      <c r="AF123" s="325"/>
      <c r="AG123" s="325"/>
      <c r="AH123" s="325"/>
      <c r="AI123" s="325"/>
      <c r="AJ123" s="325"/>
      <c r="AK123" s="325"/>
      <c r="AL123" s="325"/>
      <c r="AM123" s="325"/>
      <c r="AN123" s="482">
        <f t="shared" ref="AN123" si="125">IF(LEFT($AN$2,6)="共同生活援助",SUM(I124:AM124),SUM(I124:AM125))</f>
        <v>0</v>
      </c>
      <c r="AO123" s="485">
        <f>IF($AN$4="４週",AN123/4,AN123/(DAY(EOMONTH($I$22,0))/7))</f>
        <v>0</v>
      </c>
      <c r="AP123" s="488"/>
      <c r="AQ123" s="489"/>
      <c r="AR123" s="485" t="str">
        <f t="shared" ref="AR123" si="126">IF($AN$4="４週",AU124,AV124)</f>
        <v/>
      </c>
      <c r="AS123" s="485"/>
      <c r="AT123" s="494"/>
      <c r="AU123" s="326" t="s">
        <v>508</v>
      </c>
      <c r="AV123" s="326" t="s">
        <v>222</v>
      </c>
    </row>
    <row r="124" spans="1:48" s="139" customFormat="1" ht="12" customHeight="1" x14ac:dyDescent="0.15">
      <c r="A124" s="496"/>
      <c r="B124" s="499"/>
      <c r="C124" s="514"/>
      <c r="D124" s="505"/>
      <c r="E124" s="364"/>
      <c r="F124" s="509"/>
      <c r="G124" s="510"/>
      <c r="H124" s="167" t="s">
        <v>223</v>
      </c>
      <c r="I124" s="168" t="str">
        <f>IFERROR(VLOOKUP(I123,'P1-1'!$B:$AP,41,FALSE),"")</f>
        <v/>
      </c>
      <c r="J124" s="168" t="str">
        <f>IFERROR(VLOOKUP(J123,'P1-1'!$B:$AP,41,FALSE),"")</f>
        <v/>
      </c>
      <c r="K124" s="168" t="str">
        <f>IFERROR(VLOOKUP(K123,'P1-1'!$B:$AP,41,FALSE),"")</f>
        <v/>
      </c>
      <c r="L124" s="168" t="str">
        <f>IFERROR(VLOOKUP(L123,'P1-1'!$B:$AP,41,FALSE),"")</f>
        <v/>
      </c>
      <c r="M124" s="168" t="str">
        <f>IFERROR(VLOOKUP(M123,'P1-1'!$B:$AP,41,FALSE),"")</f>
        <v/>
      </c>
      <c r="N124" s="168" t="str">
        <f>IFERROR(VLOOKUP(N123,'P1-1'!$B:$AP,41,FALSE),"")</f>
        <v/>
      </c>
      <c r="O124" s="168" t="str">
        <f>IFERROR(VLOOKUP(O123,'P1-1'!$B:$AP,41,FALSE),"")</f>
        <v/>
      </c>
      <c r="P124" s="168" t="str">
        <f>IFERROR(VLOOKUP(P123,'P1-1'!$B:$AP,41,FALSE),"")</f>
        <v/>
      </c>
      <c r="Q124" s="168" t="str">
        <f>IFERROR(VLOOKUP(Q123,'P1-1'!$B:$AP,41,FALSE),"")</f>
        <v/>
      </c>
      <c r="R124" s="168" t="str">
        <f>IFERROR(VLOOKUP(R123,'P1-1'!$B:$AP,41,FALSE),"")</f>
        <v/>
      </c>
      <c r="S124" s="168" t="str">
        <f>IFERROR(VLOOKUP(S123,'P1-1'!$B:$AP,41,FALSE),"")</f>
        <v/>
      </c>
      <c r="T124" s="168" t="str">
        <f>IFERROR(VLOOKUP(T123,'P1-1'!$B:$AP,41,FALSE),"")</f>
        <v/>
      </c>
      <c r="U124" s="168" t="str">
        <f>IFERROR(VLOOKUP(U123,'P1-1'!$B:$AP,41,FALSE),"")</f>
        <v/>
      </c>
      <c r="V124" s="168" t="str">
        <f>IFERROR(VLOOKUP(V123,'P1-1'!$B:$AP,41,FALSE),"")</f>
        <v/>
      </c>
      <c r="W124" s="168" t="str">
        <f>IFERROR(VLOOKUP(W123,'P1-1'!$B:$AP,41,FALSE),"")</f>
        <v/>
      </c>
      <c r="X124" s="168" t="str">
        <f>IFERROR(VLOOKUP(X123,'P1-1'!$B:$AP,41,FALSE),"")</f>
        <v/>
      </c>
      <c r="Y124" s="168" t="str">
        <f>IFERROR(VLOOKUP(Y123,'P1-1'!$B:$AP,41,FALSE),"")</f>
        <v/>
      </c>
      <c r="Z124" s="168" t="str">
        <f>IFERROR(VLOOKUP(Z123,'P1-1'!$B:$AP,41,FALSE),"")</f>
        <v/>
      </c>
      <c r="AA124" s="168" t="str">
        <f>IFERROR(VLOOKUP(AA123,'P1-1'!$B:$AP,41,FALSE),"")</f>
        <v/>
      </c>
      <c r="AB124" s="168" t="str">
        <f>IFERROR(VLOOKUP(AB123,'P1-1'!$B:$AP,41,FALSE),"")</f>
        <v/>
      </c>
      <c r="AC124" s="168" t="str">
        <f>IFERROR(VLOOKUP(AC123,'P1-1'!$B:$AP,41,FALSE),"")</f>
        <v/>
      </c>
      <c r="AD124" s="168" t="str">
        <f>IFERROR(VLOOKUP(AD123,'P1-1'!$B:$AP,41,FALSE),"")</f>
        <v/>
      </c>
      <c r="AE124" s="168" t="str">
        <f>IFERROR(VLOOKUP(AE123,'P1-1'!$B:$AP,41,FALSE),"")</f>
        <v/>
      </c>
      <c r="AF124" s="168" t="str">
        <f>IFERROR(VLOOKUP(AF123,'P1-1'!$B:$AP,41,FALSE),"")</f>
        <v/>
      </c>
      <c r="AG124" s="168" t="str">
        <f>IFERROR(VLOOKUP(AG123,'P1-1'!$B:$AP,41,FALSE),"")</f>
        <v/>
      </c>
      <c r="AH124" s="168" t="str">
        <f>IFERROR(VLOOKUP(AH123,'P1-1'!$B:$AP,41,FALSE),"")</f>
        <v/>
      </c>
      <c r="AI124" s="168" t="str">
        <f>IFERROR(VLOOKUP(AI123,'P1-1'!$B:$AP,41,FALSE),"")</f>
        <v/>
      </c>
      <c r="AJ124" s="168" t="str">
        <f>IFERROR(VLOOKUP(AJ123,'P1-1'!$B:$AP,41,FALSE),"")</f>
        <v/>
      </c>
      <c r="AK124" s="168" t="str">
        <f>IFERROR(VLOOKUP(AK123,'P1-1'!$B:$AP,41,FALSE),"")</f>
        <v/>
      </c>
      <c r="AL124" s="168" t="str">
        <f>IFERROR(VLOOKUP(AL123,'P1-1'!$B:$AP,41,FALSE),"")</f>
        <v/>
      </c>
      <c r="AM124" s="168" t="str">
        <f>IFERROR(VLOOKUP(AM123,'P1-1'!$B:$AP,41,FALSE),"")</f>
        <v/>
      </c>
      <c r="AN124" s="483"/>
      <c r="AO124" s="486"/>
      <c r="AP124" s="490"/>
      <c r="AQ124" s="491"/>
      <c r="AR124" s="486"/>
      <c r="AS124" s="486"/>
      <c r="AT124" s="494"/>
      <c r="AU124" s="327" t="str">
        <f t="shared" ref="AU124" si="127">IFERROR(IF($D123="□",($AO123/$AK$7),($AO123/$AK$9)),"")</f>
        <v/>
      </c>
      <c r="AV124" s="327" t="str">
        <f t="shared" ref="AV124" si="128">IFERROR(IF($D123="□",($AN123/$AO$7),($AN123/$AO$9)),"")</f>
        <v/>
      </c>
    </row>
    <row r="125" spans="1:48" s="139" customFormat="1" ht="12" customHeight="1" x14ac:dyDescent="0.15">
      <c r="A125" s="497"/>
      <c r="B125" s="500"/>
      <c r="C125" s="515"/>
      <c r="D125" s="506"/>
      <c r="E125" s="364"/>
      <c r="F125" s="511"/>
      <c r="G125" s="512"/>
      <c r="H125" s="169" t="s">
        <v>224</v>
      </c>
      <c r="I125" s="170" t="str">
        <f>IFERROR(VLOOKUP(I123,'P1-1'!$B:$AP,31,FALSE),"")</f>
        <v/>
      </c>
      <c r="J125" s="168" t="str">
        <f>IFERROR(VLOOKUP(J123,'P1-1'!$B:$AP,31,FALSE),"")</f>
        <v/>
      </c>
      <c r="K125" s="168" t="str">
        <f>IFERROR(VLOOKUP(K123,'P1-1'!$B:$AP,31,FALSE),"")</f>
        <v/>
      </c>
      <c r="L125" s="168" t="str">
        <f>IFERROR(VLOOKUP(L123,'P1-1'!$B:$AP,31,FALSE),"")</f>
        <v/>
      </c>
      <c r="M125" s="168" t="str">
        <f>IFERROR(VLOOKUP(M123,'P1-1'!$B:$AP,31,FALSE),"")</f>
        <v/>
      </c>
      <c r="N125" s="168" t="str">
        <f>IFERROR(VLOOKUP(N123,'P1-1'!$B:$AP,31,FALSE),"")</f>
        <v/>
      </c>
      <c r="O125" s="168" t="str">
        <f>IFERROR(VLOOKUP(O123,'P1-1'!$B:$AP,31,FALSE),"")</f>
        <v/>
      </c>
      <c r="P125" s="168" t="str">
        <f>IFERROR(VLOOKUP(P123,'P1-1'!$B:$AP,31,FALSE),"")</f>
        <v/>
      </c>
      <c r="Q125" s="168" t="str">
        <f>IFERROR(VLOOKUP(Q123,'P1-1'!$B:$AP,31,FALSE),"")</f>
        <v/>
      </c>
      <c r="R125" s="168" t="str">
        <f>IFERROR(VLOOKUP(R123,'P1-1'!$B:$AP,31,FALSE),"")</f>
        <v/>
      </c>
      <c r="S125" s="168" t="str">
        <f>IFERROR(VLOOKUP(S123,'P1-1'!$B:$AP,31,FALSE),"")</f>
        <v/>
      </c>
      <c r="T125" s="168" t="str">
        <f>IFERROR(VLOOKUP(T123,'P1-1'!$B:$AP,31,FALSE),"")</f>
        <v/>
      </c>
      <c r="U125" s="168" t="str">
        <f>IFERROR(VLOOKUP(U123,'P1-1'!$B:$AP,31,FALSE),"")</f>
        <v/>
      </c>
      <c r="V125" s="168" t="str">
        <f>IFERROR(VLOOKUP(V123,'P1-1'!$B:$AP,31,FALSE),"")</f>
        <v/>
      </c>
      <c r="W125" s="168" t="str">
        <f>IFERROR(VLOOKUP(W123,'P1-1'!$B:$AP,31,FALSE),"")</f>
        <v/>
      </c>
      <c r="X125" s="168" t="str">
        <f>IFERROR(VLOOKUP(X123,'P1-1'!$B:$AP,31,FALSE),"")</f>
        <v/>
      </c>
      <c r="Y125" s="168" t="str">
        <f>IFERROR(VLOOKUP(Y123,'P1-1'!$B:$AP,31,FALSE),"")</f>
        <v/>
      </c>
      <c r="Z125" s="168" t="str">
        <f>IFERROR(VLOOKUP(Z123,'P1-1'!$B:$AP,31,FALSE),"")</f>
        <v/>
      </c>
      <c r="AA125" s="168" t="str">
        <f>IFERROR(VLOOKUP(AA123,'P1-1'!$B:$AP,31,FALSE),"")</f>
        <v/>
      </c>
      <c r="AB125" s="168" t="str">
        <f>IFERROR(VLOOKUP(AB123,'P1-1'!$B:$AP,31,FALSE),"")</f>
        <v/>
      </c>
      <c r="AC125" s="168" t="str">
        <f>IFERROR(VLOOKUP(AC123,'P1-1'!$B:$AP,31,FALSE),"")</f>
        <v/>
      </c>
      <c r="AD125" s="168" t="str">
        <f>IFERROR(VLOOKUP(AD123,'P1-1'!$B:$AP,31,FALSE),"")</f>
        <v/>
      </c>
      <c r="AE125" s="168" t="str">
        <f>IFERROR(VLOOKUP(AE123,'P1-1'!$B:$AP,31,FALSE),"")</f>
        <v/>
      </c>
      <c r="AF125" s="168" t="str">
        <f>IFERROR(VLOOKUP(AF123,'P1-1'!$B:$AP,31,FALSE),"")</f>
        <v/>
      </c>
      <c r="AG125" s="168" t="str">
        <f>IFERROR(VLOOKUP(AG123,'P1-1'!$B:$AP,31,FALSE),"")</f>
        <v/>
      </c>
      <c r="AH125" s="168" t="str">
        <f>IFERROR(VLOOKUP(AH123,'P1-1'!$B:$AP,31,FALSE),"")</f>
        <v/>
      </c>
      <c r="AI125" s="168" t="str">
        <f>IFERROR(VLOOKUP(AI123,'P1-1'!$B:$AP,31,FALSE),"")</f>
        <v/>
      </c>
      <c r="AJ125" s="168" t="str">
        <f>IFERROR(VLOOKUP(AJ123,'P1-1'!$B:$AP,31,FALSE),"")</f>
        <v/>
      </c>
      <c r="AK125" s="168" t="str">
        <f>IFERROR(VLOOKUP(AK123,'P1-1'!$B:$AP,31,FALSE),"")</f>
        <v/>
      </c>
      <c r="AL125" s="168" t="str">
        <f>IFERROR(VLOOKUP(AL123,'P1-1'!$B:$AP,31,FALSE),"")</f>
        <v/>
      </c>
      <c r="AM125" s="168" t="str">
        <f>IFERROR(VLOOKUP(AM123,'P1-1'!$B:$AP,31,FALSE),"")</f>
        <v/>
      </c>
      <c r="AN125" s="484"/>
      <c r="AO125" s="487"/>
      <c r="AP125" s="492"/>
      <c r="AQ125" s="493"/>
      <c r="AR125" s="487"/>
      <c r="AS125" s="487"/>
      <c r="AT125" s="494"/>
      <c r="AU125" s="328"/>
      <c r="AV125" s="328"/>
    </row>
    <row r="126" spans="1:48" s="139" customFormat="1" ht="12" customHeight="1" x14ac:dyDescent="0.15">
      <c r="A126" s="495">
        <v>35</v>
      </c>
      <c r="B126" s="498"/>
      <c r="C126" s="513"/>
      <c r="D126" s="504" t="s">
        <v>95</v>
      </c>
      <c r="E126" s="363"/>
      <c r="F126" s="507"/>
      <c r="G126" s="508"/>
      <c r="H126" s="166" t="s">
        <v>221</v>
      </c>
      <c r="I126" s="325"/>
      <c r="J126" s="325"/>
      <c r="K126" s="325"/>
      <c r="L126" s="325"/>
      <c r="M126" s="325"/>
      <c r="N126" s="325"/>
      <c r="O126" s="325"/>
      <c r="P126" s="325"/>
      <c r="Q126" s="325"/>
      <c r="R126" s="325"/>
      <c r="S126" s="325"/>
      <c r="T126" s="325"/>
      <c r="U126" s="325"/>
      <c r="V126" s="325"/>
      <c r="W126" s="325"/>
      <c r="X126" s="325"/>
      <c r="Y126" s="325"/>
      <c r="Z126" s="325"/>
      <c r="AA126" s="325"/>
      <c r="AB126" s="325"/>
      <c r="AC126" s="325"/>
      <c r="AD126" s="325"/>
      <c r="AE126" s="325"/>
      <c r="AF126" s="325"/>
      <c r="AG126" s="325"/>
      <c r="AH126" s="325"/>
      <c r="AI126" s="325"/>
      <c r="AJ126" s="325"/>
      <c r="AK126" s="325"/>
      <c r="AL126" s="325"/>
      <c r="AM126" s="325"/>
      <c r="AN126" s="482">
        <f t="shared" ref="AN126" si="129">IF(LEFT($AN$2,6)="共同生活援助",SUM(I127:AM127),SUM(I127:AM128))</f>
        <v>0</v>
      </c>
      <c r="AO126" s="485">
        <f>IF($AN$4="４週",AN126/4,AN126/(DAY(EOMONTH($I$22,0))/7))</f>
        <v>0</v>
      </c>
      <c r="AP126" s="488"/>
      <c r="AQ126" s="489"/>
      <c r="AR126" s="485" t="str">
        <f t="shared" ref="AR126" si="130">IF($AN$4="４週",AU127,AV127)</f>
        <v/>
      </c>
      <c r="AS126" s="485"/>
      <c r="AT126" s="494"/>
      <c r="AU126" s="326" t="s">
        <v>508</v>
      </c>
      <c r="AV126" s="326" t="s">
        <v>222</v>
      </c>
    </row>
    <row r="127" spans="1:48" s="139" customFormat="1" ht="12" customHeight="1" x14ac:dyDescent="0.15">
      <c r="A127" s="496"/>
      <c r="B127" s="499"/>
      <c r="C127" s="514"/>
      <c r="D127" s="505"/>
      <c r="E127" s="364"/>
      <c r="F127" s="509"/>
      <c r="G127" s="510"/>
      <c r="H127" s="167" t="s">
        <v>223</v>
      </c>
      <c r="I127" s="168" t="str">
        <f>IFERROR(VLOOKUP(I126,'P1-1'!$B:$AP,41,FALSE),"")</f>
        <v/>
      </c>
      <c r="J127" s="168" t="str">
        <f>IFERROR(VLOOKUP(J126,'P1-1'!$B:$AP,41,FALSE),"")</f>
        <v/>
      </c>
      <c r="K127" s="168" t="str">
        <f>IFERROR(VLOOKUP(K126,'P1-1'!$B:$AP,41,FALSE),"")</f>
        <v/>
      </c>
      <c r="L127" s="168" t="str">
        <f>IFERROR(VLOOKUP(L126,'P1-1'!$B:$AP,41,FALSE),"")</f>
        <v/>
      </c>
      <c r="M127" s="168" t="str">
        <f>IFERROR(VLOOKUP(M126,'P1-1'!$B:$AP,41,FALSE),"")</f>
        <v/>
      </c>
      <c r="N127" s="168" t="str">
        <f>IFERROR(VLOOKUP(N126,'P1-1'!$B:$AP,41,FALSE),"")</f>
        <v/>
      </c>
      <c r="O127" s="168" t="str">
        <f>IFERROR(VLOOKUP(O126,'P1-1'!$B:$AP,41,FALSE),"")</f>
        <v/>
      </c>
      <c r="P127" s="168" t="str">
        <f>IFERROR(VLOOKUP(P126,'P1-1'!$B:$AP,41,FALSE),"")</f>
        <v/>
      </c>
      <c r="Q127" s="168" t="str">
        <f>IFERROR(VLOOKUP(Q126,'P1-1'!$B:$AP,41,FALSE),"")</f>
        <v/>
      </c>
      <c r="R127" s="168" t="str">
        <f>IFERROR(VLOOKUP(R126,'P1-1'!$B:$AP,41,FALSE),"")</f>
        <v/>
      </c>
      <c r="S127" s="168" t="str">
        <f>IFERROR(VLOOKUP(S126,'P1-1'!$B:$AP,41,FALSE),"")</f>
        <v/>
      </c>
      <c r="T127" s="168" t="str">
        <f>IFERROR(VLOOKUP(T126,'P1-1'!$B:$AP,41,FALSE),"")</f>
        <v/>
      </c>
      <c r="U127" s="168" t="str">
        <f>IFERROR(VLOOKUP(U126,'P1-1'!$B:$AP,41,FALSE),"")</f>
        <v/>
      </c>
      <c r="V127" s="168" t="str">
        <f>IFERROR(VLOOKUP(V126,'P1-1'!$B:$AP,41,FALSE),"")</f>
        <v/>
      </c>
      <c r="W127" s="168" t="str">
        <f>IFERROR(VLOOKUP(W126,'P1-1'!$B:$AP,41,FALSE),"")</f>
        <v/>
      </c>
      <c r="X127" s="168" t="str">
        <f>IFERROR(VLOOKUP(X126,'P1-1'!$B:$AP,41,FALSE),"")</f>
        <v/>
      </c>
      <c r="Y127" s="168" t="str">
        <f>IFERROR(VLOOKUP(Y126,'P1-1'!$B:$AP,41,FALSE),"")</f>
        <v/>
      </c>
      <c r="Z127" s="168" t="str">
        <f>IFERROR(VLOOKUP(Z126,'P1-1'!$B:$AP,41,FALSE),"")</f>
        <v/>
      </c>
      <c r="AA127" s="168" t="str">
        <f>IFERROR(VLOOKUP(AA126,'P1-1'!$B:$AP,41,FALSE),"")</f>
        <v/>
      </c>
      <c r="AB127" s="168" t="str">
        <f>IFERROR(VLOOKUP(AB126,'P1-1'!$B:$AP,41,FALSE),"")</f>
        <v/>
      </c>
      <c r="AC127" s="168" t="str">
        <f>IFERROR(VLOOKUP(AC126,'P1-1'!$B:$AP,41,FALSE),"")</f>
        <v/>
      </c>
      <c r="AD127" s="168" t="str">
        <f>IFERROR(VLOOKUP(AD126,'P1-1'!$B:$AP,41,FALSE),"")</f>
        <v/>
      </c>
      <c r="AE127" s="168" t="str">
        <f>IFERROR(VLOOKUP(AE126,'P1-1'!$B:$AP,41,FALSE),"")</f>
        <v/>
      </c>
      <c r="AF127" s="168" t="str">
        <f>IFERROR(VLOOKUP(AF126,'P1-1'!$B:$AP,41,FALSE),"")</f>
        <v/>
      </c>
      <c r="AG127" s="168" t="str">
        <f>IFERROR(VLOOKUP(AG126,'P1-1'!$B:$AP,41,FALSE),"")</f>
        <v/>
      </c>
      <c r="AH127" s="168" t="str">
        <f>IFERROR(VLOOKUP(AH126,'P1-1'!$B:$AP,41,FALSE),"")</f>
        <v/>
      </c>
      <c r="AI127" s="168" t="str">
        <f>IFERROR(VLOOKUP(AI126,'P1-1'!$B:$AP,41,FALSE),"")</f>
        <v/>
      </c>
      <c r="AJ127" s="168" t="str">
        <f>IFERROR(VLOOKUP(AJ126,'P1-1'!$B:$AP,41,FALSE),"")</f>
        <v/>
      </c>
      <c r="AK127" s="168" t="str">
        <f>IFERROR(VLOOKUP(AK126,'P1-1'!$B:$AP,41,FALSE),"")</f>
        <v/>
      </c>
      <c r="AL127" s="168" t="str">
        <f>IFERROR(VLOOKUP(AL126,'P1-1'!$B:$AP,41,FALSE),"")</f>
        <v/>
      </c>
      <c r="AM127" s="168" t="str">
        <f>IFERROR(VLOOKUP(AM126,'P1-1'!$B:$AP,41,FALSE),"")</f>
        <v/>
      </c>
      <c r="AN127" s="483"/>
      <c r="AO127" s="486"/>
      <c r="AP127" s="490"/>
      <c r="AQ127" s="491"/>
      <c r="AR127" s="486"/>
      <c r="AS127" s="486"/>
      <c r="AT127" s="494"/>
      <c r="AU127" s="327" t="str">
        <f t="shared" ref="AU127" si="131">IFERROR(IF($D126="□",($AO126/$AK$7),($AO126/$AK$9)),"")</f>
        <v/>
      </c>
      <c r="AV127" s="327" t="str">
        <f t="shared" ref="AV127" si="132">IFERROR(IF($D126="□",($AN126/$AO$7),($AN126/$AO$9)),"")</f>
        <v/>
      </c>
    </row>
    <row r="128" spans="1:48" s="139" customFormat="1" ht="12" customHeight="1" x14ac:dyDescent="0.15">
      <c r="A128" s="497"/>
      <c r="B128" s="500"/>
      <c r="C128" s="515"/>
      <c r="D128" s="506"/>
      <c r="E128" s="364"/>
      <c r="F128" s="511"/>
      <c r="G128" s="512"/>
      <c r="H128" s="169" t="s">
        <v>224</v>
      </c>
      <c r="I128" s="168" t="str">
        <f>IFERROR(VLOOKUP(I126,'P1-1'!$B:$AP,31,FALSE),"")</f>
        <v/>
      </c>
      <c r="J128" s="168" t="str">
        <f>IFERROR(VLOOKUP(J126,'P1-1'!$B:$AP,31,FALSE),"")</f>
        <v/>
      </c>
      <c r="K128" s="168" t="str">
        <f>IFERROR(VLOOKUP(K126,'P1-1'!$B:$AP,31,FALSE),"")</f>
        <v/>
      </c>
      <c r="L128" s="168" t="str">
        <f>IFERROR(VLOOKUP(L126,'P1-1'!$B:$AP,31,FALSE),"")</f>
        <v/>
      </c>
      <c r="M128" s="168" t="str">
        <f>IFERROR(VLOOKUP(M126,'P1-1'!$B:$AP,31,FALSE),"")</f>
        <v/>
      </c>
      <c r="N128" s="168" t="str">
        <f>IFERROR(VLOOKUP(N126,'P1-1'!$B:$AP,31,FALSE),"")</f>
        <v/>
      </c>
      <c r="O128" s="168" t="str">
        <f>IFERROR(VLOOKUP(O126,'P1-1'!$B:$AP,31,FALSE),"")</f>
        <v/>
      </c>
      <c r="P128" s="168" t="str">
        <f>IFERROR(VLOOKUP(P126,'P1-1'!$B:$AP,31,FALSE),"")</f>
        <v/>
      </c>
      <c r="Q128" s="168" t="str">
        <f>IFERROR(VLOOKUP(Q126,'P1-1'!$B:$AP,31,FALSE),"")</f>
        <v/>
      </c>
      <c r="R128" s="168" t="str">
        <f>IFERROR(VLOOKUP(R126,'P1-1'!$B:$AP,31,FALSE),"")</f>
        <v/>
      </c>
      <c r="S128" s="168" t="str">
        <f>IFERROR(VLOOKUP(S126,'P1-1'!$B:$AP,31,FALSE),"")</f>
        <v/>
      </c>
      <c r="T128" s="168" t="str">
        <f>IFERROR(VLOOKUP(T126,'P1-1'!$B:$AP,31,FALSE),"")</f>
        <v/>
      </c>
      <c r="U128" s="168" t="str">
        <f>IFERROR(VLOOKUP(U126,'P1-1'!$B:$AP,31,FALSE),"")</f>
        <v/>
      </c>
      <c r="V128" s="168" t="str">
        <f>IFERROR(VLOOKUP(V126,'P1-1'!$B:$AP,31,FALSE),"")</f>
        <v/>
      </c>
      <c r="W128" s="168" t="str">
        <f>IFERROR(VLOOKUP(W126,'P1-1'!$B:$AP,31,FALSE),"")</f>
        <v/>
      </c>
      <c r="X128" s="168" t="str">
        <f>IFERROR(VLOOKUP(X126,'P1-1'!$B:$AP,31,FALSE),"")</f>
        <v/>
      </c>
      <c r="Y128" s="168" t="str">
        <f>IFERROR(VLOOKUP(Y126,'P1-1'!$B:$AP,31,FALSE),"")</f>
        <v/>
      </c>
      <c r="Z128" s="168" t="str">
        <f>IFERROR(VLOOKUP(Z126,'P1-1'!$B:$AP,31,FALSE),"")</f>
        <v/>
      </c>
      <c r="AA128" s="168" t="str">
        <f>IFERROR(VLOOKUP(AA126,'P1-1'!$B:$AP,31,FALSE),"")</f>
        <v/>
      </c>
      <c r="AB128" s="168" t="str">
        <f>IFERROR(VLOOKUP(AB126,'P1-1'!$B:$AP,31,FALSE),"")</f>
        <v/>
      </c>
      <c r="AC128" s="168" t="str">
        <f>IFERROR(VLOOKUP(AC126,'P1-1'!$B:$AP,31,FALSE),"")</f>
        <v/>
      </c>
      <c r="AD128" s="168" t="str">
        <f>IFERROR(VLOOKUP(AD126,'P1-1'!$B:$AP,31,FALSE),"")</f>
        <v/>
      </c>
      <c r="AE128" s="168" t="str">
        <f>IFERROR(VLOOKUP(AE126,'P1-1'!$B:$AP,31,FALSE),"")</f>
        <v/>
      </c>
      <c r="AF128" s="168" t="str">
        <f>IFERROR(VLOOKUP(AF126,'P1-1'!$B:$AP,31,FALSE),"")</f>
        <v/>
      </c>
      <c r="AG128" s="168" t="str">
        <f>IFERROR(VLOOKUP(AG126,'P1-1'!$B:$AP,31,FALSE),"")</f>
        <v/>
      </c>
      <c r="AH128" s="168" t="str">
        <f>IFERROR(VLOOKUP(AH126,'P1-1'!$B:$AP,31,FALSE),"")</f>
        <v/>
      </c>
      <c r="AI128" s="168" t="str">
        <f>IFERROR(VLOOKUP(AI126,'P1-1'!$B:$AP,31,FALSE),"")</f>
        <v/>
      </c>
      <c r="AJ128" s="168" t="str">
        <f>IFERROR(VLOOKUP(AJ126,'P1-1'!$B:$AP,31,FALSE),"")</f>
        <v/>
      </c>
      <c r="AK128" s="168" t="str">
        <f>IFERROR(VLOOKUP(AK126,'P1-1'!$B:$AP,31,FALSE),"")</f>
        <v/>
      </c>
      <c r="AL128" s="168" t="str">
        <f>IFERROR(VLOOKUP(AL126,'P1-1'!$B:$AP,31,FALSE),"")</f>
        <v/>
      </c>
      <c r="AM128" s="168" t="str">
        <f>IFERROR(VLOOKUP(AM126,'P1-1'!$B:$AP,31,FALSE),"")</f>
        <v/>
      </c>
      <c r="AN128" s="484"/>
      <c r="AO128" s="487"/>
      <c r="AP128" s="492"/>
      <c r="AQ128" s="493"/>
      <c r="AR128" s="487"/>
      <c r="AS128" s="487"/>
      <c r="AT128" s="494"/>
      <c r="AU128" s="328"/>
      <c r="AV128" s="328"/>
    </row>
    <row r="129" spans="1:48" s="139" customFormat="1" ht="12" customHeight="1" x14ac:dyDescent="0.15">
      <c r="A129" s="495">
        <v>36</v>
      </c>
      <c r="B129" s="498"/>
      <c r="C129" s="513"/>
      <c r="D129" s="504" t="s">
        <v>95</v>
      </c>
      <c r="E129" s="363"/>
      <c r="F129" s="507"/>
      <c r="G129" s="508"/>
      <c r="H129" s="166" t="s">
        <v>221</v>
      </c>
      <c r="I129" s="325"/>
      <c r="J129" s="325"/>
      <c r="K129" s="325"/>
      <c r="L129" s="325"/>
      <c r="M129" s="325"/>
      <c r="N129" s="325"/>
      <c r="O129" s="325"/>
      <c r="P129" s="325"/>
      <c r="Q129" s="325"/>
      <c r="R129" s="325"/>
      <c r="S129" s="325"/>
      <c r="T129" s="325"/>
      <c r="U129" s="325"/>
      <c r="V129" s="325"/>
      <c r="W129" s="325"/>
      <c r="X129" s="325"/>
      <c r="Y129" s="325"/>
      <c r="Z129" s="325"/>
      <c r="AA129" s="325"/>
      <c r="AB129" s="325"/>
      <c r="AC129" s="325"/>
      <c r="AD129" s="325"/>
      <c r="AE129" s="325"/>
      <c r="AF129" s="325"/>
      <c r="AG129" s="325"/>
      <c r="AH129" s="325"/>
      <c r="AI129" s="325"/>
      <c r="AJ129" s="325"/>
      <c r="AK129" s="325"/>
      <c r="AL129" s="325"/>
      <c r="AM129" s="325"/>
      <c r="AN129" s="482">
        <f t="shared" ref="AN129" si="133">IF(LEFT($AN$2,6)="共同生活援助",SUM(I130:AM130),SUM(I130:AM131))</f>
        <v>0</v>
      </c>
      <c r="AO129" s="485">
        <f>IF($AN$4="４週",AN129/4,AN129/(DAY(EOMONTH($I$22,0))/7))</f>
        <v>0</v>
      </c>
      <c r="AP129" s="488"/>
      <c r="AQ129" s="489"/>
      <c r="AR129" s="485" t="str">
        <f t="shared" ref="AR129" si="134">IF($AN$4="４週",AU130,AV130)</f>
        <v/>
      </c>
      <c r="AS129" s="485"/>
      <c r="AT129" s="494"/>
      <c r="AU129" s="326" t="s">
        <v>508</v>
      </c>
      <c r="AV129" s="326" t="s">
        <v>222</v>
      </c>
    </row>
    <row r="130" spans="1:48" s="139" customFormat="1" ht="12" customHeight="1" x14ac:dyDescent="0.15">
      <c r="A130" s="496"/>
      <c r="B130" s="499"/>
      <c r="C130" s="514"/>
      <c r="D130" s="505"/>
      <c r="E130" s="364"/>
      <c r="F130" s="509"/>
      <c r="G130" s="510"/>
      <c r="H130" s="167" t="s">
        <v>223</v>
      </c>
      <c r="I130" s="168" t="str">
        <f>IFERROR(VLOOKUP(I129,'P1-1'!$B:$AP,41,FALSE),"")</f>
        <v/>
      </c>
      <c r="J130" s="168" t="str">
        <f>IFERROR(VLOOKUP(J129,'P1-1'!$B:$AP,41,FALSE),"")</f>
        <v/>
      </c>
      <c r="K130" s="168" t="str">
        <f>IFERROR(VLOOKUP(K129,'P1-1'!$B:$AP,41,FALSE),"")</f>
        <v/>
      </c>
      <c r="L130" s="168" t="str">
        <f>IFERROR(VLOOKUP(L129,'P1-1'!$B:$AP,41,FALSE),"")</f>
        <v/>
      </c>
      <c r="M130" s="168" t="str">
        <f>IFERROR(VLOOKUP(M129,'P1-1'!$B:$AP,41,FALSE),"")</f>
        <v/>
      </c>
      <c r="N130" s="168" t="str">
        <f>IFERROR(VLOOKUP(N129,'P1-1'!$B:$AP,41,FALSE),"")</f>
        <v/>
      </c>
      <c r="O130" s="168" t="str">
        <f>IFERROR(VLOOKUP(O129,'P1-1'!$B:$AP,41,FALSE),"")</f>
        <v/>
      </c>
      <c r="P130" s="168" t="str">
        <f>IFERROR(VLOOKUP(P129,'P1-1'!$B:$AP,41,FALSE),"")</f>
        <v/>
      </c>
      <c r="Q130" s="168" t="str">
        <f>IFERROR(VLOOKUP(Q129,'P1-1'!$B:$AP,41,FALSE),"")</f>
        <v/>
      </c>
      <c r="R130" s="168" t="str">
        <f>IFERROR(VLOOKUP(R129,'P1-1'!$B:$AP,41,FALSE),"")</f>
        <v/>
      </c>
      <c r="S130" s="168" t="str">
        <f>IFERROR(VLOOKUP(S129,'P1-1'!$B:$AP,41,FALSE),"")</f>
        <v/>
      </c>
      <c r="T130" s="168" t="str">
        <f>IFERROR(VLOOKUP(T129,'P1-1'!$B:$AP,41,FALSE),"")</f>
        <v/>
      </c>
      <c r="U130" s="168" t="str">
        <f>IFERROR(VLOOKUP(U129,'P1-1'!$B:$AP,41,FALSE),"")</f>
        <v/>
      </c>
      <c r="V130" s="168" t="str">
        <f>IFERROR(VLOOKUP(V129,'P1-1'!$B:$AP,41,FALSE),"")</f>
        <v/>
      </c>
      <c r="W130" s="168" t="str">
        <f>IFERROR(VLOOKUP(W129,'P1-1'!$B:$AP,41,FALSE),"")</f>
        <v/>
      </c>
      <c r="X130" s="168" t="str">
        <f>IFERROR(VLOOKUP(X129,'P1-1'!$B:$AP,41,FALSE),"")</f>
        <v/>
      </c>
      <c r="Y130" s="168" t="str">
        <f>IFERROR(VLOOKUP(Y129,'P1-1'!$B:$AP,41,FALSE),"")</f>
        <v/>
      </c>
      <c r="Z130" s="168" t="str">
        <f>IFERROR(VLOOKUP(Z129,'P1-1'!$B:$AP,41,FALSE),"")</f>
        <v/>
      </c>
      <c r="AA130" s="168" t="str">
        <f>IFERROR(VLOOKUP(AA129,'P1-1'!$B:$AP,41,FALSE),"")</f>
        <v/>
      </c>
      <c r="AB130" s="168" t="str">
        <f>IFERROR(VLOOKUP(AB129,'P1-1'!$B:$AP,41,FALSE),"")</f>
        <v/>
      </c>
      <c r="AC130" s="168" t="str">
        <f>IFERROR(VLOOKUP(AC129,'P1-1'!$B:$AP,41,FALSE),"")</f>
        <v/>
      </c>
      <c r="AD130" s="168" t="str">
        <f>IFERROR(VLOOKUP(AD129,'P1-1'!$B:$AP,41,FALSE),"")</f>
        <v/>
      </c>
      <c r="AE130" s="168" t="str">
        <f>IFERROR(VLOOKUP(AE129,'P1-1'!$B:$AP,41,FALSE),"")</f>
        <v/>
      </c>
      <c r="AF130" s="168" t="str">
        <f>IFERROR(VLOOKUP(AF129,'P1-1'!$B:$AP,41,FALSE),"")</f>
        <v/>
      </c>
      <c r="AG130" s="168" t="str">
        <f>IFERROR(VLOOKUP(AG129,'P1-1'!$B:$AP,41,FALSE),"")</f>
        <v/>
      </c>
      <c r="AH130" s="168" t="str">
        <f>IFERROR(VLOOKUP(AH129,'P1-1'!$B:$AP,41,FALSE),"")</f>
        <v/>
      </c>
      <c r="AI130" s="168" t="str">
        <f>IFERROR(VLOOKUP(AI129,'P1-1'!$B:$AP,41,FALSE),"")</f>
        <v/>
      </c>
      <c r="AJ130" s="168" t="str">
        <f>IFERROR(VLOOKUP(AJ129,'P1-1'!$B:$AP,41,FALSE),"")</f>
        <v/>
      </c>
      <c r="AK130" s="168" t="str">
        <f>IFERROR(VLOOKUP(AK129,'P1-1'!$B:$AP,41,FALSE),"")</f>
        <v/>
      </c>
      <c r="AL130" s="168" t="str">
        <f>IFERROR(VLOOKUP(AL129,'P1-1'!$B:$AP,41,FALSE),"")</f>
        <v/>
      </c>
      <c r="AM130" s="168" t="str">
        <f>IFERROR(VLOOKUP(AM129,'P1-1'!$B:$AP,41,FALSE),"")</f>
        <v/>
      </c>
      <c r="AN130" s="483"/>
      <c r="AO130" s="486"/>
      <c r="AP130" s="490"/>
      <c r="AQ130" s="491"/>
      <c r="AR130" s="486"/>
      <c r="AS130" s="486"/>
      <c r="AT130" s="494"/>
      <c r="AU130" s="327" t="str">
        <f t="shared" ref="AU130" si="135">IFERROR(IF($D129="□",($AO129/$AK$7),($AO129/$AK$9)),"")</f>
        <v/>
      </c>
      <c r="AV130" s="327" t="str">
        <f t="shared" ref="AV130" si="136">IFERROR(IF($D129="□",($AN129/$AO$7),($AN129/$AO$9)),"")</f>
        <v/>
      </c>
    </row>
    <row r="131" spans="1:48" s="139" customFormat="1" ht="12" customHeight="1" x14ac:dyDescent="0.15">
      <c r="A131" s="497"/>
      <c r="B131" s="500"/>
      <c r="C131" s="515"/>
      <c r="D131" s="506"/>
      <c r="E131" s="364"/>
      <c r="F131" s="511"/>
      <c r="G131" s="512"/>
      <c r="H131" s="169" t="s">
        <v>224</v>
      </c>
      <c r="I131" s="168" t="str">
        <f>IFERROR(VLOOKUP(I129,'P1-1'!$B:$AP,31,FALSE),"")</f>
        <v/>
      </c>
      <c r="J131" s="168" t="str">
        <f>IFERROR(VLOOKUP(J129,'P1-1'!$B:$AP,31,FALSE),"")</f>
        <v/>
      </c>
      <c r="K131" s="168" t="str">
        <f>IFERROR(VLOOKUP(K129,'P1-1'!$B:$AP,31,FALSE),"")</f>
        <v/>
      </c>
      <c r="L131" s="168" t="str">
        <f>IFERROR(VLOOKUP(L129,'P1-1'!$B:$AP,31,FALSE),"")</f>
        <v/>
      </c>
      <c r="M131" s="168" t="str">
        <f>IFERROR(VLOOKUP(M129,'P1-1'!$B:$AP,31,FALSE),"")</f>
        <v/>
      </c>
      <c r="N131" s="168" t="str">
        <f>IFERROR(VLOOKUP(N129,'P1-1'!$B:$AP,31,FALSE),"")</f>
        <v/>
      </c>
      <c r="O131" s="168" t="str">
        <f>IFERROR(VLOOKUP(O129,'P1-1'!$B:$AP,31,FALSE),"")</f>
        <v/>
      </c>
      <c r="P131" s="168" t="str">
        <f>IFERROR(VLOOKUP(P129,'P1-1'!$B:$AP,31,FALSE),"")</f>
        <v/>
      </c>
      <c r="Q131" s="168" t="str">
        <f>IFERROR(VLOOKUP(Q129,'P1-1'!$B:$AP,31,FALSE),"")</f>
        <v/>
      </c>
      <c r="R131" s="168" t="str">
        <f>IFERROR(VLOOKUP(R129,'P1-1'!$B:$AP,31,FALSE),"")</f>
        <v/>
      </c>
      <c r="S131" s="168" t="str">
        <f>IFERROR(VLOOKUP(S129,'P1-1'!$B:$AP,31,FALSE),"")</f>
        <v/>
      </c>
      <c r="T131" s="168" t="str">
        <f>IFERROR(VLOOKUP(T129,'P1-1'!$B:$AP,31,FALSE),"")</f>
        <v/>
      </c>
      <c r="U131" s="168" t="str">
        <f>IFERROR(VLOOKUP(U129,'P1-1'!$B:$AP,31,FALSE),"")</f>
        <v/>
      </c>
      <c r="V131" s="168" t="str">
        <f>IFERROR(VLOOKUP(V129,'P1-1'!$B:$AP,31,FALSE),"")</f>
        <v/>
      </c>
      <c r="W131" s="168" t="str">
        <f>IFERROR(VLOOKUP(W129,'P1-1'!$B:$AP,31,FALSE),"")</f>
        <v/>
      </c>
      <c r="X131" s="168" t="str">
        <f>IFERROR(VLOOKUP(X129,'P1-1'!$B:$AP,31,FALSE),"")</f>
        <v/>
      </c>
      <c r="Y131" s="168" t="str">
        <f>IFERROR(VLOOKUP(Y129,'P1-1'!$B:$AP,31,FALSE),"")</f>
        <v/>
      </c>
      <c r="Z131" s="168" t="str">
        <f>IFERROR(VLOOKUP(Z129,'P1-1'!$B:$AP,31,FALSE),"")</f>
        <v/>
      </c>
      <c r="AA131" s="168" t="str">
        <f>IFERROR(VLOOKUP(AA129,'P1-1'!$B:$AP,31,FALSE),"")</f>
        <v/>
      </c>
      <c r="AB131" s="168" t="str">
        <f>IFERROR(VLOOKUP(AB129,'P1-1'!$B:$AP,31,FALSE),"")</f>
        <v/>
      </c>
      <c r="AC131" s="168" t="str">
        <f>IFERROR(VLOOKUP(AC129,'P1-1'!$B:$AP,31,FALSE),"")</f>
        <v/>
      </c>
      <c r="AD131" s="168" t="str">
        <f>IFERROR(VLOOKUP(AD129,'P1-1'!$B:$AP,31,FALSE),"")</f>
        <v/>
      </c>
      <c r="AE131" s="168" t="str">
        <f>IFERROR(VLOOKUP(AE129,'P1-1'!$B:$AP,31,FALSE),"")</f>
        <v/>
      </c>
      <c r="AF131" s="168" t="str">
        <f>IFERROR(VLOOKUP(AF129,'P1-1'!$B:$AP,31,FALSE),"")</f>
        <v/>
      </c>
      <c r="AG131" s="168" t="str">
        <f>IFERROR(VLOOKUP(AG129,'P1-1'!$B:$AP,31,FALSE),"")</f>
        <v/>
      </c>
      <c r="AH131" s="168" t="str">
        <f>IFERROR(VLOOKUP(AH129,'P1-1'!$B:$AP,31,FALSE),"")</f>
        <v/>
      </c>
      <c r="AI131" s="168" t="str">
        <f>IFERROR(VLOOKUP(AI129,'P1-1'!$B:$AP,31,FALSE),"")</f>
        <v/>
      </c>
      <c r="AJ131" s="168" t="str">
        <f>IFERROR(VLOOKUP(AJ129,'P1-1'!$B:$AP,31,FALSE),"")</f>
        <v/>
      </c>
      <c r="AK131" s="168" t="str">
        <f>IFERROR(VLOOKUP(AK129,'P1-1'!$B:$AP,31,FALSE),"")</f>
        <v/>
      </c>
      <c r="AL131" s="168" t="str">
        <f>IFERROR(VLOOKUP(AL129,'P1-1'!$B:$AP,31,FALSE),"")</f>
        <v/>
      </c>
      <c r="AM131" s="168" t="str">
        <f>IFERROR(VLOOKUP(AM129,'P1-1'!$B:$AP,31,FALSE),"")</f>
        <v/>
      </c>
      <c r="AN131" s="484"/>
      <c r="AO131" s="487"/>
      <c r="AP131" s="492"/>
      <c r="AQ131" s="493"/>
      <c r="AR131" s="487"/>
      <c r="AS131" s="487"/>
      <c r="AT131" s="494"/>
      <c r="AU131" s="328"/>
      <c r="AV131" s="328"/>
    </row>
    <row r="132" spans="1:48" s="139" customFormat="1" ht="12" customHeight="1" x14ac:dyDescent="0.15">
      <c r="A132" s="495">
        <v>37</v>
      </c>
      <c r="B132" s="498"/>
      <c r="C132" s="501"/>
      <c r="D132" s="504" t="s">
        <v>95</v>
      </c>
      <c r="E132" s="363"/>
      <c r="F132" s="507"/>
      <c r="G132" s="508"/>
      <c r="H132" s="166" t="s">
        <v>221</v>
      </c>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482">
        <f t="shared" ref="AN132" si="137">IF(LEFT($AN$2,6)="共同生活援助",SUM(I133:AM133),SUM(I133:AM134))</f>
        <v>0</v>
      </c>
      <c r="AO132" s="485">
        <f>IF($AN$4="４週",AN132/4,AN132/(DAY(EOMONTH($I$22,0))/7))</f>
        <v>0</v>
      </c>
      <c r="AP132" s="488"/>
      <c r="AQ132" s="489"/>
      <c r="AR132" s="485" t="str">
        <f t="shared" ref="AR132" si="138">IF($AN$4="４週",AU133,AV133)</f>
        <v/>
      </c>
      <c r="AS132" s="485"/>
      <c r="AT132" s="494"/>
      <c r="AU132" s="326" t="s">
        <v>508</v>
      </c>
      <c r="AV132" s="326" t="s">
        <v>222</v>
      </c>
    </row>
    <row r="133" spans="1:48" s="139" customFormat="1" ht="12" customHeight="1" x14ac:dyDescent="0.15">
      <c r="A133" s="496"/>
      <c r="B133" s="499"/>
      <c r="C133" s="502"/>
      <c r="D133" s="505"/>
      <c r="E133" s="364"/>
      <c r="F133" s="509"/>
      <c r="G133" s="510"/>
      <c r="H133" s="167" t="s">
        <v>223</v>
      </c>
      <c r="I133" s="168" t="str">
        <f>IFERROR(VLOOKUP(I132,'P1-1'!$B:$AP,41,FALSE),"")</f>
        <v/>
      </c>
      <c r="J133" s="168" t="str">
        <f>IFERROR(VLOOKUP(J132,'P1-1'!$B:$AP,41,FALSE),"")</f>
        <v/>
      </c>
      <c r="K133" s="168" t="str">
        <f>IFERROR(VLOOKUP(K132,'P1-1'!$B:$AP,41,FALSE),"")</f>
        <v/>
      </c>
      <c r="L133" s="168" t="str">
        <f>IFERROR(VLOOKUP(L132,'P1-1'!$B:$AP,41,FALSE),"")</f>
        <v/>
      </c>
      <c r="M133" s="168" t="str">
        <f>IFERROR(VLOOKUP(M132,'P1-1'!$B:$AP,41,FALSE),"")</f>
        <v/>
      </c>
      <c r="N133" s="168" t="str">
        <f>IFERROR(VLOOKUP(N132,'P1-1'!$B:$AP,41,FALSE),"")</f>
        <v/>
      </c>
      <c r="O133" s="168" t="str">
        <f>IFERROR(VLOOKUP(O132,'P1-1'!$B:$AP,41,FALSE),"")</f>
        <v/>
      </c>
      <c r="P133" s="168" t="str">
        <f>IFERROR(VLOOKUP(P132,'P1-1'!$B:$AP,41,FALSE),"")</f>
        <v/>
      </c>
      <c r="Q133" s="168" t="str">
        <f>IFERROR(VLOOKUP(Q132,'P1-1'!$B:$AP,41,FALSE),"")</f>
        <v/>
      </c>
      <c r="R133" s="168" t="str">
        <f>IFERROR(VLOOKUP(R132,'P1-1'!$B:$AP,41,FALSE),"")</f>
        <v/>
      </c>
      <c r="S133" s="168" t="str">
        <f>IFERROR(VLOOKUP(S132,'P1-1'!$B:$AP,41,FALSE),"")</f>
        <v/>
      </c>
      <c r="T133" s="168" t="str">
        <f>IFERROR(VLOOKUP(T132,'P1-1'!$B:$AP,41,FALSE),"")</f>
        <v/>
      </c>
      <c r="U133" s="168" t="str">
        <f>IFERROR(VLOOKUP(U132,'P1-1'!$B:$AP,41,FALSE),"")</f>
        <v/>
      </c>
      <c r="V133" s="168" t="str">
        <f>IFERROR(VLOOKUP(V132,'P1-1'!$B:$AP,41,FALSE),"")</f>
        <v/>
      </c>
      <c r="W133" s="168" t="str">
        <f>IFERROR(VLOOKUP(W132,'P1-1'!$B:$AP,41,FALSE),"")</f>
        <v/>
      </c>
      <c r="X133" s="168" t="str">
        <f>IFERROR(VLOOKUP(X132,'P1-1'!$B:$AP,41,FALSE),"")</f>
        <v/>
      </c>
      <c r="Y133" s="168" t="str">
        <f>IFERROR(VLOOKUP(Y132,'P1-1'!$B:$AP,41,FALSE),"")</f>
        <v/>
      </c>
      <c r="Z133" s="168" t="str">
        <f>IFERROR(VLOOKUP(Z132,'P1-1'!$B:$AP,41,FALSE),"")</f>
        <v/>
      </c>
      <c r="AA133" s="168" t="str">
        <f>IFERROR(VLOOKUP(AA132,'P1-1'!$B:$AP,41,FALSE),"")</f>
        <v/>
      </c>
      <c r="AB133" s="168" t="str">
        <f>IFERROR(VLOOKUP(AB132,'P1-1'!$B:$AP,41,FALSE),"")</f>
        <v/>
      </c>
      <c r="AC133" s="168" t="str">
        <f>IFERROR(VLOOKUP(AC132,'P1-1'!$B:$AP,41,FALSE),"")</f>
        <v/>
      </c>
      <c r="AD133" s="168" t="str">
        <f>IFERROR(VLOOKUP(AD132,'P1-1'!$B:$AP,41,FALSE),"")</f>
        <v/>
      </c>
      <c r="AE133" s="168" t="str">
        <f>IFERROR(VLOOKUP(AE132,'P1-1'!$B:$AP,41,FALSE),"")</f>
        <v/>
      </c>
      <c r="AF133" s="168" t="str">
        <f>IFERROR(VLOOKUP(AF132,'P1-1'!$B:$AP,41,FALSE),"")</f>
        <v/>
      </c>
      <c r="AG133" s="168" t="str">
        <f>IFERROR(VLOOKUP(AG132,'P1-1'!$B:$AP,41,FALSE),"")</f>
        <v/>
      </c>
      <c r="AH133" s="168" t="str">
        <f>IFERROR(VLOOKUP(AH132,'P1-1'!$B:$AP,41,FALSE),"")</f>
        <v/>
      </c>
      <c r="AI133" s="168" t="str">
        <f>IFERROR(VLOOKUP(AI132,'P1-1'!$B:$AP,41,FALSE),"")</f>
        <v/>
      </c>
      <c r="AJ133" s="168" t="str">
        <f>IFERROR(VLOOKUP(AJ132,'P1-1'!$B:$AP,41,FALSE),"")</f>
        <v/>
      </c>
      <c r="AK133" s="168" t="str">
        <f>IFERROR(VLOOKUP(AK132,'P1-1'!$B:$AP,41,FALSE),"")</f>
        <v/>
      </c>
      <c r="AL133" s="168" t="str">
        <f>IFERROR(VLOOKUP(AL132,'P1-1'!$B:$AP,41,FALSE),"")</f>
        <v/>
      </c>
      <c r="AM133" s="168" t="str">
        <f>IFERROR(VLOOKUP(AM132,'P1-1'!$B:$AP,41,FALSE),"")</f>
        <v/>
      </c>
      <c r="AN133" s="483"/>
      <c r="AO133" s="486"/>
      <c r="AP133" s="490"/>
      <c r="AQ133" s="491"/>
      <c r="AR133" s="486"/>
      <c r="AS133" s="486"/>
      <c r="AT133" s="494"/>
      <c r="AU133" s="327" t="str">
        <f t="shared" ref="AU133" si="139">IFERROR(IF($D132="□",($AO132/$AK$7),($AO132/$AK$9)),"")</f>
        <v/>
      </c>
      <c r="AV133" s="327" t="str">
        <f t="shared" ref="AV133" si="140">IFERROR(IF($D132="□",($AN132/$AO$7),($AN132/$AO$9)),"")</f>
        <v/>
      </c>
    </row>
    <row r="134" spans="1:48" s="139" customFormat="1" ht="12" customHeight="1" x14ac:dyDescent="0.15">
      <c r="A134" s="497"/>
      <c r="B134" s="500"/>
      <c r="C134" s="503"/>
      <c r="D134" s="506"/>
      <c r="E134" s="364"/>
      <c r="F134" s="511"/>
      <c r="G134" s="512"/>
      <c r="H134" s="169" t="s">
        <v>224</v>
      </c>
      <c r="I134" s="168" t="str">
        <f>IFERROR(VLOOKUP(I132,'P1-1'!$B:$AP,31,FALSE),"")</f>
        <v/>
      </c>
      <c r="J134" s="168" t="str">
        <f>IFERROR(VLOOKUP(J132,'P1-1'!$B:$AP,31,FALSE),"")</f>
        <v/>
      </c>
      <c r="K134" s="168" t="str">
        <f>IFERROR(VLOOKUP(K132,'P1-1'!$B:$AP,31,FALSE),"")</f>
        <v/>
      </c>
      <c r="L134" s="168" t="str">
        <f>IFERROR(VLOOKUP(L132,'P1-1'!$B:$AP,31,FALSE),"")</f>
        <v/>
      </c>
      <c r="M134" s="168" t="str">
        <f>IFERROR(VLOOKUP(M132,'P1-1'!$B:$AP,31,FALSE),"")</f>
        <v/>
      </c>
      <c r="N134" s="168" t="str">
        <f>IFERROR(VLOOKUP(N132,'P1-1'!$B:$AP,31,FALSE),"")</f>
        <v/>
      </c>
      <c r="O134" s="168" t="str">
        <f>IFERROR(VLOOKUP(O132,'P1-1'!$B:$AP,31,FALSE),"")</f>
        <v/>
      </c>
      <c r="P134" s="168" t="str">
        <f>IFERROR(VLOOKUP(P132,'P1-1'!$B:$AP,31,FALSE),"")</f>
        <v/>
      </c>
      <c r="Q134" s="168" t="str">
        <f>IFERROR(VLOOKUP(Q132,'P1-1'!$B:$AP,31,FALSE),"")</f>
        <v/>
      </c>
      <c r="R134" s="168" t="str">
        <f>IFERROR(VLOOKUP(R132,'P1-1'!$B:$AP,31,FALSE),"")</f>
        <v/>
      </c>
      <c r="S134" s="168" t="str">
        <f>IFERROR(VLOOKUP(S132,'P1-1'!$B:$AP,31,FALSE),"")</f>
        <v/>
      </c>
      <c r="T134" s="168" t="str">
        <f>IFERROR(VLOOKUP(T132,'P1-1'!$B:$AP,31,FALSE),"")</f>
        <v/>
      </c>
      <c r="U134" s="168" t="str">
        <f>IFERROR(VLOOKUP(U132,'P1-1'!$B:$AP,31,FALSE),"")</f>
        <v/>
      </c>
      <c r="V134" s="168" t="str">
        <f>IFERROR(VLOOKUP(V132,'P1-1'!$B:$AP,31,FALSE),"")</f>
        <v/>
      </c>
      <c r="W134" s="168" t="str">
        <f>IFERROR(VLOOKUP(W132,'P1-1'!$B:$AP,31,FALSE),"")</f>
        <v/>
      </c>
      <c r="X134" s="168" t="str">
        <f>IFERROR(VLOOKUP(X132,'P1-1'!$B:$AP,31,FALSE),"")</f>
        <v/>
      </c>
      <c r="Y134" s="168" t="str">
        <f>IFERROR(VLOOKUP(Y132,'P1-1'!$B:$AP,31,FALSE),"")</f>
        <v/>
      </c>
      <c r="Z134" s="168" t="str">
        <f>IFERROR(VLOOKUP(Z132,'P1-1'!$B:$AP,31,FALSE),"")</f>
        <v/>
      </c>
      <c r="AA134" s="168" t="str">
        <f>IFERROR(VLOOKUP(AA132,'P1-1'!$B:$AP,31,FALSE),"")</f>
        <v/>
      </c>
      <c r="AB134" s="168" t="str">
        <f>IFERROR(VLOOKUP(AB132,'P1-1'!$B:$AP,31,FALSE),"")</f>
        <v/>
      </c>
      <c r="AC134" s="168" t="str">
        <f>IFERROR(VLOOKUP(AC132,'P1-1'!$B:$AP,31,FALSE),"")</f>
        <v/>
      </c>
      <c r="AD134" s="168" t="str">
        <f>IFERROR(VLOOKUP(AD132,'P1-1'!$B:$AP,31,FALSE),"")</f>
        <v/>
      </c>
      <c r="AE134" s="168" t="str">
        <f>IFERROR(VLOOKUP(AE132,'P1-1'!$B:$AP,31,FALSE),"")</f>
        <v/>
      </c>
      <c r="AF134" s="168" t="str">
        <f>IFERROR(VLOOKUP(AF132,'P1-1'!$B:$AP,31,FALSE),"")</f>
        <v/>
      </c>
      <c r="AG134" s="168" t="str">
        <f>IFERROR(VLOOKUP(AG132,'P1-1'!$B:$AP,31,FALSE),"")</f>
        <v/>
      </c>
      <c r="AH134" s="168" t="str">
        <f>IFERROR(VLOOKUP(AH132,'P1-1'!$B:$AP,31,FALSE),"")</f>
        <v/>
      </c>
      <c r="AI134" s="168" t="str">
        <f>IFERROR(VLOOKUP(AI132,'P1-1'!$B:$AP,31,FALSE),"")</f>
        <v/>
      </c>
      <c r="AJ134" s="168" t="str">
        <f>IFERROR(VLOOKUP(AJ132,'P1-1'!$B:$AP,31,FALSE),"")</f>
        <v/>
      </c>
      <c r="AK134" s="168" t="str">
        <f>IFERROR(VLOOKUP(AK132,'P1-1'!$B:$AP,31,FALSE),"")</f>
        <v/>
      </c>
      <c r="AL134" s="168" t="str">
        <f>IFERROR(VLOOKUP(AL132,'P1-1'!$B:$AP,31,FALSE),"")</f>
        <v/>
      </c>
      <c r="AM134" s="168" t="str">
        <f>IFERROR(VLOOKUP(AM132,'P1-1'!$B:$AP,31,FALSE),"")</f>
        <v/>
      </c>
      <c r="AN134" s="484"/>
      <c r="AO134" s="487"/>
      <c r="AP134" s="492"/>
      <c r="AQ134" s="493"/>
      <c r="AR134" s="487"/>
      <c r="AS134" s="487"/>
      <c r="AT134" s="494"/>
      <c r="AU134" s="328"/>
      <c r="AV134" s="328"/>
    </row>
    <row r="135" spans="1:48" s="139" customFormat="1" ht="12" customHeight="1" x14ac:dyDescent="0.15">
      <c r="A135" s="495">
        <v>38</v>
      </c>
      <c r="B135" s="498"/>
      <c r="C135" s="513"/>
      <c r="D135" s="504" t="s">
        <v>95</v>
      </c>
      <c r="E135" s="363"/>
      <c r="F135" s="507"/>
      <c r="G135" s="508"/>
      <c r="H135" s="166" t="s">
        <v>221</v>
      </c>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482">
        <f t="shared" ref="AN135" si="141">IF(LEFT($AN$2,6)="共同生活援助",SUM(I136:AM136),SUM(I136:AM137))</f>
        <v>0</v>
      </c>
      <c r="AO135" s="485">
        <f>IF($AN$4="４週",AN135/4,AN135/(DAY(EOMONTH($I$22,0))/7))</f>
        <v>0</v>
      </c>
      <c r="AP135" s="488"/>
      <c r="AQ135" s="489"/>
      <c r="AR135" s="485" t="str">
        <f t="shared" ref="AR135" si="142">IF($AN$4="４週",AU136,AV136)</f>
        <v/>
      </c>
      <c r="AS135" s="485"/>
      <c r="AT135" s="494"/>
      <c r="AU135" s="326" t="s">
        <v>508</v>
      </c>
      <c r="AV135" s="326" t="s">
        <v>222</v>
      </c>
    </row>
    <row r="136" spans="1:48" s="139" customFormat="1" ht="12" customHeight="1" x14ac:dyDescent="0.15">
      <c r="A136" s="496"/>
      <c r="B136" s="499"/>
      <c r="C136" s="514"/>
      <c r="D136" s="505"/>
      <c r="E136" s="364"/>
      <c r="F136" s="509"/>
      <c r="G136" s="510"/>
      <c r="H136" s="167" t="s">
        <v>223</v>
      </c>
      <c r="I136" s="168" t="str">
        <f>IFERROR(VLOOKUP(I135,'P1-1'!$B:$AP,41,FALSE),"")</f>
        <v/>
      </c>
      <c r="J136" s="168" t="str">
        <f>IFERROR(VLOOKUP(J135,'P1-1'!$B:$AP,41,FALSE),"")</f>
        <v/>
      </c>
      <c r="K136" s="168" t="str">
        <f>IFERROR(VLOOKUP(K135,'P1-1'!$B:$AP,41,FALSE),"")</f>
        <v/>
      </c>
      <c r="L136" s="168" t="str">
        <f>IFERROR(VLOOKUP(L135,'P1-1'!$B:$AP,41,FALSE),"")</f>
        <v/>
      </c>
      <c r="M136" s="168" t="str">
        <f>IFERROR(VLOOKUP(M135,'P1-1'!$B:$AP,41,FALSE),"")</f>
        <v/>
      </c>
      <c r="N136" s="168" t="str">
        <f>IFERROR(VLOOKUP(N135,'P1-1'!$B:$AP,41,FALSE),"")</f>
        <v/>
      </c>
      <c r="O136" s="168" t="str">
        <f>IFERROR(VLOOKUP(O135,'P1-1'!$B:$AP,41,FALSE),"")</f>
        <v/>
      </c>
      <c r="P136" s="168" t="str">
        <f>IFERROR(VLOOKUP(P135,'P1-1'!$B:$AP,41,FALSE),"")</f>
        <v/>
      </c>
      <c r="Q136" s="168" t="str">
        <f>IFERROR(VLOOKUP(Q135,'P1-1'!$B:$AP,41,FALSE),"")</f>
        <v/>
      </c>
      <c r="R136" s="168" t="str">
        <f>IFERROR(VLOOKUP(R135,'P1-1'!$B:$AP,41,FALSE),"")</f>
        <v/>
      </c>
      <c r="S136" s="168" t="str">
        <f>IFERROR(VLOOKUP(S135,'P1-1'!$B:$AP,41,FALSE),"")</f>
        <v/>
      </c>
      <c r="T136" s="168" t="str">
        <f>IFERROR(VLOOKUP(T135,'P1-1'!$B:$AP,41,FALSE),"")</f>
        <v/>
      </c>
      <c r="U136" s="168" t="str">
        <f>IFERROR(VLOOKUP(U135,'P1-1'!$B:$AP,41,FALSE),"")</f>
        <v/>
      </c>
      <c r="V136" s="168" t="str">
        <f>IFERROR(VLOOKUP(V135,'P1-1'!$B:$AP,41,FALSE),"")</f>
        <v/>
      </c>
      <c r="W136" s="168" t="str">
        <f>IFERROR(VLOOKUP(W135,'P1-1'!$B:$AP,41,FALSE),"")</f>
        <v/>
      </c>
      <c r="X136" s="168" t="str">
        <f>IFERROR(VLOOKUP(X135,'P1-1'!$B:$AP,41,FALSE),"")</f>
        <v/>
      </c>
      <c r="Y136" s="168" t="str">
        <f>IFERROR(VLOOKUP(Y135,'P1-1'!$B:$AP,41,FALSE),"")</f>
        <v/>
      </c>
      <c r="Z136" s="168" t="str">
        <f>IFERROR(VLOOKUP(Z135,'P1-1'!$B:$AP,41,FALSE),"")</f>
        <v/>
      </c>
      <c r="AA136" s="168" t="str">
        <f>IFERROR(VLOOKUP(AA135,'P1-1'!$B:$AP,41,FALSE),"")</f>
        <v/>
      </c>
      <c r="AB136" s="168" t="str">
        <f>IFERROR(VLOOKUP(AB135,'P1-1'!$B:$AP,41,FALSE),"")</f>
        <v/>
      </c>
      <c r="AC136" s="168" t="str">
        <f>IFERROR(VLOOKUP(AC135,'P1-1'!$B:$AP,41,FALSE),"")</f>
        <v/>
      </c>
      <c r="AD136" s="168" t="str">
        <f>IFERROR(VLOOKUP(AD135,'P1-1'!$B:$AP,41,FALSE),"")</f>
        <v/>
      </c>
      <c r="AE136" s="168" t="str">
        <f>IFERROR(VLOOKUP(AE135,'P1-1'!$B:$AP,41,FALSE),"")</f>
        <v/>
      </c>
      <c r="AF136" s="168" t="str">
        <f>IFERROR(VLOOKUP(AF135,'P1-1'!$B:$AP,41,FALSE),"")</f>
        <v/>
      </c>
      <c r="AG136" s="168" t="str">
        <f>IFERROR(VLOOKUP(AG135,'P1-1'!$B:$AP,41,FALSE),"")</f>
        <v/>
      </c>
      <c r="AH136" s="168" t="str">
        <f>IFERROR(VLOOKUP(AH135,'P1-1'!$B:$AP,41,FALSE),"")</f>
        <v/>
      </c>
      <c r="AI136" s="168" t="str">
        <f>IFERROR(VLOOKUP(AI135,'P1-1'!$B:$AP,41,FALSE),"")</f>
        <v/>
      </c>
      <c r="AJ136" s="168" t="str">
        <f>IFERROR(VLOOKUP(AJ135,'P1-1'!$B:$AP,41,FALSE),"")</f>
        <v/>
      </c>
      <c r="AK136" s="168" t="str">
        <f>IFERROR(VLOOKUP(AK135,'P1-1'!$B:$AP,41,FALSE),"")</f>
        <v/>
      </c>
      <c r="AL136" s="168" t="str">
        <f>IFERROR(VLOOKUP(AL135,'P1-1'!$B:$AP,41,FALSE),"")</f>
        <v/>
      </c>
      <c r="AM136" s="168" t="str">
        <f>IFERROR(VLOOKUP(AM135,'P1-1'!$B:$AP,41,FALSE),"")</f>
        <v/>
      </c>
      <c r="AN136" s="483"/>
      <c r="AO136" s="486"/>
      <c r="AP136" s="490"/>
      <c r="AQ136" s="491"/>
      <c r="AR136" s="486"/>
      <c r="AS136" s="486"/>
      <c r="AT136" s="494"/>
      <c r="AU136" s="327" t="str">
        <f t="shared" ref="AU136" si="143">IFERROR(IF($D135="□",($AO135/$AK$7),($AO135/$AK$9)),"")</f>
        <v/>
      </c>
      <c r="AV136" s="327" t="str">
        <f t="shared" ref="AV136" si="144">IFERROR(IF($D135="□",($AN135/$AO$7),($AN135/$AO$9)),"")</f>
        <v/>
      </c>
    </row>
    <row r="137" spans="1:48" s="139" customFormat="1" ht="12" customHeight="1" x14ac:dyDescent="0.15">
      <c r="A137" s="497"/>
      <c r="B137" s="500"/>
      <c r="C137" s="515"/>
      <c r="D137" s="506"/>
      <c r="E137" s="364"/>
      <c r="F137" s="511"/>
      <c r="G137" s="512"/>
      <c r="H137" s="169" t="s">
        <v>224</v>
      </c>
      <c r="I137" s="168" t="str">
        <f>IFERROR(VLOOKUP(I135,'P1-1'!$B:$AP,31,FALSE),"")</f>
        <v/>
      </c>
      <c r="J137" s="168" t="str">
        <f>IFERROR(VLOOKUP(J135,'P1-1'!$B:$AP,31,FALSE),"")</f>
        <v/>
      </c>
      <c r="K137" s="168" t="str">
        <f>IFERROR(VLOOKUP(K135,'P1-1'!$B:$AP,31,FALSE),"")</f>
        <v/>
      </c>
      <c r="L137" s="168" t="str">
        <f>IFERROR(VLOOKUP(L135,'P1-1'!$B:$AP,31,FALSE),"")</f>
        <v/>
      </c>
      <c r="M137" s="168" t="str">
        <f>IFERROR(VLOOKUP(M135,'P1-1'!$B:$AP,31,FALSE),"")</f>
        <v/>
      </c>
      <c r="N137" s="168" t="str">
        <f>IFERROR(VLOOKUP(N135,'P1-1'!$B:$AP,31,FALSE),"")</f>
        <v/>
      </c>
      <c r="O137" s="168" t="str">
        <f>IFERROR(VLOOKUP(O135,'P1-1'!$B:$AP,31,FALSE),"")</f>
        <v/>
      </c>
      <c r="P137" s="168" t="str">
        <f>IFERROR(VLOOKUP(P135,'P1-1'!$B:$AP,31,FALSE),"")</f>
        <v/>
      </c>
      <c r="Q137" s="168" t="str">
        <f>IFERROR(VLOOKUP(Q135,'P1-1'!$B:$AP,31,FALSE),"")</f>
        <v/>
      </c>
      <c r="R137" s="168" t="str">
        <f>IFERROR(VLOOKUP(R135,'P1-1'!$B:$AP,31,FALSE),"")</f>
        <v/>
      </c>
      <c r="S137" s="168" t="str">
        <f>IFERROR(VLOOKUP(S135,'P1-1'!$B:$AP,31,FALSE),"")</f>
        <v/>
      </c>
      <c r="T137" s="168" t="str">
        <f>IFERROR(VLOOKUP(T135,'P1-1'!$B:$AP,31,FALSE),"")</f>
        <v/>
      </c>
      <c r="U137" s="168" t="str">
        <f>IFERROR(VLOOKUP(U135,'P1-1'!$B:$AP,31,FALSE),"")</f>
        <v/>
      </c>
      <c r="V137" s="168" t="str">
        <f>IFERROR(VLOOKUP(V135,'P1-1'!$B:$AP,31,FALSE),"")</f>
        <v/>
      </c>
      <c r="W137" s="168" t="str">
        <f>IFERROR(VLOOKUP(W135,'P1-1'!$B:$AP,31,FALSE),"")</f>
        <v/>
      </c>
      <c r="X137" s="168" t="str">
        <f>IFERROR(VLOOKUP(X135,'P1-1'!$B:$AP,31,FALSE),"")</f>
        <v/>
      </c>
      <c r="Y137" s="168" t="str">
        <f>IFERROR(VLOOKUP(Y135,'P1-1'!$B:$AP,31,FALSE),"")</f>
        <v/>
      </c>
      <c r="Z137" s="168" t="str">
        <f>IFERROR(VLOOKUP(Z135,'P1-1'!$B:$AP,31,FALSE),"")</f>
        <v/>
      </c>
      <c r="AA137" s="168" t="str">
        <f>IFERROR(VLOOKUP(AA135,'P1-1'!$B:$AP,31,FALSE),"")</f>
        <v/>
      </c>
      <c r="AB137" s="168" t="str">
        <f>IFERROR(VLOOKUP(AB135,'P1-1'!$B:$AP,31,FALSE),"")</f>
        <v/>
      </c>
      <c r="AC137" s="168" t="str">
        <f>IFERROR(VLOOKUP(AC135,'P1-1'!$B:$AP,31,FALSE),"")</f>
        <v/>
      </c>
      <c r="AD137" s="168" t="str">
        <f>IFERROR(VLOOKUP(AD135,'P1-1'!$B:$AP,31,FALSE),"")</f>
        <v/>
      </c>
      <c r="AE137" s="168" t="str">
        <f>IFERROR(VLOOKUP(AE135,'P1-1'!$B:$AP,31,FALSE),"")</f>
        <v/>
      </c>
      <c r="AF137" s="168" t="str">
        <f>IFERROR(VLOOKUP(AF135,'P1-1'!$B:$AP,31,FALSE),"")</f>
        <v/>
      </c>
      <c r="AG137" s="168" t="str">
        <f>IFERROR(VLOOKUP(AG135,'P1-1'!$B:$AP,31,FALSE),"")</f>
        <v/>
      </c>
      <c r="AH137" s="168" t="str">
        <f>IFERROR(VLOOKUP(AH135,'P1-1'!$B:$AP,31,FALSE),"")</f>
        <v/>
      </c>
      <c r="AI137" s="168" t="str">
        <f>IFERROR(VLOOKUP(AI135,'P1-1'!$B:$AP,31,FALSE),"")</f>
        <v/>
      </c>
      <c r="AJ137" s="168" t="str">
        <f>IFERROR(VLOOKUP(AJ135,'P1-1'!$B:$AP,31,FALSE),"")</f>
        <v/>
      </c>
      <c r="AK137" s="168" t="str">
        <f>IFERROR(VLOOKUP(AK135,'P1-1'!$B:$AP,31,FALSE),"")</f>
        <v/>
      </c>
      <c r="AL137" s="168" t="str">
        <f>IFERROR(VLOOKUP(AL135,'P1-1'!$B:$AP,31,FALSE),"")</f>
        <v/>
      </c>
      <c r="AM137" s="168" t="str">
        <f>IFERROR(VLOOKUP(AM135,'P1-1'!$B:$AP,31,FALSE),"")</f>
        <v/>
      </c>
      <c r="AN137" s="484"/>
      <c r="AO137" s="487"/>
      <c r="AP137" s="492"/>
      <c r="AQ137" s="493"/>
      <c r="AR137" s="487"/>
      <c r="AS137" s="487"/>
      <c r="AT137" s="494"/>
      <c r="AU137" s="328"/>
      <c r="AV137" s="328"/>
    </row>
    <row r="138" spans="1:48" s="139" customFormat="1" ht="12" customHeight="1" x14ac:dyDescent="0.15">
      <c r="A138" s="495">
        <v>39</v>
      </c>
      <c r="B138" s="498"/>
      <c r="C138" s="513"/>
      <c r="D138" s="504" t="s">
        <v>95</v>
      </c>
      <c r="E138" s="363"/>
      <c r="F138" s="507"/>
      <c r="G138" s="508"/>
      <c r="H138" s="166" t="s">
        <v>221</v>
      </c>
      <c r="I138" s="325"/>
      <c r="J138" s="325"/>
      <c r="K138" s="325"/>
      <c r="L138" s="325"/>
      <c r="M138" s="325"/>
      <c r="N138" s="325"/>
      <c r="O138" s="325"/>
      <c r="P138" s="325"/>
      <c r="Q138" s="325"/>
      <c r="R138" s="325"/>
      <c r="S138" s="325"/>
      <c r="T138" s="325"/>
      <c r="U138" s="325"/>
      <c r="V138" s="325"/>
      <c r="W138" s="325"/>
      <c r="X138" s="325"/>
      <c r="Y138" s="325"/>
      <c r="Z138" s="325"/>
      <c r="AA138" s="325"/>
      <c r="AB138" s="325"/>
      <c r="AC138" s="325"/>
      <c r="AD138" s="325"/>
      <c r="AE138" s="325"/>
      <c r="AF138" s="325"/>
      <c r="AG138" s="325"/>
      <c r="AH138" s="325"/>
      <c r="AI138" s="325"/>
      <c r="AJ138" s="325"/>
      <c r="AK138" s="325"/>
      <c r="AL138" s="325"/>
      <c r="AM138" s="325"/>
      <c r="AN138" s="482">
        <f t="shared" ref="AN138" si="145">IF(LEFT($AN$2,6)="共同生活援助",SUM(I139:AM139),SUM(I139:AM140))</f>
        <v>0</v>
      </c>
      <c r="AO138" s="485">
        <f>IF($AN$4="４週",AN138/4,AN138/(DAY(EOMONTH($I$22,0))/7))</f>
        <v>0</v>
      </c>
      <c r="AP138" s="488"/>
      <c r="AQ138" s="489"/>
      <c r="AR138" s="485" t="str">
        <f t="shared" ref="AR138" si="146">IF($AN$4="４週",AU139,AV139)</f>
        <v/>
      </c>
      <c r="AS138" s="485"/>
      <c r="AT138" s="494"/>
      <c r="AU138" s="326" t="s">
        <v>508</v>
      </c>
      <c r="AV138" s="326" t="s">
        <v>222</v>
      </c>
    </row>
    <row r="139" spans="1:48" s="139" customFormat="1" ht="12" customHeight="1" x14ac:dyDescent="0.15">
      <c r="A139" s="496"/>
      <c r="B139" s="499"/>
      <c r="C139" s="514"/>
      <c r="D139" s="505"/>
      <c r="E139" s="364"/>
      <c r="F139" s="509"/>
      <c r="G139" s="510"/>
      <c r="H139" s="167" t="s">
        <v>223</v>
      </c>
      <c r="I139" s="168" t="str">
        <f>IFERROR(VLOOKUP(I138,'P1-1'!$B:$AP,41,FALSE),"")</f>
        <v/>
      </c>
      <c r="J139" s="168" t="str">
        <f>IFERROR(VLOOKUP(J138,'P1-1'!$B:$AP,41,FALSE),"")</f>
        <v/>
      </c>
      <c r="K139" s="168" t="str">
        <f>IFERROR(VLOOKUP(K138,'P1-1'!$B:$AP,41,FALSE),"")</f>
        <v/>
      </c>
      <c r="L139" s="168" t="str">
        <f>IFERROR(VLOOKUP(L138,'P1-1'!$B:$AP,41,FALSE),"")</f>
        <v/>
      </c>
      <c r="M139" s="168" t="str">
        <f>IFERROR(VLOOKUP(M138,'P1-1'!$B:$AP,41,FALSE),"")</f>
        <v/>
      </c>
      <c r="N139" s="168" t="str">
        <f>IFERROR(VLOOKUP(N138,'P1-1'!$B:$AP,41,FALSE),"")</f>
        <v/>
      </c>
      <c r="O139" s="168" t="str">
        <f>IFERROR(VLOOKUP(O138,'P1-1'!$B:$AP,41,FALSE),"")</f>
        <v/>
      </c>
      <c r="P139" s="168" t="str">
        <f>IFERROR(VLOOKUP(P138,'P1-1'!$B:$AP,41,FALSE),"")</f>
        <v/>
      </c>
      <c r="Q139" s="168" t="str">
        <f>IFERROR(VLOOKUP(Q138,'P1-1'!$B:$AP,41,FALSE),"")</f>
        <v/>
      </c>
      <c r="R139" s="168" t="str">
        <f>IFERROR(VLOOKUP(R138,'P1-1'!$B:$AP,41,FALSE),"")</f>
        <v/>
      </c>
      <c r="S139" s="168" t="str">
        <f>IFERROR(VLOOKUP(S138,'P1-1'!$B:$AP,41,FALSE),"")</f>
        <v/>
      </c>
      <c r="T139" s="168" t="str">
        <f>IFERROR(VLOOKUP(T138,'P1-1'!$B:$AP,41,FALSE),"")</f>
        <v/>
      </c>
      <c r="U139" s="168" t="str">
        <f>IFERROR(VLOOKUP(U138,'P1-1'!$B:$AP,41,FALSE),"")</f>
        <v/>
      </c>
      <c r="V139" s="168" t="str">
        <f>IFERROR(VLOOKUP(V138,'P1-1'!$B:$AP,41,FALSE),"")</f>
        <v/>
      </c>
      <c r="W139" s="168" t="str">
        <f>IFERROR(VLOOKUP(W138,'P1-1'!$B:$AP,41,FALSE),"")</f>
        <v/>
      </c>
      <c r="X139" s="168" t="str">
        <f>IFERROR(VLOOKUP(X138,'P1-1'!$B:$AP,41,FALSE),"")</f>
        <v/>
      </c>
      <c r="Y139" s="168" t="str">
        <f>IFERROR(VLOOKUP(Y138,'P1-1'!$B:$AP,41,FALSE),"")</f>
        <v/>
      </c>
      <c r="Z139" s="168" t="str">
        <f>IFERROR(VLOOKUP(Z138,'P1-1'!$B:$AP,41,FALSE),"")</f>
        <v/>
      </c>
      <c r="AA139" s="168" t="str">
        <f>IFERROR(VLOOKUP(AA138,'P1-1'!$B:$AP,41,FALSE),"")</f>
        <v/>
      </c>
      <c r="AB139" s="168" t="str">
        <f>IFERROR(VLOOKUP(AB138,'P1-1'!$B:$AP,41,FALSE),"")</f>
        <v/>
      </c>
      <c r="AC139" s="168" t="str">
        <f>IFERROR(VLOOKUP(AC138,'P1-1'!$B:$AP,41,FALSE),"")</f>
        <v/>
      </c>
      <c r="AD139" s="168" t="str">
        <f>IFERROR(VLOOKUP(AD138,'P1-1'!$B:$AP,41,FALSE),"")</f>
        <v/>
      </c>
      <c r="AE139" s="168" t="str">
        <f>IFERROR(VLOOKUP(AE138,'P1-1'!$B:$AP,41,FALSE),"")</f>
        <v/>
      </c>
      <c r="AF139" s="168" t="str">
        <f>IFERROR(VLOOKUP(AF138,'P1-1'!$B:$AP,41,FALSE),"")</f>
        <v/>
      </c>
      <c r="AG139" s="168" t="str">
        <f>IFERROR(VLOOKUP(AG138,'P1-1'!$B:$AP,41,FALSE),"")</f>
        <v/>
      </c>
      <c r="AH139" s="168" t="str">
        <f>IFERROR(VLOOKUP(AH138,'P1-1'!$B:$AP,41,FALSE),"")</f>
        <v/>
      </c>
      <c r="AI139" s="168" t="str">
        <f>IFERROR(VLOOKUP(AI138,'P1-1'!$B:$AP,41,FALSE),"")</f>
        <v/>
      </c>
      <c r="AJ139" s="168" t="str">
        <f>IFERROR(VLOOKUP(AJ138,'P1-1'!$B:$AP,41,FALSE),"")</f>
        <v/>
      </c>
      <c r="AK139" s="168" t="str">
        <f>IFERROR(VLOOKUP(AK138,'P1-1'!$B:$AP,41,FALSE),"")</f>
        <v/>
      </c>
      <c r="AL139" s="168" t="str">
        <f>IFERROR(VLOOKUP(AL138,'P1-1'!$B:$AP,41,FALSE),"")</f>
        <v/>
      </c>
      <c r="AM139" s="168" t="str">
        <f>IFERROR(VLOOKUP(AM138,'P1-1'!$B:$AP,41,FALSE),"")</f>
        <v/>
      </c>
      <c r="AN139" s="483"/>
      <c r="AO139" s="486"/>
      <c r="AP139" s="490"/>
      <c r="AQ139" s="491"/>
      <c r="AR139" s="486"/>
      <c r="AS139" s="486"/>
      <c r="AT139" s="494"/>
      <c r="AU139" s="327" t="str">
        <f t="shared" ref="AU139" si="147">IFERROR(IF($D138="□",($AO138/$AK$7),($AO138/$AK$9)),"")</f>
        <v/>
      </c>
      <c r="AV139" s="327" t="str">
        <f t="shared" ref="AV139" si="148">IFERROR(IF($D138="□",($AN138/$AO$7),($AN138/$AO$9)),"")</f>
        <v/>
      </c>
    </row>
    <row r="140" spans="1:48" s="139" customFormat="1" ht="12" customHeight="1" x14ac:dyDescent="0.15">
      <c r="A140" s="497"/>
      <c r="B140" s="500"/>
      <c r="C140" s="515"/>
      <c r="D140" s="506"/>
      <c r="E140" s="364"/>
      <c r="F140" s="511"/>
      <c r="G140" s="512"/>
      <c r="H140" s="169" t="s">
        <v>224</v>
      </c>
      <c r="I140" s="168" t="str">
        <f>IFERROR(VLOOKUP(I138,'P1-1'!$B:$AP,31,FALSE),"")</f>
        <v/>
      </c>
      <c r="J140" s="168" t="str">
        <f>IFERROR(VLOOKUP(J138,'P1-1'!$B:$AP,31,FALSE),"")</f>
        <v/>
      </c>
      <c r="K140" s="168" t="str">
        <f>IFERROR(VLOOKUP(K138,'P1-1'!$B:$AP,31,FALSE),"")</f>
        <v/>
      </c>
      <c r="L140" s="168" t="str">
        <f>IFERROR(VLOOKUP(L138,'P1-1'!$B:$AP,31,FALSE),"")</f>
        <v/>
      </c>
      <c r="M140" s="168" t="str">
        <f>IFERROR(VLOOKUP(M138,'P1-1'!$B:$AP,31,FALSE),"")</f>
        <v/>
      </c>
      <c r="N140" s="168" t="str">
        <f>IFERROR(VLOOKUP(N138,'P1-1'!$B:$AP,31,FALSE),"")</f>
        <v/>
      </c>
      <c r="O140" s="168" t="str">
        <f>IFERROR(VLOOKUP(O138,'P1-1'!$B:$AP,31,FALSE),"")</f>
        <v/>
      </c>
      <c r="P140" s="168" t="str">
        <f>IFERROR(VLOOKUP(P138,'P1-1'!$B:$AP,31,FALSE),"")</f>
        <v/>
      </c>
      <c r="Q140" s="168" t="str">
        <f>IFERROR(VLOOKUP(Q138,'P1-1'!$B:$AP,31,FALSE),"")</f>
        <v/>
      </c>
      <c r="R140" s="168" t="str">
        <f>IFERROR(VLOOKUP(R138,'P1-1'!$B:$AP,31,FALSE),"")</f>
        <v/>
      </c>
      <c r="S140" s="168" t="str">
        <f>IFERROR(VLOOKUP(S138,'P1-1'!$B:$AP,31,FALSE),"")</f>
        <v/>
      </c>
      <c r="T140" s="168" t="str">
        <f>IFERROR(VLOOKUP(T138,'P1-1'!$B:$AP,31,FALSE),"")</f>
        <v/>
      </c>
      <c r="U140" s="168" t="str">
        <f>IFERROR(VLOOKUP(U138,'P1-1'!$B:$AP,31,FALSE),"")</f>
        <v/>
      </c>
      <c r="V140" s="168" t="str">
        <f>IFERROR(VLOOKUP(V138,'P1-1'!$B:$AP,31,FALSE),"")</f>
        <v/>
      </c>
      <c r="W140" s="168" t="str">
        <f>IFERROR(VLOOKUP(W138,'P1-1'!$B:$AP,31,FALSE),"")</f>
        <v/>
      </c>
      <c r="X140" s="168" t="str">
        <f>IFERROR(VLOOKUP(X138,'P1-1'!$B:$AP,31,FALSE),"")</f>
        <v/>
      </c>
      <c r="Y140" s="168" t="str">
        <f>IFERROR(VLOOKUP(Y138,'P1-1'!$B:$AP,31,FALSE),"")</f>
        <v/>
      </c>
      <c r="Z140" s="168" t="str">
        <f>IFERROR(VLOOKUP(Z138,'P1-1'!$B:$AP,31,FALSE),"")</f>
        <v/>
      </c>
      <c r="AA140" s="168" t="str">
        <f>IFERROR(VLOOKUP(AA138,'P1-1'!$B:$AP,31,FALSE),"")</f>
        <v/>
      </c>
      <c r="AB140" s="168" t="str">
        <f>IFERROR(VLOOKUP(AB138,'P1-1'!$B:$AP,31,FALSE),"")</f>
        <v/>
      </c>
      <c r="AC140" s="168" t="str">
        <f>IFERROR(VLOOKUP(AC138,'P1-1'!$B:$AP,31,FALSE),"")</f>
        <v/>
      </c>
      <c r="AD140" s="168" t="str">
        <f>IFERROR(VLOOKUP(AD138,'P1-1'!$B:$AP,31,FALSE),"")</f>
        <v/>
      </c>
      <c r="AE140" s="168" t="str">
        <f>IFERROR(VLOOKUP(AE138,'P1-1'!$B:$AP,31,FALSE),"")</f>
        <v/>
      </c>
      <c r="AF140" s="168" t="str">
        <f>IFERROR(VLOOKUP(AF138,'P1-1'!$B:$AP,31,FALSE),"")</f>
        <v/>
      </c>
      <c r="AG140" s="168" t="str">
        <f>IFERROR(VLOOKUP(AG138,'P1-1'!$B:$AP,31,FALSE),"")</f>
        <v/>
      </c>
      <c r="AH140" s="168" t="str">
        <f>IFERROR(VLOOKUP(AH138,'P1-1'!$B:$AP,31,FALSE),"")</f>
        <v/>
      </c>
      <c r="AI140" s="168" t="str">
        <f>IFERROR(VLOOKUP(AI138,'P1-1'!$B:$AP,31,FALSE),"")</f>
        <v/>
      </c>
      <c r="AJ140" s="168" t="str">
        <f>IFERROR(VLOOKUP(AJ138,'P1-1'!$B:$AP,31,FALSE),"")</f>
        <v/>
      </c>
      <c r="AK140" s="168" t="str">
        <f>IFERROR(VLOOKUP(AK138,'P1-1'!$B:$AP,31,FALSE),"")</f>
        <v/>
      </c>
      <c r="AL140" s="168" t="str">
        <f>IFERROR(VLOOKUP(AL138,'P1-1'!$B:$AP,31,FALSE),"")</f>
        <v/>
      </c>
      <c r="AM140" s="168" t="str">
        <f>IFERROR(VLOOKUP(AM138,'P1-1'!$B:$AP,31,FALSE),"")</f>
        <v/>
      </c>
      <c r="AN140" s="484"/>
      <c r="AO140" s="487"/>
      <c r="AP140" s="492"/>
      <c r="AQ140" s="493"/>
      <c r="AR140" s="487"/>
      <c r="AS140" s="487"/>
      <c r="AT140" s="494"/>
      <c r="AU140" s="328"/>
      <c r="AV140" s="328"/>
    </row>
    <row r="141" spans="1:48" s="139" customFormat="1" ht="12" customHeight="1" x14ac:dyDescent="0.15">
      <c r="A141" s="495">
        <v>40</v>
      </c>
      <c r="B141" s="498"/>
      <c r="C141" s="513"/>
      <c r="D141" s="504" t="s">
        <v>95</v>
      </c>
      <c r="E141" s="363"/>
      <c r="F141" s="507"/>
      <c r="G141" s="508"/>
      <c r="H141" s="166" t="s">
        <v>221</v>
      </c>
      <c r="I141" s="325"/>
      <c r="J141" s="325"/>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25"/>
      <c r="AK141" s="325"/>
      <c r="AL141" s="325"/>
      <c r="AM141" s="325"/>
      <c r="AN141" s="482">
        <f t="shared" ref="AN141" si="149">IF(LEFT($AN$2,6)="共同生活援助",SUM(I142:AM142),SUM(I142:AM143))</f>
        <v>0</v>
      </c>
      <c r="AO141" s="485">
        <f>IF($AN$4="４週",AN141/4,AN141/(DAY(EOMONTH($I$22,0))/7))</f>
        <v>0</v>
      </c>
      <c r="AP141" s="488"/>
      <c r="AQ141" s="489"/>
      <c r="AR141" s="485" t="str">
        <f t="shared" ref="AR141" si="150">IF($AN$4="４週",AU142,AV142)</f>
        <v/>
      </c>
      <c r="AS141" s="485"/>
      <c r="AT141" s="494"/>
      <c r="AU141" s="326" t="s">
        <v>508</v>
      </c>
      <c r="AV141" s="326" t="s">
        <v>222</v>
      </c>
    </row>
    <row r="142" spans="1:48" s="139" customFormat="1" ht="12" customHeight="1" x14ac:dyDescent="0.15">
      <c r="A142" s="496"/>
      <c r="B142" s="499"/>
      <c r="C142" s="514"/>
      <c r="D142" s="505"/>
      <c r="E142" s="364"/>
      <c r="F142" s="509"/>
      <c r="G142" s="510"/>
      <c r="H142" s="167" t="s">
        <v>223</v>
      </c>
      <c r="I142" s="168" t="str">
        <f>IFERROR(VLOOKUP(I141,'P1-1'!$B:$AP,41,FALSE),"")</f>
        <v/>
      </c>
      <c r="J142" s="168" t="str">
        <f>IFERROR(VLOOKUP(J141,'P1-1'!$B:$AP,41,FALSE),"")</f>
        <v/>
      </c>
      <c r="K142" s="168" t="str">
        <f>IFERROR(VLOOKUP(K141,'P1-1'!$B:$AP,41,FALSE),"")</f>
        <v/>
      </c>
      <c r="L142" s="168" t="str">
        <f>IFERROR(VLOOKUP(L141,'P1-1'!$B:$AP,41,FALSE),"")</f>
        <v/>
      </c>
      <c r="M142" s="168" t="str">
        <f>IFERROR(VLOOKUP(M141,'P1-1'!$B:$AP,41,FALSE),"")</f>
        <v/>
      </c>
      <c r="N142" s="168" t="str">
        <f>IFERROR(VLOOKUP(N141,'P1-1'!$B:$AP,41,FALSE),"")</f>
        <v/>
      </c>
      <c r="O142" s="168" t="str">
        <f>IFERROR(VLOOKUP(O141,'P1-1'!$B:$AP,41,FALSE),"")</f>
        <v/>
      </c>
      <c r="P142" s="168" t="str">
        <f>IFERROR(VLOOKUP(P141,'P1-1'!$B:$AP,41,FALSE),"")</f>
        <v/>
      </c>
      <c r="Q142" s="168" t="str">
        <f>IFERROR(VLOOKUP(Q141,'P1-1'!$B:$AP,41,FALSE),"")</f>
        <v/>
      </c>
      <c r="R142" s="168" t="str">
        <f>IFERROR(VLOOKUP(R141,'P1-1'!$B:$AP,41,FALSE),"")</f>
        <v/>
      </c>
      <c r="S142" s="168" t="str">
        <f>IFERROR(VLOOKUP(S141,'P1-1'!$B:$AP,41,FALSE),"")</f>
        <v/>
      </c>
      <c r="T142" s="168" t="str">
        <f>IFERROR(VLOOKUP(T141,'P1-1'!$B:$AP,41,FALSE),"")</f>
        <v/>
      </c>
      <c r="U142" s="168" t="str">
        <f>IFERROR(VLOOKUP(U141,'P1-1'!$B:$AP,41,FALSE),"")</f>
        <v/>
      </c>
      <c r="V142" s="168" t="str">
        <f>IFERROR(VLOOKUP(V141,'P1-1'!$B:$AP,41,FALSE),"")</f>
        <v/>
      </c>
      <c r="W142" s="168" t="str">
        <f>IFERROR(VLOOKUP(W141,'P1-1'!$B:$AP,41,FALSE),"")</f>
        <v/>
      </c>
      <c r="X142" s="168" t="str">
        <f>IFERROR(VLOOKUP(X141,'P1-1'!$B:$AP,41,FALSE),"")</f>
        <v/>
      </c>
      <c r="Y142" s="168" t="str">
        <f>IFERROR(VLOOKUP(Y141,'P1-1'!$B:$AP,41,FALSE),"")</f>
        <v/>
      </c>
      <c r="Z142" s="168" t="str">
        <f>IFERROR(VLOOKUP(Z141,'P1-1'!$B:$AP,41,FALSE),"")</f>
        <v/>
      </c>
      <c r="AA142" s="168" t="str">
        <f>IFERROR(VLOOKUP(AA141,'P1-1'!$B:$AP,41,FALSE),"")</f>
        <v/>
      </c>
      <c r="AB142" s="168" t="str">
        <f>IFERROR(VLOOKUP(AB141,'P1-1'!$B:$AP,41,FALSE),"")</f>
        <v/>
      </c>
      <c r="AC142" s="168" t="str">
        <f>IFERROR(VLOOKUP(AC141,'P1-1'!$B:$AP,41,FALSE),"")</f>
        <v/>
      </c>
      <c r="AD142" s="168" t="str">
        <f>IFERROR(VLOOKUP(AD141,'P1-1'!$B:$AP,41,FALSE),"")</f>
        <v/>
      </c>
      <c r="AE142" s="168" t="str">
        <f>IFERROR(VLOOKUP(AE141,'P1-1'!$B:$AP,41,FALSE),"")</f>
        <v/>
      </c>
      <c r="AF142" s="168" t="str">
        <f>IFERROR(VLOOKUP(AF141,'P1-1'!$B:$AP,41,FALSE),"")</f>
        <v/>
      </c>
      <c r="AG142" s="168" t="str">
        <f>IFERROR(VLOOKUP(AG141,'P1-1'!$B:$AP,41,FALSE),"")</f>
        <v/>
      </c>
      <c r="AH142" s="168" t="str">
        <f>IFERROR(VLOOKUP(AH141,'P1-1'!$B:$AP,41,FALSE),"")</f>
        <v/>
      </c>
      <c r="AI142" s="168" t="str">
        <f>IFERROR(VLOOKUP(AI141,'P1-1'!$B:$AP,41,FALSE),"")</f>
        <v/>
      </c>
      <c r="AJ142" s="168" t="str">
        <f>IFERROR(VLOOKUP(AJ141,'P1-1'!$B:$AP,41,FALSE),"")</f>
        <v/>
      </c>
      <c r="AK142" s="168" t="str">
        <f>IFERROR(VLOOKUP(AK141,'P1-1'!$B:$AP,41,FALSE),"")</f>
        <v/>
      </c>
      <c r="AL142" s="168" t="str">
        <f>IFERROR(VLOOKUP(AL141,'P1-1'!$B:$AP,41,FALSE),"")</f>
        <v/>
      </c>
      <c r="AM142" s="168" t="str">
        <f>IFERROR(VLOOKUP(AM141,'P1-1'!$B:$AP,41,FALSE),"")</f>
        <v/>
      </c>
      <c r="AN142" s="483"/>
      <c r="AO142" s="486"/>
      <c r="AP142" s="490"/>
      <c r="AQ142" s="491"/>
      <c r="AR142" s="486"/>
      <c r="AS142" s="486"/>
      <c r="AT142" s="494"/>
      <c r="AU142" s="327" t="str">
        <f t="shared" ref="AU142" si="151">IFERROR(IF($D141="□",($AO141/$AK$7),($AO141/$AK$9)),"")</f>
        <v/>
      </c>
      <c r="AV142" s="327" t="str">
        <f t="shared" ref="AV142" si="152">IFERROR(IF($D141="□",($AN141/$AO$7),($AN141/$AO$9)),"")</f>
        <v/>
      </c>
    </row>
    <row r="143" spans="1:48" s="139" customFormat="1" ht="12" customHeight="1" x14ac:dyDescent="0.15">
      <c r="A143" s="497"/>
      <c r="B143" s="500"/>
      <c r="C143" s="515"/>
      <c r="D143" s="506"/>
      <c r="E143" s="364"/>
      <c r="F143" s="511"/>
      <c r="G143" s="512"/>
      <c r="H143" s="169" t="s">
        <v>224</v>
      </c>
      <c r="I143" s="168" t="str">
        <f>IFERROR(VLOOKUP(I141,'P1-1'!$B:$AP,31,FALSE),"")</f>
        <v/>
      </c>
      <c r="J143" s="168" t="str">
        <f>IFERROR(VLOOKUP(J141,'P1-1'!$B:$AP,31,FALSE),"")</f>
        <v/>
      </c>
      <c r="K143" s="168" t="str">
        <f>IFERROR(VLOOKUP(K141,'P1-1'!$B:$AP,31,FALSE),"")</f>
        <v/>
      </c>
      <c r="L143" s="168" t="str">
        <f>IFERROR(VLOOKUP(L141,'P1-1'!$B:$AP,31,FALSE),"")</f>
        <v/>
      </c>
      <c r="M143" s="168" t="str">
        <f>IFERROR(VLOOKUP(M141,'P1-1'!$B:$AP,31,FALSE),"")</f>
        <v/>
      </c>
      <c r="N143" s="168" t="str">
        <f>IFERROR(VLOOKUP(N141,'P1-1'!$B:$AP,31,FALSE),"")</f>
        <v/>
      </c>
      <c r="O143" s="168" t="str">
        <f>IFERROR(VLOOKUP(O141,'P1-1'!$B:$AP,31,FALSE),"")</f>
        <v/>
      </c>
      <c r="P143" s="168" t="str">
        <f>IFERROR(VLOOKUP(P141,'P1-1'!$B:$AP,31,FALSE),"")</f>
        <v/>
      </c>
      <c r="Q143" s="168" t="str">
        <f>IFERROR(VLOOKUP(Q141,'P1-1'!$B:$AP,31,FALSE),"")</f>
        <v/>
      </c>
      <c r="R143" s="168" t="str">
        <f>IFERROR(VLOOKUP(R141,'P1-1'!$B:$AP,31,FALSE),"")</f>
        <v/>
      </c>
      <c r="S143" s="168" t="str">
        <f>IFERROR(VLOOKUP(S141,'P1-1'!$B:$AP,31,FALSE),"")</f>
        <v/>
      </c>
      <c r="T143" s="168" t="str">
        <f>IFERROR(VLOOKUP(T141,'P1-1'!$B:$AP,31,FALSE),"")</f>
        <v/>
      </c>
      <c r="U143" s="168" t="str">
        <f>IFERROR(VLOOKUP(U141,'P1-1'!$B:$AP,31,FALSE),"")</f>
        <v/>
      </c>
      <c r="V143" s="168" t="str">
        <f>IFERROR(VLOOKUP(V141,'P1-1'!$B:$AP,31,FALSE),"")</f>
        <v/>
      </c>
      <c r="W143" s="168" t="str">
        <f>IFERROR(VLOOKUP(W141,'P1-1'!$B:$AP,31,FALSE),"")</f>
        <v/>
      </c>
      <c r="X143" s="168" t="str">
        <f>IFERROR(VLOOKUP(X141,'P1-1'!$B:$AP,31,FALSE),"")</f>
        <v/>
      </c>
      <c r="Y143" s="168" t="str">
        <f>IFERROR(VLOOKUP(Y141,'P1-1'!$B:$AP,31,FALSE),"")</f>
        <v/>
      </c>
      <c r="Z143" s="168" t="str">
        <f>IFERROR(VLOOKUP(Z141,'P1-1'!$B:$AP,31,FALSE),"")</f>
        <v/>
      </c>
      <c r="AA143" s="168" t="str">
        <f>IFERROR(VLOOKUP(AA141,'P1-1'!$B:$AP,31,FALSE),"")</f>
        <v/>
      </c>
      <c r="AB143" s="168" t="str">
        <f>IFERROR(VLOOKUP(AB141,'P1-1'!$B:$AP,31,FALSE),"")</f>
        <v/>
      </c>
      <c r="AC143" s="168" t="str">
        <f>IFERROR(VLOOKUP(AC141,'P1-1'!$B:$AP,31,FALSE),"")</f>
        <v/>
      </c>
      <c r="AD143" s="168" t="str">
        <f>IFERROR(VLOOKUP(AD141,'P1-1'!$B:$AP,31,FALSE),"")</f>
        <v/>
      </c>
      <c r="AE143" s="168" t="str">
        <f>IFERROR(VLOOKUP(AE141,'P1-1'!$B:$AP,31,FALSE),"")</f>
        <v/>
      </c>
      <c r="AF143" s="168" t="str">
        <f>IFERROR(VLOOKUP(AF141,'P1-1'!$B:$AP,31,FALSE),"")</f>
        <v/>
      </c>
      <c r="AG143" s="168" t="str">
        <f>IFERROR(VLOOKUP(AG141,'P1-1'!$B:$AP,31,FALSE),"")</f>
        <v/>
      </c>
      <c r="AH143" s="168" t="str">
        <f>IFERROR(VLOOKUP(AH141,'P1-1'!$B:$AP,31,FALSE),"")</f>
        <v/>
      </c>
      <c r="AI143" s="168" t="str">
        <f>IFERROR(VLOOKUP(AI141,'P1-1'!$B:$AP,31,FALSE),"")</f>
        <v/>
      </c>
      <c r="AJ143" s="168" t="str">
        <f>IFERROR(VLOOKUP(AJ141,'P1-1'!$B:$AP,31,FALSE),"")</f>
        <v/>
      </c>
      <c r="AK143" s="168" t="str">
        <f>IFERROR(VLOOKUP(AK141,'P1-1'!$B:$AP,31,FALSE),"")</f>
        <v/>
      </c>
      <c r="AL143" s="168" t="str">
        <f>IFERROR(VLOOKUP(AL141,'P1-1'!$B:$AP,31,FALSE),"")</f>
        <v/>
      </c>
      <c r="AM143" s="168" t="str">
        <f>IFERROR(VLOOKUP(AM141,'P1-1'!$B:$AP,31,FALSE),"")</f>
        <v/>
      </c>
      <c r="AN143" s="484"/>
      <c r="AO143" s="487"/>
      <c r="AP143" s="492"/>
      <c r="AQ143" s="493"/>
      <c r="AR143" s="487"/>
      <c r="AS143" s="487"/>
      <c r="AT143" s="494"/>
      <c r="AU143" s="328"/>
      <c r="AV143" s="328"/>
    </row>
    <row r="144" spans="1:48" s="139" customFormat="1" ht="12" customHeight="1" x14ac:dyDescent="0.15">
      <c r="A144" s="495">
        <v>41</v>
      </c>
      <c r="B144" s="498"/>
      <c r="C144" s="513"/>
      <c r="D144" s="504" t="s">
        <v>95</v>
      </c>
      <c r="E144" s="363"/>
      <c r="F144" s="507"/>
      <c r="G144" s="508"/>
      <c r="H144" s="166" t="s">
        <v>221</v>
      </c>
      <c r="I144" s="325"/>
      <c r="J144" s="325"/>
      <c r="K144" s="325"/>
      <c r="L144" s="325"/>
      <c r="M144" s="325"/>
      <c r="N144" s="325"/>
      <c r="O144" s="325"/>
      <c r="P144" s="325"/>
      <c r="Q144" s="325"/>
      <c r="R144" s="325"/>
      <c r="S144" s="325"/>
      <c r="T144" s="325"/>
      <c r="U144" s="325"/>
      <c r="V144" s="325"/>
      <c r="W144" s="325"/>
      <c r="X144" s="325"/>
      <c r="Y144" s="325"/>
      <c r="Z144" s="325"/>
      <c r="AA144" s="325"/>
      <c r="AB144" s="325"/>
      <c r="AC144" s="325"/>
      <c r="AD144" s="325"/>
      <c r="AE144" s="325"/>
      <c r="AF144" s="325"/>
      <c r="AG144" s="325"/>
      <c r="AH144" s="325"/>
      <c r="AI144" s="325"/>
      <c r="AJ144" s="325"/>
      <c r="AK144" s="325"/>
      <c r="AL144" s="325"/>
      <c r="AM144" s="325"/>
      <c r="AN144" s="482">
        <f t="shared" ref="AN144" si="153">IF(LEFT($AN$2,6)="共同生活援助",SUM(I145:AM145),SUM(I145:AM146))</f>
        <v>0</v>
      </c>
      <c r="AO144" s="485">
        <f>IF($AN$4="４週",AN144/4,AN144/(DAY(EOMONTH($I$22,0))/7))</f>
        <v>0</v>
      </c>
      <c r="AP144" s="488"/>
      <c r="AQ144" s="489"/>
      <c r="AR144" s="485" t="str">
        <f t="shared" ref="AR144" si="154">IF($AN$4="４週",AU145,AV145)</f>
        <v/>
      </c>
      <c r="AS144" s="485"/>
      <c r="AT144" s="494"/>
      <c r="AU144" s="326" t="s">
        <v>508</v>
      </c>
      <c r="AV144" s="326" t="s">
        <v>222</v>
      </c>
    </row>
    <row r="145" spans="1:48" s="139" customFormat="1" ht="12" customHeight="1" x14ac:dyDescent="0.15">
      <c r="A145" s="496"/>
      <c r="B145" s="499"/>
      <c r="C145" s="514"/>
      <c r="D145" s="505"/>
      <c r="E145" s="364"/>
      <c r="F145" s="509"/>
      <c r="G145" s="510"/>
      <c r="H145" s="167" t="s">
        <v>223</v>
      </c>
      <c r="I145" s="168" t="str">
        <f>IFERROR(VLOOKUP(I144,'P1-1'!$B:$AP,41,FALSE),"")</f>
        <v/>
      </c>
      <c r="J145" s="168" t="str">
        <f>IFERROR(VLOOKUP(J144,'P1-1'!$B:$AP,41,FALSE),"")</f>
        <v/>
      </c>
      <c r="K145" s="168" t="str">
        <f>IFERROR(VLOOKUP(K144,'P1-1'!$B:$AP,41,FALSE),"")</f>
        <v/>
      </c>
      <c r="L145" s="168" t="str">
        <f>IFERROR(VLOOKUP(L144,'P1-1'!$B:$AP,41,FALSE),"")</f>
        <v/>
      </c>
      <c r="M145" s="168" t="str">
        <f>IFERROR(VLOOKUP(M144,'P1-1'!$B:$AP,41,FALSE),"")</f>
        <v/>
      </c>
      <c r="N145" s="168" t="str">
        <f>IFERROR(VLOOKUP(N144,'P1-1'!$B:$AP,41,FALSE),"")</f>
        <v/>
      </c>
      <c r="O145" s="168" t="str">
        <f>IFERROR(VLOOKUP(O144,'P1-1'!$B:$AP,41,FALSE),"")</f>
        <v/>
      </c>
      <c r="P145" s="168" t="str">
        <f>IFERROR(VLOOKUP(P144,'P1-1'!$B:$AP,41,FALSE),"")</f>
        <v/>
      </c>
      <c r="Q145" s="168" t="str">
        <f>IFERROR(VLOOKUP(Q144,'P1-1'!$B:$AP,41,FALSE),"")</f>
        <v/>
      </c>
      <c r="R145" s="168" t="str">
        <f>IFERROR(VLOOKUP(R144,'P1-1'!$B:$AP,41,FALSE),"")</f>
        <v/>
      </c>
      <c r="S145" s="168" t="str">
        <f>IFERROR(VLOOKUP(S144,'P1-1'!$B:$AP,41,FALSE),"")</f>
        <v/>
      </c>
      <c r="T145" s="168" t="str">
        <f>IFERROR(VLOOKUP(T144,'P1-1'!$B:$AP,41,FALSE),"")</f>
        <v/>
      </c>
      <c r="U145" s="168" t="str">
        <f>IFERROR(VLOOKUP(U144,'P1-1'!$B:$AP,41,FALSE),"")</f>
        <v/>
      </c>
      <c r="V145" s="168" t="str">
        <f>IFERROR(VLOOKUP(V144,'P1-1'!$B:$AP,41,FALSE),"")</f>
        <v/>
      </c>
      <c r="W145" s="168" t="str">
        <f>IFERROR(VLOOKUP(W144,'P1-1'!$B:$AP,41,FALSE),"")</f>
        <v/>
      </c>
      <c r="X145" s="168" t="str">
        <f>IFERROR(VLOOKUP(X144,'P1-1'!$B:$AP,41,FALSE),"")</f>
        <v/>
      </c>
      <c r="Y145" s="168" t="str">
        <f>IFERROR(VLOOKUP(Y144,'P1-1'!$B:$AP,41,FALSE),"")</f>
        <v/>
      </c>
      <c r="Z145" s="168" t="str">
        <f>IFERROR(VLOOKUP(Z144,'P1-1'!$B:$AP,41,FALSE),"")</f>
        <v/>
      </c>
      <c r="AA145" s="168" t="str">
        <f>IFERROR(VLOOKUP(AA144,'P1-1'!$B:$AP,41,FALSE),"")</f>
        <v/>
      </c>
      <c r="AB145" s="168" t="str">
        <f>IFERROR(VLOOKUP(AB144,'P1-1'!$B:$AP,41,FALSE),"")</f>
        <v/>
      </c>
      <c r="AC145" s="168" t="str">
        <f>IFERROR(VLOOKUP(AC144,'P1-1'!$B:$AP,41,FALSE),"")</f>
        <v/>
      </c>
      <c r="AD145" s="168" t="str">
        <f>IFERROR(VLOOKUP(AD144,'P1-1'!$B:$AP,41,FALSE),"")</f>
        <v/>
      </c>
      <c r="AE145" s="168" t="str">
        <f>IFERROR(VLOOKUP(AE144,'P1-1'!$B:$AP,41,FALSE),"")</f>
        <v/>
      </c>
      <c r="AF145" s="168" t="str">
        <f>IFERROR(VLOOKUP(AF144,'P1-1'!$B:$AP,41,FALSE),"")</f>
        <v/>
      </c>
      <c r="AG145" s="168" t="str">
        <f>IFERROR(VLOOKUP(AG144,'P1-1'!$B:$AP,41,FALSE),"")</f>
        <v/>
      </c>
      <c r="AH145" s="168" t="str">
        <f>IFERROR(VLOOKUP(AH144,'P1-1'!$B:$AP,41,FALSE),"")</f>
        <v/>
      </c>
      <c r="AI145" s="168" t="str">
        <f>IFERROR(VLOOKUP(AI144,'P1-1'!$B:$AP,41,FALSE),"")</f>
        <v/>
      </c>
      <c r="AJ145" s="168" t="str">
        <f>IFERROR(VLOOKUP(AJ144,'P1-1'!$B:$AP,41,FALSE),"")</f>
        <v/>
      </c>
      <c r="AK145" s="168" t="str">
        <f>IFERROR(VLOOKUP(AK144,'P1-1'!$B:$AP,41,FALSE),"")</f>
        <v/>
      </c>
      <c r="AL145" s="168" t="str">
        <f>IFERROR(VLOOKUP(AL144,'P1-1'!$B:$AP,41,FALSE),"")</f>
        <v/>
      </c>
      <c r="AM145" s="168" t="str">
        <f>IFERROR(VLOOKUP(AM144,'P1-1'!$B:$AP,41,FALSE),"")</f>
        <v/>
      </c>
      <c r="AN145" s="483"/>
      <c r="AO145" s="486"/>
      <c r="AP145" s="490"/>
      <c r="AQ145" s="491"/>
      <c r="AR145" s="486"/>
      <c r="AS145" s="486"/>
      <c r="AT145" s="494"/>
      <c r="AU145" s="327" t="str">
        <f t="shared" ref="AU145" si="155">IFERROR(IF($D144="□",($AO144/$AK$7),($AO144/$AK$9)),"")</f>
        <v/>
      </c>
      <c r="AV145" s="327" t="str">
        <f t="shared" ref="AV145" si="156">IFERROR(IF($D144="□",($AN144/$AO$7),($AN144/$AO$9)),"")</f>
        <v/>
      </c>
    </row>
    <row r="146" spans="1:48" s="139" customFormat="1" ht="12" customHeight="1" x14ac:dyDescent="0.15">
      <c r="A146" s="497"/>
      <c r="B146" s="500"/>
      <c r="C146" s="515"/>
      <c r="D146" s="506"/>
      <c r="E146" s="364"/>
      <c r="F146" s="511"/>
      <c r="G146" s="512"/>
      <c r="H146" s="169" t="s">
        <v>224</v>
      </c>
      <c r="I146" s="168" t="str">
        <f>IFERROR(VLOOKUP(I144,'P1-1'!$B:$AP,31,FALSE),"")</f>
        <v/>
      </c>
      <c r="J146" s="168" t="str">
        <f>IFERROR(VLOOKUP(J144,'P1-1'!$B:$AP,31,FALSE),"")</f>
        <v/>
      </c>
      <c r="K146" s="168" t="str">
        <f>IFERROR(VLOOKUP(K144,'P1-1'!$B:$AP,31,FALSE),"")</f>
        <v/>
      </c>
      <c r="L146" s="168" t="str">
        <f>IFERROR(VLOOKUP(L144,'P1-1'!$B:$AP,31,FALSE),"")</f>
        <v/>
      </c>
      <c r="M146" s="168" t="str">
        <f>IFERROR(VLOOKUP(M144,'P1-1'!$B:$AP,31,FALSE),"")</f>
        <v/>
      </c>
      <c r="N146" s="168" t="str">
        <f>IFERROR(VLOOKUP(N144,'P1-1'!$B:$AP,31,FALSE),"")</f>
        <v/>
      </c>
      <c r="O146" s="168" t="str">
        <f>IFERROR(VLOOKUP(O144,'P1-1'!$B:$AP,31,FALSE),"")</f>
        <v/>
      </c>
      <c r="P146" s="168" t="str">
        <f>IFERROR(VLOOKUP(P144,'P1-1'!$B:$AP,31,FALSE),"")</f>
        <v/>
      </c>
      <c r="Q146" s="168" t="str">
        <f>IFERROR(VLOOKUP(Q144,'P1-1'!$B:$AP,31,FALSE),"")</f>
        <v/>
      </c>
      <c r="R146" s="168" t="str">
        <f>IFERROR(VLOOKUP(R144,'P1-1'!$B:$AP,31,FALSE),"")</f>
        <v/>
      </c>
      <c r="S146" s="168" t="str">
        <f>IFERROR(VLOOKUP(S144,'P1-1'!$B:$AP,31,FALSE),"")</f>
        <v/>
      </c>
      <c r="T146" s="168" t="str">
        <f>IFERROR(VLOOKUP(T144,'P1-1'!$B:$AP,31,FALSE),"")</f>
        <v/>
      </c>
      <c r="U146" s="168" t="str">
        <f>IFERROR(VLOOKUP(U144,'P1-1'!$B:$AP,31,FALSE),"")</f>
        <v/>
      </c>
      <c r="V146" s="168" t="str">
        <f>IFERROR(VLOOKUP(V144,'P1-1'!$B:$AP,31,FALSE),"")</f>
        <v/>
      </c>
      <c r="W146" s="168" t="str">
        <f>IFERROR(VLOOKUP(W144,'P1-1'!$B:$AP,31,FALSE),"")</f>
        <v/>
      </c>
      <c r="X146" s="168" t="str">
        <f>IFERROR(VLOOKUP(X144,'P1-1'!$B:$AP,31,FALSE),"")</f>
        <v/>
      </c>
      <c r="Y146" s="168" t="str">
        <f>IFERROR(VLOOKUP(Y144,'P1-1'!$B:$AP,31,FALSE),"")</f>
        <v/>
      </c>
      <c r="Z146" s="168" t="str">
        <f>IFERROR(VLOOKUP(Z144,'P1-1'!$B:$AP,31,FALSE),"")</f>
        <v/>
      </c>
      <c r="AA146" s="168" t="str">
        <f>IFERROR(VLOOKUP(AA144,'P1-1'!$B:$AP,31,FALSE),"")</f>
        <v/>
      </c>
      <c r="AB146" s="168" t="str">
        <f>IFERROR(VLOOKUP(AB144,'P1-1'!$B:$AP,31,FALSE),"")</f>
        <v/>
      </c>
      <c r="AC146" s="168" t="str">
        <f>IFERROR(VLOOKUP(AC144,'P1-1'!$B:$AP,31,FALSE),"")</f>
        <v/>
      </c>
      <c r="AD146" s="168" t="str">
        <f>IFERROR(VLOOKUP(AD144,'P1-1'!$B:$AP,31,FALSE),"")</f>
        <v/>
      </c>
      <c r="AE146" s="168" t="str">
        <f>IFERROR(VLOOKUP(AE144,'P1-1'!$B:$AP,31,FALSE),"")</f>
        <v/>
      </c>
      <c r="AF146" s="168" t="str">
        <f>IFERROR(VLOOKUP(AF144,'P1-1'!$B:$AP,31,FALSE),"")</f>
        <v/>
      </c>
      <c r="AG146" s="168" t="str">
        <f>IFERROR(VLOOKUP(AG144,'P1-1'!$B:$AP,31,FALSE),"")</f>
        <v/>
      </c>
      <c r="AH146" s="168" t="str">
        <f>IFERROR(VLOOKUP(AH144,'P1-1'!$B:$AP,31,FALSE),"")</f>
        <v/>
      </c>
      <c r="AI146" s="168" t="str">
        <f>IFERROR(VLOOKUP(AI144,'P1-1'!$B:$AP,31,FALSE),"")</f>
        <v/>
      </c>
      <c r="AJ146" s="168" t="str">
        <f>IFERROR(VLOOKUP(AJ144,'P1-1'!$B:$AP,31,FALSE),"")</f>
        <v/>
      </c>
      <c r="AK146" s="168" t="str">
        <f>IFERROR(VLOOKUP(AK144,'P1-1'!$B:$AP,31,FALSE),"")</f>
        <v/>
      </c>
      <c r="AL146" s="168" t="str">
        <f>IFERROR(VLOOKUP(AL144,'P1-1'!$B:$AP,31,FALSE),"")</f>
        <v/>
      </c>
      <c r="AM146" s="168" t="str">
        <f>IFERROR(VLOOKUP(AM144,'P1-1'!$B:$AP,31,FALSE),"")</f>
        <v/>
      </c>
      <c r="AN146" s="484"/>
      <c r="AO146" s="487"/>
      <c r="AP146" s="492"/>
      <c r="AQ146" s="493"/>
      <c r="AR146" s="487"/>
      <c r="AS146" s="487"/>
      <c r="AT146" s="494"/>
      <c r="AU146" s="328"/>
      <c r="AV146" s="328"/>
    </row>
    <row r="147" spans="1:48" s="139" customFormat="1" ht="12" customHeight="1" x14ac:dyDescent="0.15">
      <c r="A147" s="495">
        <v>42</v>
      </c>
      <c r="B147" s="498"/>
      <c r="C147" s="513"/>
      <c r="D147" s="504" t="s">
        <v>95</v>
      </c>
      <c r="E147" s="363"/>
      <c r="F147" s="507"/>
      <c r="G147" s="508"/>
      <c r="H147" s="166" t="s">
        <v>221</v>
      </c>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482">
        <f t="shared" ref="AN147" si="157">IF(LEFT($AN$2,6)="共同生活援助",SUM(I148:AM148),SUM(I148:AM149))</f>
        <v>0</v>
      </c>
      <c r="AO147" s="485">
        <f>IF($AN$4="４週",AN147/4,AN147/(DAY(EOMONTH($I$22,0))/7))</f>
        <v>0</v>
      </c>
      <c r="AP147" s="488"/>
      <c r="AQ147" s="489"/>
      <c r="AR147" s="485" t="str">
        <f t="shared" ref="AR147" si="158">IF($AN$4="４週",AU148,AV148)</f>
        <v/>
      </c>
      <c r="AS147" s="485"/>
      <c r="AT147" s="494"/>
      <c r="AU147" s="326" t="s">
        <v>508</v>
      </c>
      <c r="AV147" s="326" t="s">
        <v>222</v>
      </c>
    </row>
    <row r="148" spans="1:48" s="139" customFormat="1" ht="12" customHeight="1" x14ac:dyDescent="0.15">
      <c r="A148" s="496"/>
      <c r="B148" s="499"/>
      <c r="C148" s="514"/>
      <c r="D148" s="505"/>
      <c r="E148" s="364"/>
      <c r="F148" s="509"/>
      <c r="G148" s="510"/>
      <c r="H148" s="167" t="s">
        <v>223</v>
      </c>
      <c r="I148" s="168" t="str">
        <f>IFERROR(VLOOKUP(I147,'P1-1'!$B:$AP,41,FALSE),"")</f>
        <v/>
      </c>
      <c r="J148" s="168" t="str">
        <f>IFERROR(VLOOKUP(J147,'P1-1'!$B:$AP,41,FALSE),"")</f>
        <v/>
      </c>
      <c r="K148" s="168" t="str">
        <f>IFERROR(VLOOKUP(K147,'P1-1'!$B:$AP,41,FALSE),"")</f>
        <v/>
      </c>
      <c r="L148" s="168" t="str">
        <f>IFERROR(VLOOKUP(L147,'P1-1'!$B:$AP,41,FALSE),"")</f>
        <v/>
      </c>
      <c r="M148" s="168" t="str">
        <f>IFERROR(VLOOKUP(M147,'P1-1'!$B:$AP,41,FALSE),"")</f>
        <v/>
      </c>
      <c r="N148" s="168" t="str">
        <f>IFERROR(VLOOKUP(N147,'P1-1'!$B:$AP,41,FALSE),"")</f>
        <v/>
      </c>
      <c r="O148" s="168" t="str">
        <f>IFERROR(VLOOKUP(O147,'P1-1'!$B:$AP,41,FALSE),"")</f>
        <v/>
      </c>
      <c r="P148" s="168" t="str">
        <f>IFERROR(VLOOKUP(P147,'P1-1'!$B:$AP,41,FALSE),"")</f>
        <v/>
      </c>
      <c r="Q148" s="168" t="str">
        <f>IFERROR(VLOOKUP(Q147,'P1-1'!$B:$AP,41,FALSE),"")</f>
        <v/>
      </c>
      <c r="R148" s="168" t="str">
        <f>IFERROR(VLOOKUP(R147,'P1-1'!$B:$AP,41,FALSE),"")</f>
        <v/>
      </c>
      <c r="S148" s="168" t="str">
        <f>IFERROR(VLOOKUP(S147,'P1-1'!$B:$AP,41,FALSE),"")</f>
        <v/>
      </c>
      <c r="T148" s="168" t="str">
        <f>IFERROR(VLOOKUP(T147,'P1-1'!$B:$AP,41,FALSE),"")</f>
        <v/>
      </c>
      <c r="U148" s="168" t="str">
        <f>IFERROR(VLOOKUP(U147,'P1-1'!$B:$AP,41,FALSE),"")</f>
        <v/>
      </c>
      <c r="V148" s="168" t="str">
        <f>IFERROR(VLOOKUP(V147,'P1-1'!$B:$AP,41,FALSE),"")</f>
        <v/>
      </c>
      <c r="W148" s="168" t="str">
        <f>IFERROR(VLOOKUP(W147,'P1-1'!$B:$AP,41,FALSE),"")</f>
        <v/>
      </c>
      <c r="X148" s="168" t="str">
        <f>IFERROR(VLOOKUP(X147,'P1-1'!$B:$AP,41,FALSE),"")</f>
        <v/>
      </c>
      <c r="Y148" s="168" t="str">
        <f>IFERROR(VLOOKUP(Y147,'P1-1'!$B:$AP,41,FALSE),"")</f>
        <v/>
      </c>
      <c r="Z148" s="168" t="str">
        <f>IFERROR(VLOOKUP(Z147,'P1-1'!$B:$AP,41,FALSE),"")</f>
        <v/>
      </c>
      <c r="AA148" s="168" t="str">
        <f>IFERROR(VLOOKUP(AA147,'P1-1'!$B:$AP,41,FALSE),"")</f>
        <v/>
      </c>
      <c r="AB148" s="168" t="str">
        <f>IFERROR(VLOOKUP(AB147,'P1-1'!$B:$AP,41,FALSE),"")</f>
        <v/>
      </c>
      <c r="AC148" s="168" t="str">
        <f>IFERROR(VLOOKUP(AC147,'P1-1'!$B:$AP,41,FALSE),"")</f>
        <v/>
      </c>
      <c r="AD148" s="168" t="str">
        <f>IFERROR(VLOOKUP(AD147,'P1-1'!$B:$AP,41,FALSE),"")</f>
        <v/>
      </c>
      <c r="AE148" s="168" t="str">
        <f>IFERROR(VLOOKUP(AE147,'P1-1'!$B:$AP,41,FALSE),"")</f>
        <v/>
      </c>
      <c r="AF148" s="168" t="str">
        <f>IFERROR(VLOOKUP(AF147,'P1-1'!$B:$AP,41,FALSE),"")</f>
        <v/>
      </c>
      <c r="AG148" s="168" t="str">
        <f>IFERROR(VLOOKUP(AG147,'P1-1'!$B:$AP,41,FALSE),"")</f>
        <v/>
      </c>
      <c r="AH148" s="168" t="str">
        <f>IFERROR(VLOOKUP(AH147,'P1-1'!$B:$AP,41,FALSE),"")</f>
        <v/>
      </c>
      <c r="AI148" s="168" t="str">
        <f>IFERROR(VLOOKUP(AI147,'P1-1'!$B:$AP,41,FALSE),"")</f>
        <v/>
      </c>
      <c r="AJ148" s="168" t="str">
        <f>IFERROR(VLOOKUP(AJ147,'P1-1'!$B:$AP,41,FALSE),"")</f>
        <v/>
      </c>
      <c r="AK148" s="168" t="str">
        <f>IFERROR(VLOOKUP(AK147,'P1-1'!$B:$AP,41,FALSE),"")</f>
        <v/>
      </c>
      <c r="AL148" s="168" t="str">
        <f>IFERROR(VLOOKUP(AL147,'P1-1'!$B:$AP,41,FALSE),"")</f>
        <v/>
      </c>
      <c r="AM148" s="168" t="str">
        <f>IFERROR(VLOOKUP(AM147,'P1-1'!$B:$AP,41,FALSE),"")</f>
        <v/>
      </c>
      <c r="AN148" s="483"/>
      <c r="AO148" s="486"/>
      <c r="AP148" s="490"/>
      <c r="AQ148" s="491"/>
      <c r="AR148" s="486"/>
      <c r="AS148" s="486"/>
      <c r="AT148" s="494"/>
      <c r="AU148" s="327" t="str">
        <f t="shared" ref="AU148" si="159">IFERROR(IF($D147="□",($AO147/$AK$7),($AO147/$AK$9)),"")</f>
        <v/>
      </c>
      <c r="AV148" s="327" t="str">
        <f t="shared" ref="AV148" si="160">IFERROR(IF($D147="□",($AN147/$AO$7),($AN147/$AO$9)),"")</f>
        <v/>
      </c>
    </row>
    <row r="149" spans="1:48" s="139" customFormat="1" ht="12" customHeight="1" x14ac:dyDescent="0.15">
      <c r="A149" s="497"/>
      <c r="B149" s="500"/>
      <c r="C149" s="515"/>
      <c r="D149" s="506"/>
      <c r="E149" s="364"/>
      <c r="F149" s="511"/>
      <c r="G149" s="512"/>
      <c r="H149" s="169" t="s">
        <v>224</v>
      </c>
      <c r="I149" s="168" t="str">
        <f>IFERROR(VLOOKUP(I147,'P1-1'!$B:$AP,31,FALSE),"")</f>
        <v/>
      </c>
      <c r="J149" s="168" t="str">
        <f>IFERROR(VLOOKUP(J147,'P1-1'!$B:$AP,31,FALSE),"")</f>
        <v/>
      </c>
      <c r="K149" s="168" t="str">
        <f>IFERROR(VLOOKUP(K147,'P1-1'!$B:$AP,31,FALSE),"")</f>
        <v/>
      </c>
      <c r="L149" s="168" t="str">
        <f>IFERROR(VLOOKUP(L147,'P1-1'!$B:$AP,31,FALSE),"")</f>
        <v/>
      </c>
      <c r="M149" s="168" t="str">
        <f>IFERROR(VLOOKUP(M147,'P1-1'!$B:$AP,31,FALSE),"")</f>
        <v/>
      </c>
      <c r="N149" s="168" t="str">
        <f>IFERROR(VLOOKUP(N147,'P1-1'!$B:$AP,31,FALSE),"")</f>
        <v/>
      </c>
      <c r="O149" s="168" t="str">
        <f>IFERROR(VLOOKUP(O147,'P1-1'!$B:$AP,31,FALSE),"")</f>
        <v/>
      </c>
      <c r="P149" s="168" t="str">
        <f>IFERROR(VLOOKUP(P147,'P1-1'!$B:$AP,31,FALSE),"")</f>
        <v/>
      </c>
      <c r="Q149" s="168" t="str">
        <f>IFERROR(VLOOKUP(Q147,'P1-1'!$B:$AP,31,FALSE),"")</f>
        <v/>
      </c>
      <c r="R149" s="168" t="str">
        <f>IFERROR(VLOOKUP(R147,'P1-1'!$B:$AP,31,FALSE),"")</f>
        <v/>
      </c>
      <c r="S149" s="168" t="str">
        <f>IFERROR(VLOOKUP(S147,'P1-1'!$B:$AP,31,FALSE),"")</f>
        <v/>
      </c>
      <c r="T149" s="168" t="str">
        <f>IFERROR(VLOOKUP(T147,'P1-1'!$B:$AP,31,FALSE),"")</f>
        <v/>
      </c>
      <c r="U149" s="168" t="str">
        <f>IFERROR(VLOOKUP(U147,'P1-1'!$B:$AP,31,FALSE),"")</f>
        <v/>
      </c>
      <c r="V149" s="168" t="str">
        <f>IFERROR(VLOOKUP(V147,'P1-1'!$B:$AP,31,FALSE),"")</f>
        <v/>
      </c>
      <c r="W149" s="168" t="str">
        <f>IFERROR(VLOOKUP(W147,'P1-1'!$B:$AP,31,FALSE),"")</f>
        <v/>
      </c>
      <c r="X149" s="168" t="str">
        <f>IFERROR(VLOOKUP(X147,'P1-1'!$B:$AP,31,FALSE),"")</f>
        <v/>
      </c>
      <c r="Y149" s="168" t="str">
        <f>IFERROR(VLOOKUP(Y147,'P1-1'!$B:$AP,31,FALSE),"")</f>
        <v/>
      </c>
      <c r="Z149" s="168" t="str">
        <f>IFERROR(VLOOKUP(Z147,'P1-1'!$B:$AP,31,FALSE),"")</f>
        <v/>
      </c>
      <c r="AA149" s="168" t="str">
        <f>IFERROR(VLOOKUP(AA147,'P1-1'!$B:$AP,31,FALSE),"")</f>
        <v/>
      </c>
      <c r="AB149" s="168" t="str">
        <f>IFERROR(VLOOKUP(AB147,'P1-1'!$B:$AP,31,FALSE),"")</f>
        <v/>
      </c>
      <c r="AC149" s="168" t="str">
        <f>IFERROR(VLOOKUP(AC147,'P1-1'!$B:$AP,31,FALSE),"")</f>
        <v/>
      </c>
      <c r="AD149" s="168" t="str">
        <f>IFERROR(VLOOKUP(AD147,'P1-1'!$B:$AP,31,FALSE),"")</f>
        <v/>
      </c>
      <c r="AE149" s="168" t="str">
        <f>IFERROR(VLOOKUP(AE147,'P1-1'!$B:$AP,31,FALSE),"")</f>
        <v/>
      </c>
      <c r="AF149" s="168" t="str">
        <f>IFERROR(VLOOKUP(AF147,'P1-1'!$B:$AP,31,FALSE),"")</f>
        <v/>
      </c>
      <c r="AG149" s="168" t="str">
        <f>IFERROR(VLOOKUP(AG147,'P1-1'!$B:$AP,31,FALSE),"")</f>
        <v/>
      </c>
      <c r="AH149" s="168" t="str">
        <f>IFERROR(VLOOKUP(AH147,'P1-1'!$B:$AP,31,FALSE),"")</f>
        <v/>
      </c>
      <c r="AI149" s="168" t="str">
        <f>IFERROR(VLOOKUP(AI147,'P1-1'!$B:$AP,31,FALSE),"")</f>
        <v/>
      </c>
      <c r="AJ149" s="168" t="str">
        <f>IFERROR(VLOOKUP(AJ147,'P1-1'!$B:$AP,31,FALSE),"")</f>
        <v/>
      </c>
      <c r="AK149" s="168" t="str">
        <f>IFERROR(VLOOKUP(AK147,'P1-1'!$B:$AP,31,FALSE),"")</f>
        <v/>
      </c>
      <c r="AL149" s="168" t="str">
        <f>IFERROR(VLOOKUP(AL147,'P1-1'!$B:$AP,31,FALSE),"")</f>
        <v/>
      </c>
      <c r="AM149" s="168" t="str">
        <f>IFERROR(VLOOKUP(AM147,'P1-1'!$B:$AP,31,FALSE),"")</f>
        <v/>
      </c>
      <c r="AN149" s="484"/>
      <c r="AO149" s="487"/>
      <c r="AP149" s="492"/>
      <c r="AQ149" s="493"/>
      <c r="AR149" s="487"/>
      <c r="AS149" s="487"/>
      <c r="AT149" s="494"/>
      <c r="AU149" s="328"/>
      <c r="AV149" s="328"/>
    </row>
    <row r="150" spans="1:48" s="139" customFormat="1" ht="12" customHeight="1" x14ac:dyDescent="0.15">
      <c r="A150" s="495">
        <v>43</v>
      </c>
      <c r="B150" s="498"/>
      <c r="C150" s="513"/>
      <c r="D150" s="504" t="s">
        <v>95</v>
      </c>
      <c r="E150" s="363"/>
      <c r="F150" s="507"/>
      <c r="G150" s="508"/>
      <c r="H150" s="166" t="s">
        <v>221</v>
      </c>
      <c r="I150" s="325"/>
      <c r="J150" s="325"/>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325"/>
      <c r="AK150" s="325"/>
      <c r="AL150" s="325"/>
      <c r="AM150" s="325"/>
      <c r="AN150" s="482">
        <f t="shared" ref="AN150" si="161">IF(LEFT($AN$2,6)="共同生活援助",SUM(I151:AM151),SUM(I151:AM152))</f>
        <v>0</v>
      </c>
      <c r="AO150" s="485">
        <f>IF($AN$4="４週",AN150/4,AN150/(DAY(EOMONTH($I$22,0))/7))</f>
        <v>0</v>
      </c>
      <c r="AP150" s="488"/>
      <c r="AQ150" s="489"/>
      <c r="AR150" s="485" t="str">
        <f t="shared" ref="AR150" si="162">IF($AN$4="４週",AU151,AV151)</f>
        <v/>
      </c>
      <c r="AS150" s="485"/>
      <c r="AT150" s="494"/>
      <c r="AU150" s="326" t="s">
        <v>508</v>
      </c>
      <c r="AV150" s="326" t="s">
        <v>222</v>
      </c>
    </row>
    <row r="151" spans="1:48" s="139" customFormat="1" ht="12" customHeight="1" x14ac:dyDescent="0.15">
      <c r="A151" s="496"/>
      <c r="B151" s="499"/>
      <c r="C151" s="514"/>
      <c r="D151" s="505"/>
      <c r="E151" s="364"/>
      <c r="F151" s="509"/>
      <c r="G151" s="510"/>
      <c r="H151" s="167" t="s">
        <v>223</v>
      </c>
      <c r="I151" s="168" t="str">
        <f>IFERROR(VLOOKUP(I150,'P1-1'!$B:$AP,41,FALSE),"")</f>
        <v/>
      </c>
      <c r="J151" s="168" t="str">
        <f>IFERROR(VLOOKUP(J150,'P1-1'!$B:$AP,41,FALSE),"")</f>
        <v/>
      </c>
      <c r="K151" s="168" t="str">
        <f>IFERROR(VLOOKUP(K150,'P1-1'!$B:$AP,41,FALSE),"")</f>
        <v/>
      </c>
      <c r="L151" s="168" t="str">
        <f>IFERROR(VLOOKUP(L150,'P1-1'!$B:$AP,41,FALSE),"")</f>
        <v/>
      </c>
      <c r="M151" s="168" t="str">
        <f>IFERROR(VLOOKUP(M150,'P1-1'!$B:$AP,41,FALSE),"")</f>
        <v/>
      </c>
      <c r="N151" s="168" t="str">
        <f>IFERROR(VLOOKUP(N150,'P1-1'!$B:$AP,41,FALSE),"")</f>
        <v/>
      </c>
      <c r="O151" s="168" t="str">
        <f>IFERROR(VLOOKUP(O150,'P1-1'!$B:$AP,41,FALSE),"")</f>
        <v/>
      </c>
      <c r="P151" s="168" t="str">
        <f>IFERROR(VLOOKUP(P150,'P1-1'!$B:$AP,41,FALSE),"")</f>
        <v/>
      </c>
      <c r="Q151" s="168" t="str">
        <f>IFERROR(VLOOKUP(Q150,'P1-1'!$B:$AP,41,FALSE),"")</f>
        <v/>
      </c>
      <c r="R151" s="168" t="str">
        <f>IFERROR(VLOOKUP(R150,'P1-1'!$B:$AP,41,FALSE),"")</f>
        <v/>
      </c>
      <c r="S151" s="168" t="str">
        <f>IFERROR(VLOOKUP(S150,'P1-1'!$B:$AP,41,FALSE),"")</f>
        <v/>
      </c>
      <c r="T151" s="168" t="str">
        <f>IFERROR(VLOOKUP(T150,'P1-1'!$B:$AP,41,FALSE),"")</f>
        <v/>
      </c>
      <c r="U151" s="168" t="str">
        <f>IFERROR(VLOOKUP(U150,'P1-1'!$B:$AP,41,FALSE),"")</f>
        <v/>
      </c>
      <c r="V151" s="168" t="str">
        <f>IFERROR(VLOOKUP(V150,'P1-1'!$B:$AP,41,FALSE),"")</f>
        <v/>
      </c>
      <c r="W151" s="168" t="str">
        <f>IFERROR(VLOOKUP(W150,'P1-1'!$B:$AP,41,FALSE),"")</f>
        <v/>
      </c>
      <c r="X151" s="168" t="str">
        <f>IFERROR(VLOOKUP(X150,'P1-1'!$B:$AP,41,FALSE),"")</f>
        <v/>
      </c>
      <c r="Y151" s="168" t="str">
        <f>IFERROR(VLOOKUP(Y150,'P1-1'!$B:$AP,41,FALSE),"")</f>
        <v/>
      </c>
      <c r="Z151" s="168" t="str">
        <f>IFERROR(VLOOKUP(Z150,'P1-1'!$B:$AP,41,FALSE),"")</f>
        <v/>
      </c>
      <c r="AA151" s="168" t="str">
        <f>IFERROR(VLOOKUP(AA150,'P1-1'!$B:$AP,41,FALSE),"")</f>
        <v/>
      </c>
      <c r="AB151" s="168" t="str">
        <f>IFERROR(VLOOKUP(AB150,'P1-1'!$B:$AP,41,FALSE),"")</f>
        <v/>
      </c>
      <c r="AC151" s="168" t="str">
        <f>IFERROR(VLOOKUP(AC150,'P1-1'!$B:$AP,41,FALSE),"")</f>
        <v/>
      </c>
      <c r="AD151" s="168" t="str">
        <f>IFERROR(VLOOKUP(AD150,'P1-1'!$B:$AP,41,FALSE),"")</f>
        <v/>
      </c>
      <c r="AE151" s="168" t="str">
        <f>IFERROR(VLOOKUP(AE150,'P1-1'!$B:$AP,41,FALSE),"")</f>
        <v/>
      </c>
      <c r="AF151" s="168" t="str">
        <f>IFERROR(VLOOKUP(AF150,'P1-1'!$B:$AP,41,FALSE),"")</f>
        <v/>
      </c>
      <c r="AG151" s="168" t="str">
        <f>IFERROR(VLOOKUP(AG150,'P1-1'!$B:$AP,41,FALSE),"")</f>
        <v/>
      </c>
      <c r="AH151" s="168" t="str">
        <f>IFERROR(VLOOKUP(AH150,'P1-1'!$B:$AP,41,FALSE),"")</f>
        <v/>
      </c>
      <c r="AI151" s="168" t="str">
        <f>IFERROR(VLOOKUP(AI150,'P1-1'!$B:$AP,41,FALSE),"")</f>
        <v/>
      </c>
      <c r="AJ151" s="168" t="str">
        <f>IFERROR(VLOOKUP(AJ150,'P1-1'!$B:$AP,41,FALSE),"")</f>
        <v/>
      </c>
      <c r="AK151" s="168" t="str">
        <f>IFERROR(VLOOKUP(AK150,'P1-1'!$B:$AP,41,FALSE),"")</f>
        <v/>
      </c>
      <c r="AL151" s="168" t="str">
        <f>IFERROR(VLOOKUP(AL150,'P1-1'!$B:$AP,41,FALSE),"")</f>
        <v/>
      </c>
      <c r="AM151" s="168" t="str">
        <f>IFERROR(VLOOKUP(AM150,'P1-1'!$B:$AP,41,FALSE),"")</f>
        <v/>
      </c>
      <c r="AN151" s="483"/>
      <c r="AO151" s="486"/>
      <c r="AP151" s="490"/>
      <c r="AQ151" s="491"/>
      <c r="AR151" s="486"/>
      <c r="AS151" s="486"/>
      <c r="AT151" s="494"/>
      <c r="AU151" s="327" t="str">
        <f t="shared" ref="AU151" si="163">IFERROR(IF($D150="□",($AO150/$AK$7),($AO150/$AK$9)),"")</f>
        <v/>
      </c>
      <c r="AV151" s="327" t="str">
        <f t="shared" ref="AV151" si="164">IFERROR(IF($D150="□",($AN150/$AO$7),($AN150/$AO$9)),"")</f>
        <v/>
      </c>
    </row>
    <row r="152" spans="1:48" s="139" customFormat="1" ht="12" customHeight="1" x14ac:dyDescent="0.15">
      <c r="A152" s="497"/>
      <c r="B152" s="500"/>
      <c r="C152" s="515"/>
      <c r="D152" s="506"/>
      <c r="E152" s="364"/>
      <c r="F152" s="511"/>
      <c r="G152" s="512"/>
      <c r="H152" s="169" t="s">
        <v>224</v>
      </c>
      <c r="I152" s="168" t="str">
        <f>IFERROR(VLOOKUP(I150,'P1-1'!$B:$AP,31,FALSE),"")</f>
        <v/>
      </c>
      <c r="J152" s="168" t="str">
        <f>IFERROR(VLOOKUP(J150,'P1-1'!$B:$AP,31,FALSE),"")</f>
        <v/>
      </c>
      <c r="K152" s="168" t="str">
        <f>IFERROR(VLOOKUP(K150,'P1-1'!$B:$AP,31,FALSE),"")</f>
        <v/>
      </c>
      <c r="L152" s="168" t="str">
        <f>IFERROR(VLOOKUP(L150,'P1-1'!$B:$AP,31,FALSE),"")</f>
        <v/>
      </c>
      <c r="M152" s="168" t="str">
        <f>IFERROR(VLOOKUP(M150,'P1-1'!$B:$AP,31,FALSE),"")</f>
        <v/>
      </c>
      <c r="N152" s="168" t="str">
        <f>IFERROR(VLOOKUP(N150,'P1-1'!$B:$AP,31,FALSE),"")</f>
        <v/>
      </c>
      <c r="O152" s="168" t="str">
        <f>IFERROR(VLOOKUP(O150,'P1-1'!$B:$AP,31,FALSE),"")</f>
        <v/>
      </c>
      <c r="P152" s="168" t="str">
        <f>IFERROR(VLOOKUP(P150,'P1-1'!$B:$AP,31,FALSE),"")</f>
        <v/>
      </c>
      <c r="Q152" s="168" t="str">
        <f>IFERROR(VLOOKUP(Q150,'P1-1'!$B:$AP,31,FALSE),"")</f>
        <v/>
      </c>
      <c r="R152" s="168" t="str">
        <f>IFERROR(VLOOKUP(R150,'P1-1'!$B:$AP,31,FALSE),"")</f>
        <v/>
      </c>
      <c r="S152" s="168" t="str">
        <f>IFERROR(VLOOKUP(S150,'P1-1'!$B:$AP,31,FALSE),"")</f>
        <v/>
      </c>
      <c r="T152" s="168" t="str">
        <f>IFERROR(VLOOKUP(T150,'P1-1'!$B:$AP,31,FALSE),"")</f>
        <v/>
      </c>
      <c r="U152" s="168" t="str">
        <f>IFERROR(VLOOKUP(U150,'P1-1'!$B:$AP,31,FALSE),"")</f>
        <v/>
      </c>
      <c r="V152" s="168" t="str">
        <f>IFERROR(VLOOKUP(V150,'P1-1'!$B:$AP,31,FALSE),"")</f>
        <v/>
      </c>
      <c r="W152" s="168" t="str">
        <f>IFERROR(VLOOKUP(W150,'P1-1'!$B:$AP,31,FALSE),"")</f>
        <v/>
      </c>
      <c r="X152" s="168" t="str">
        <f>IFERROR(VLOOKUP(X150,'P1-1'!$B:$AP,31,FALSE),"")</f>
        <v/>
      </c>
      <c r="Y152" s="168" t="str">
        <f>IFERROR(VLOOKUP(Y150,'P1-1'!$B:$AP,31,FALSE),"")</f>
        <v/>
      </c>
      <c r="Z152" s="168" t="str">
        <f>IFERROR(VLOOKUP(Z150,'P1-1'!$B:$AP,31,FALSE),"")</f>
        <v/>
      </c>
      <c r="AA152" s="168" t="str">
        <f>IFERROR(VLOOKUP(AA150,'P1-1'!$B:$AP,31,FALSE),"")</f>
        <v/>
      </c>
      <c r="AB152" s="168" t="str">
        <f>IFERROR(VLOOKUP(AB150,'P1-1'!$B:$AP,31,FALSE),"")</f>
        <v/>
      </c>
      <c r="AC152" s="168" t="str">
        <f>IFERROR(VLOOKUP(AC150,'P1-1'!$B:$AP,31,FALSE),"")</f>
        <v/>
      </c>
      <c r="AD152" s="168" t="str">
        <f>IFERROR(VLOOKUP(AD150,'P1-1'!$B:$AP,31,FALSE),"")</f>
        <v/>
      </c>
      <c r="AE152" s="168" t="str">
        <f>IFERROR(VLOOKUP(AE150,'P1-1'!$B:$AP,31,FALSE),"")</f>
        <v/>
      </c>
      <c r="AF152" s="168" t="str">
        <f>IFERROR(VLOOKUP(AF150,'P1-1'!$B:$AP,31,FALSE),"")</f>
        <v/>
      </c>
      <c r="AG152" s="168" t="str">
        <f>IFERROR(VLOOKUP(AG150,'P1-1'!$B:$AP,31,FALSE),"")</f>
        <v/>
      </c>
      <c r="AH152" s="168" t="str">
        <f>IFERROR(VLOOKUP(AH150,'P1-1'!$B:$AP,31,FALSE),"")</f>
        <v/>
      </c>
      <c r="AI152" s="168" t="str">
        <f>IFERROR(VLOOKUP(AI150,'P1-1'!$B:$AP,31,FALSE),"")</f>
        <v/>
      </c>
      <c r="AJ152" s="168" t="str">
        <f>IFERROR(VLOOKUP(AJ150,'P1-1'!$B:$AP,31,FALSE),"")</f>
        <v/>
      </c>
      <c r="AK152" s="168" t="str">
        <f>IFERROR(VLOOKUP(AK150,'P1-1'!$B:$AP,31,FALSE),"")</f>
        <v/>
      </c>
      <c r="AL152" s="168" t="str">
        <f>IFERROR(VLOOKUP(AL150,'P1-1'!$B:$AP,31,FALSE),"")</f>
        <v/>
      </c>
      <c r="AM152" s="168" t="str">
        <f>IFERROR(VLOOKUP(AM150,'P1-1'!$B:$AP,31,FALSE),"")</f>
        <v/>
      </c>
      <c r="AN152" s="484"/>
      <c r="AO152" s="487"/>
      <c r="AP152" s="492"/>
      <c r="AQ152" s="493"/>
      <c r="AR152" s="487"/>
      <c r="AS152" s="487"/>
      <c r="AT152" s="494"/>
      <c r="AU152" s="328"/>
      <c r="AV152" s="328"/>
    </row>
    <row r="153" spans="1:48" s="139" customFormat="1" ht="12" customHeight="1" x14ac:dyDescent="0.15">
      <c r="A153" s="495">
        <v>44</v>
      </c>
      <c r="B153" s="498"/>
      <c r="C153" s="513"/>
      <c r="D153" s="504" t="s">
        <v>95</v>
      </c>
      <c r="E153" s="363"/>
      <c r="F153" s="507"/>
      <c r="G153" s="508"/>
      <c r="H153" s="166" t="s">
        <v>221</v>
      </c>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482">
        <f t="shared" ref="AN153" si="165">IF(LEFT($AN$2,6)="共同生活援助",SUM(I154:AM154),SUM(I154:AM155))</f>
        <v>0</v>
      </c>
      <c r="AO153" s="485">
        <f>IF($AN$4="４週",AN153/4,AN153/(DAY(EOMONTH($I$22,0))/7))</f>
        <v>0</v>
      </c>
      <c r="AP153" s="488"/>
      <c r="AQ153" s="489"/>
      <c r="AR153" s="485" t="str">
        <f t="shared" ref="AR153" si="166">IF($AN$4="４週",AU154,AV154)</f>
        <v/>
      </c>
      <c r="AS153" s="485"/>
      <c r="AT153" s="494"/>
      <c r="AU153" s="326" t="s">
        <v>508</v>
      </c>
      <c r="AV153" s="326" t="s">
        <v>222</v>
      </c>
    </row>
    <row r="154" spans="1:48" s="139" customFormat="1" ht="12" customHeight="1" x14ac:dyDescent="0.15">
      <c r="A154" s="496"/>
      <c r="B154" s="499"/>
      <c r="C154" s="514"/>
      <c r="D154" s="505"/>
      <c r="E154" s="364"/>
      <c r="F154" s="509"/>
      <c r="G154" s="510"/>
      <c r="H154" s="167" t="s">
        <v>223</v>
      </c>
      <c r="I154" s="168" t="str">
        <f>IFERROR(VLOOKUP(I153,'P1-1'!$B:$AP,41,FALSE),"")</f>
        <v/>
      </c>
      <c r="J154" s="168" t="str">
        <f>IFERROR(VLOOKUP(J153,'P1-1'!$B:$AP,41,FALSE),"")</f>
        <v/>
      </c>
      <c r="K154" s="168" t="str">
        <f>IFERROR(VLOOKUP(K153,'P1-1'!$B:$AP,41,FALSE),"")</f>
        <v/>
      </c>
      <c r="L154" s="168" t="str">
        <f>IFERROR(VLOOKUP(L153,'P1-1'!$B:$AP,41,FALSE),"")</f>
        <v/>
      </c>
      <c r="M154" s="168" t="str">
        <f>IFERROR(VLOOKUP(M153,'P1-1'!$B:$AP,41,FALSE),"")</f>
        <v/>
      </c>
      <c r="N154" s="168" t="str">
        <f>IFERROR(VLOOKUP(N153,'P1-1'!$B:$AP,41,FALSE),"")</f>
        <v/>
      </c>
      <c r="O154" s="168" t="str">
        <f>IFERROR(VLOOKUP(O153,'P1-1'!$B:$AP,41,FALSE),"")</f>
        <v/>
      </c>
      <c r="P154" s="168" t="str">
        <f>IFERROR(VLOOKUP(P153,'P1-1'!$B:$AP,41,FALSE),"")</f>
        <v/>
      </c>
      <c r="Q154" s="168" t="str">
        <f>IFERROR(VLOOKUP(Q153,'P1-1'!$B:$AP,41,FALSE),"")</f>
        <v/>
      </c>
      <c r="R154" s="168" t="str">
        <f>IFERROR(VLOOKUP(R153,'P1-1'!$B:$AP,41,FALSE),"")</f>
        <v/>
      </c>
      <c r="S154" s="168" t="str">
        <f>IFERROR(VLOOKUP(S153,'P1-1'!$B:$AP,41,FALSE),"")</f>
        <v/>
      </c>
      <c r="T154" s="168" t="str">
        <f>IFERROR(VLOOKUP(T153,'P1-1'!$B:$AP,41,FALSE),"")</f>
        <v/>
      </c>
      <c r="U154" s="168" t="str">
        <f>IFERROR(VLOOKUP(U153,'P1-1'!$B:$AP,41,FALSE),"")</f>
        <v/>
      </c>
      <c r="V154" s="168" t="str">
        <f>IFERROR(VLOOKUP(V153,'P1-1'!$B:$AP,41,FALSE),"")</f>
        <v/>
      </c>
      <c r="W154" s="168" t="str">
        <f>IFERROR(VLOOKUP(W153,'P1-1'!$B:$AP,41,FALSE),"")</f>
        <v/>
      </c>
      <c r="X154" s="168" t="str">
        <f>IFERROR(VLOOKUP(X153,'P1-1'!$B:$AP,41,FALSE),"")</f>
        <v/>
      </c>
      <c r="Y154" s="168" t="str">
        <f>IFERROR(VLOOKUP(Y153,'P1-1'!$B:$AP,41,FALSE),"")</f>
        <v/>
      </c>
      <c r="Z154" s="168" t="str">
        <f>IFERROR(VLOOKUP(Z153,'P1-1'!$B:$AP,41,FALSE),"")</f>
        <v/>
      </c>
      <c r="AA154" s="168" t="str">
        <f>IFERROR(VLOOKUP(AA153,'P1-1'!$B:$AP,41,FALSE),"")</f>
        <v/>
      </c>
      <c r="AB154" s="168" t="str">
        <f>IFERROR(VLOOKUP(AB153,'P1-1'!$B:$AP,41,FALSE),"")</f>
        <v/>
      </c>
      <c r="AC154" s="168" t="str">
        <f>IFERROR(VLOOKUP(AC153,'P1-1'!$B:$AP,41,FALSE),"")</f>
        <v/>
      </c>
      <c r="AD154" s="168" t="str">
        <f>IFERROR(VLOOKUP(AD153,'P1-1'!$B:$AP,41,FALSE),"")</f>
        <v/>
      </c>
      <c r="AE154" s="168" t="str">
        <f>IFERROR(VLOOKUP(AE153,'P1-1'!$B:$AP,41,FALSE),"")</f>
        <v/>
      </c>
      <c r="AF154" s="168" t="str">
        <f>IFERROR(VLOOKUP(AF153,'P1-1'!$B:$AP,41,FALSE),"")</f>
        <v/>
      </c>
      <c r="AG154" s="168" t="str">
        <f>IFERROR(VLOOKUP(AG153,'P1-1'!$B:$AP,41,FALSE),"")</f>
        <v/>
      </c>
      <c r="AH154" s="168" t="str">
        <f>IFERROR(VLOOKUP(AH153,'P1-1'!$B:$AP,41,FALSE),"")</f>
        <v/>
      </c>
      <c r="AI154" s="168" t="str">
        <f>IFERROR(VLOOKUP(AI153,'P1-1'!$B:$AP,41,FALSE),"")</f>
        <v/>
      </c>
      <c r="AJ154" s="168" t="str">
        <f>IFERROR(VLOOKUP(AJ153,'P1-1'!$B:$AP,41,FALSE),"")</f>
        <v/>
      </c>
      <c r="AK154" s="168" t="str">
        <f>IFERROR(VLOOKUP(AK153,'P1-1'!$B:$AP,41,FALSE),"")</f>
        <v/>
      </c>
      <c r="AL154" s="168" t="str">
        <f>IFERROR(VLOOKUP(AL153,'P1-1'!$B:$AP,41,FALSE),"")</f>
        <v/>
      </c>
      <c r="AM154" s="168" t="str">
        <f>IFERROR(VLOOKUP(AM153,'P1-1'!$B:$AP,41,FALSE),"")</f>
        <v/>
      </c>
      <c r="AN154" s="483"/>
      <c r="AO154" s="486"/>
      <c r="AP154" s="490"/>
      <c r="AQ154" s="491"/>
      <c r="AR154" s="486"/>
      <c r="AS154" s="486"/>
      <c r="AT154" s="494"/>
      <c r="AU154" s="327" t="str">
        <f t="shared" ref="AU154" si="167">IFERROR(IF($D153="□",($AO153/$AK$7),($AO153/$AK$9)),"")</f>
        <v/>
      </c>
      <c r="AV154" s="327" t="str">
        <f t="shared" ref="AV154" si="168">IFERROR(IF($D153="□",($AN153/$AO$7),($AN153/$AO$9)),"")</f>
        <v/>
      </c>
    </row>
    <row r="155" spans="1:48" s="139" customFormat="1" ht="12" customHeight="1" x14ac:dyDescent="0.15">
      <c r="A155" s="497"/>
      <c r="B155" s="500"/>
      <c r="C155" s="515"/>
      <c r="D155" s="506"/>
      <c r="E155" s="364"/>
      <c r="F155" s="511"/>
      <c r="G155" s="512"/>
      <c r="H155" s="169" t="s">
        <v>224</v>
      </c>
      <c r="I155" s="168" t="str">
        <f>IFERROR(VLOOKUP(I153,'P1-1'!$B:$AP,31,FALSE),"")</f>
        <v/>
      </c>
      <c r="J155" s="168" t="str">
        <f>IFERROR(VLOOKUP(J153,'P1-1'!$B:$AP,31,FALSE),"")</f>
        <v/>
      </c>
      <c r="K155" s="168" t="str">
        <f>IFERROR(VLOOKUP(K153,'P1-1'!$B:$AP,31,FALSE),"")</f>
        <v/>
      </c>
      <c r="L155" s="168" t="str">
        <f>IFERROR(VLOOKUP(L153,'P1-1'!$B:$AP,31,FALSE),"")</f>
        <v/>
      </c>
      <c r="M155" s="168" t="str">
        <f>IFERROR(VLOOKUP(M153,'P1-1'!$B:$AP,31,FALSE),"")</f>
        <v/>
      </c>
      <c r="N155" s="168" t="str">
        <f>IFERROR(VLOOKUP(N153,'P1-1'!$B:$AP,31,FALSE),"")</f>
        <v/>
      </c>
      <c r="O155" s="168" t="str">
        <f>IFERROR(VLOOKUP(O153,'P1-1'!$B:$AP,31,FALSE),"")</f>
        <v/>
      </c>
      <c r="P155" s="168" t="str">
        <f>IFERROR(VLOOKUP(P153,'P1-1'!$B:$AP,31,FALSE),"")</f>
        <v/>
      </c>
      <c r="Q155" s="168" t="str">
        <f>IFERROR(VLOOKUP(Q153,'P1-1'!$B:$AP,31,FALSE),"")</f>
        <v/>
      </c>
      <c r="R155" s="168" t="str">
        <f>IFERROR(VLOOKUP(R153,'P1-1'!$B:$AP,31,FALSE),"")</f>
        <v/>
      </c>
      <c r="S155" s="168" t="str">
        <f>IFERROR(VLOOKUP(S153,'P1-1'!$B:$AP,31,FALSE),"")</f>
        <v/>
      </c>
      <c r="T155" s="168" t="str">
        <f>IFERROR(VLOOKUP(T153,'P1-1'!$B:$AP,31,FALSE),"")</f>
        <v/>
      </c>
      <c r="U155" s="168" t="str">
        <f>IFERROR(VLOOKUP(U153,'P1-1'!$B:$AP,31,FALSE),"")</f>
        <v/>
      </c>
      <c r="V155" s="168" t="str">
        <f>IFERROR(VLOOKUP(V153,'P1-1'!$B:$AP,31,FALSE),"")</f>
        <v/>
      </c>
      <c r="W155" s="168" t="str">
        <f>IFERROR(VLOOKUP(W153,'P1-1'!$B:$AP,31,FALSE),"")</f>
        <v/>
      </c>
      <c r="X155" s="168" t="str">
        <f>IFERROR(VLOOKUP(X153,'P1-1'!$B:$AP,31,FALSE),"")</f>
        <v/>
      </c>
      <c r="Y155" s="168" t="str">
        <f>IFERROR(VLOOKUP(Y153,'P1-1'!$B:$AP,31,FALSE),"")</f>
        <v/>
      </c>
      <c r="Z155" s="168" t="str">
        <f>IFERROR(VLOOKUP(Z153,'P1-1'!$B:$AP,31,FALSE),"")</f>
        <v/>
      </c>
      <c r="AA155" s="168" t="str">
        <f>IFERROR(VLOOKUP(AA153,'P1-1'!$B:$AP,31,FALSE),"")</f>
        <v/>
      </c>
      <c r="AB155" s="168" t="str">
        <f>IFERROR(VLOOKUP(AB153,'P1-1'!$B:$AP,31,FALSE),"")</f>
        <v/>
      </c>
      <c r="AC155" s="168" t="str">
        <f>IFERROR(VLOOKUP(AC153,'P1-1'!$B:$AP,31,FALSE),"")</f>
        <v/>
      </c>
      <c r="AD155" s="168" t="str">
        <f>IFERROR(VLOOKUP(AD153,'P1-1'!$B:$AP,31,FALSE),"")</f>
        <v/>
      </c>
      <c r="AE155" s="168" t="str">
        <f>IFERROR(VLOOKUP(AE153,'P1-1'!$B:$AP,31,FALSE),"")</f>
        <v/>
      </c>
      <c r="AF155" s="168" t="str">
        <f>IFERROR(VLOOKUP(AF153,'P1-1'!$B:$AP,31,FALSE),"")</f>
        <v/>
      </c>
      <c r="AG155" s="168" t="str">
        <f>IFERROR(VLOOKUP(AG153,'P1-1'!$B:$AP,31,FALSE),"")</f>
        <v/>
      </c>
      <c r="AH155" s="168" t="str">
        <f>IFERROR(VLOOKUP(AH153,'P1-1'!$B:$AP,31,FALSE),"")</f>
        <v/>
      </c>
      <c r="AI155" s="168" t="str">
        <f>IFERROR(VLOOKUP(AI153,'P1-1'!$B:$AP,31,FALSE),"")</f>
        <v/>
      </c>
      <c r="AJ155" s="168" t="str">
        <f>IFERROR(VLOOKUP(AJ153,'P1-1'!$B:$AP,31,FALSE),"")</f>
        <v/>
      </c>
      <c r="AK155" s="168" t="str">
        <f>IFERROR(VLOOKUP(AK153,'P1-1'!$B:$AP,31,FALSE),"")</f>
        <v/>
      </c>
      <c r="AL155" s="168" t="str">
        <f>IFERROR(VLOOKUP(AL153,'P1-1'!$B:$AP,31,FALSE),"")</f>
        <v/>
      </c>
      <c r="AM155" s="168" t="str">
        <f>IFERROR(VLOOKUP(AM153,'P1-1'!$B:$AP,31,FALSE),"")</f>
        <v/>
      </c>
      <c r="AN155" s="484"/>
      <c r="AO155" s="487"/>
      <c r="AP155" s="492"/>
      <c r="AQ155" s="493"/>
      <c r="AR155" s="487"/>
      <c r="AS155" s="487"/>
      <c r="AT155" s="494"/>
      <c r="AU155" s="328"/>
      <c r="AV155" s="328"/>
    </row>
    <row r="156" spans="1:48" s="139" customFormat="1" ht="12" customHeight="1" x14ac:dyDescent="0.15">
      <c r="A156" s="495">
        <v>45</v>
      </c>
      <c r="B156" s="498"/>
      <c r="C156" s="513"/>
      <c r="D156" s="504" t="s">
        <v>95</v>
      </c>
      <c r="E156" s="363"/>
      <c r="F156" s="507"/>
      <c r="G156" s="508"/>
      <c r="H156" s="166" t="s">
        <v>221</v>
      </c>
      <c r="I156" s="325"/>
      <c r="J156" s="325"/>
      <c r="K156" s="325"/>
      <c r="L156" s="325"/>
      <c r="M156" s="325"/>
      <c r="N156" s="325"/>
      <c r="O156" s="325"/>
      <c r="P156" s="325"/>
      <c r="Q156" s="325"/>
      <c r="R156" s="325"/>
      <c r="S156" s="325"/>
      <c r="T156" s="325"/>
      <c r="U156" s="325"/>
      <c r="V156" s="325"/>
      <c r="W156" s="325"/>
      <c r="X156" s="325"/>
      <c r="Y156" s="325"/>
      <c r="Z156" s="325"/>
      <c r="AA156" s="325"/>
      <c r="AB156" s="325"/>
      <c r="AC156" s="325"/>
      <c r="AD156" s="325"/>
      <c r="AE156" s="325"/>
      <c r="AF156" s="325"/>
      <c r="AG156" s="325"/>
      <c r="AH156" s="325"/>
      <c r="AI156" s="325"/>
      <c r="AJ156" s="325"/>
      <c r="AK156" s="325"/>
      <c r="AL156" s="325"/>
      <c r="AM156" s="325"/>
      <c r="AN156" s="482">
        <f t="shared" ref="AN156" si="169">IF(LEFT($AN$2,6)="共同生活援助",SUM(I157:AM157),SUM(I157:AM158))</f>
        <v>0</v>
      </c>
      <c r="AO156" s="485">
        <f>IF($AN$4="４週",AN156/4,AN156/(DAY(EOMONTH($I$22,0))/7))</f>
        <v>0</v>
      </c>
      <c r="AP156" s="488"/>
      <c r="AQ156" s="489"/>
      <c r="AR156" s="485" t="str">
        <f t="shared" ref="AR156" si="170">IF($AN$4="４週",AU157,AV157)</f>
        <v/>
      </c>
      <c r="AS156" s="485"/>
      <c r="AT156" s="494"/>
      <c r="AU156" s="326" t="s">
        <v>508</v>
      </c>
      <c r="AV156" s="326" t="s">
        <v>222</v>
      </c>
    </row>
    <row r="157" spans="1:48" s="139" customFormat="1" ht="12" customHeight="1" x14ac:dyDescent="0.15">
      <c r="A157" s="496"/>
      <c r="B157" s="499"/>
      <c r="C157" s="514"/>
      <c r="D157" s="505"/>
      <c r="E157" s="364"/>
      <c r="F157" s="509"/>
      <c r="G157" s="510"/>
      <c r="H157" s="167" t="s">
        <v>223</v>
      </c>
      <c r="I157" s="168" t="str">
        <f>IFERROR(VLOOKUP(I156,'P1-1'!$B:$AP,41,FALSE),"")</f>
        <v/>
      </c>
      <c r="J157" s="168" t="str">
        <f>IFERROR(VLOOKUP(J156,'P1-1'!$B:$AP,41,FALSE),"")</f>
        <v/>
      </c>
      <c r="K157" s="168" t="str">
        <f>IFERROR(VLOOKUP(K156,'P1-1'!$B:$AP,41,FALSE),"")</f>
        <v/>
      </c>
      <c r="L157" s="168" t="str">
        <f>IFERROR(VLOOKUP(L156,'P1-1'!$B:$AP,41,FALSE),"")</f>
        <v/>
      </c>
      <c r="M157" s="168" t="str">
        <f>IFERROR(VLOOKUP(M156,'P1-1'!$B:$AP,41,FALSE),"")</f>
        <v/>
      </c>
      <c r="N157" s="168" t="str">
        <f>IFERROR(VLOOKUP(N156,'P1-1'!$B:$AP,41,FALSE),"")</f>
        <v/>
      </c>
      <c r="O157" s="168" t="str">
        <f>IFERROR(VLOOKUP(O156,'P1-1'!$B:$AP,41,FALSE),"")</f>
        <v/>
      </c>
      <c r="P157" s="168" t="str">
        <f>IFERROR(VLOOKUP(P156,'P1-1'!$B:$AP,41,FALSE),"")</f>
        <v/>
      </c>
      <c r="Q157" s="168" t="str">
        <f>IFERROR(VLOOKUP(Q156,'P1-1'!$B:$AP,41,FALSE),"")</f>
        <v/>
      </c>
      <c r="R157" s="168" t="str">
        <f>IFERROR(VLOOKUP(R156,'P1-1'!$B:$AP,41,FALSE),"")</f>
        <v/>
      </c>
      <c r="S157" s="168" t="str">
        <f>IFERROR(VLOOKUP(S156,'P1-1'!$B:$AP,41,FALSE),"")</f>
        <v/>
      </c>
      <c r="T157" s="168" t="str">
        <f>IFERROR(VLOOKUP(T156,'P1-1'!$B:$AP,41,FALSE),"")</f>
        <v/>
      </c>
      <c r="U157" s="168" t="str">
        <f>IFERROR(VLOOKUP(U156,'P1-1'!$B:$AP,41,FALSE),"")</f>
        <v/>
      </c>
      <c r="V157" s="168" t="str">
        <f>IFERROR(VLOOKUP(V156,'P1-1'!$B:$AP,41,FALSE),"")</f>
        <v/>
      </c>
      <c r="W157" s="168" t="str">
        <f>IFERROR(VLOOKUP(W156,'P1-1'!$B:$AP,41,FALSE),"")</f>
        <v/>
      </c>
      <c r="X157" s="168" t="str">
        <f>IFERROR(VLOOKUP(X156,'P1-1'!$B:$AP,41,FALSE),"")</f>
        <v/>
      </c>
      <c r="Y157" s="168" t="str">
        <f>IFERROR(VLOOKUP(Y156,'P1-1'!$B:$AP,41,FALSE),"")</f>
        <v/>
      </c>
      <c r="Z157" s="168" t="str">
        <f>IFERROR(VLOOKUP(Z156,'P1-1'!$B:$AP,41,FALSE),"")</f>
        <v/>
      </c>
      <c r="AA157" s="168" t="str">
        <f>IFERROR(VLOOKUP(AA156,'P1-1'!$B:$AP,41,FALSE),"")</f>
        <v/>
      </c>
      <c r="AB157" s="168" t="str">
        <f>IFERROR(VLOOKUP(AB156,'P1-1'!$B:$AP,41,FALSE),"")</f>
        <v/>
      </c>
      <c r="AC157" s="168" t="str">
        <f>IFERROR(VLOOKUP(AC156,'P1-1'!$B:$AP,41,FALSE),"")</f>
        <v/>
      </c>
      <c r="AD157" s="168" t="str">
        <f>IFERROR(VLOOKUP(AD156,'P1-1'!$B:$AP,41,FALSE),"")</f>
        <v/>
      </c>
      <c r="AE157" s="168" t="str">
        <f>IFERROR(VLOOKUP(AE156,'P1-1'!$B:$AP,41,FALSE),"")</f>
        <v/>
      </c>
      <c r="AF157" s="168" t="str">
        <f>IFERROR(VLOOKUP(AF156,'P1-1'!$B:$AP,41,FALSE),"")</f>
        <v/>
      </c>
      <c r="AG157" s="168" t="str">
        <f>IFERROR(VLOOKUP(AG156,'P1-1'!$B:$AP,41,FALSE),"")</f>
        <v/>
      </c>
      <c r="AH157" s="168" t="str">
        <f>IFERROR(VLOOKUP(AH156,'P1-1'!$B:$AP,41,FALSE),"")</f>
        <v/>
      </c>
      <c r="AI157" s="168" t="str">
        <f>IFERROR(VLOOKUP(AI156,'P1-1'!$B:$AP,41,FALSE),"")</f>
        <v/>
      </c>
      <c r="AJ157" s="168" t="str">
        <f>IFERROR(VLOOKUP(AJ156,'P1-1'!$B:$AP,41,FALSE),"")</f>
        <v/>
      </c>
      <c r="AK157" s="168" t="str">
        <f>IFERROR(VLOOKUP(AK156,'P1-1'!$B:$AP,41,FALSE),"")</f>
        <v/>
      </c>
      <c r="AL157" s="168" t="str">
        <f>IFERROR(VLOOKUP(AL156,'P1-1'!$B:$AP,41,FALSE),"")</f>
        <v/>
      </c>
      <c r="AM157" s="168" t="str">
        <f>IFERROR(VLOOKUP(AM156,'P1-1'!$B:$AP,41,FALSE),"")</f>
        <v/>
      </c>
      <c r="AN157" s="483"/>
      <c r="AO157" s="486"/>
      <c r="AP157" s="490"/>
      <c r="AQ157" s="491"/>
      <c r="AR157" s="486"/>
      <c r="AS157" s="486"/>
      <c r="AT157" s="494"/>
      <c r="AU157" s="327" t="str">
        <f t="shared" ref="AU157" si="171">IFERROR(IF($D156="□",($AO156/$AK$7),($AO156/$AK$9)),"")</f>
        <v/>
      </c>
      <c r="AV157" s="327" t="str">
        <f t="shared" ref="AV157" si="172">IFERROR(IF($D156="□",($AN156/$AO$7),($AN156/$AO$9)),"")</f>
        <v/>
      </c>
    </row>
    <row r="158" spans="1:48" s="139" customFormat="1" ht="12" customHeight="1" x14ac:dyDescent="0.15">
      <c r="A158" s="497"/>
      <c r="B158" s="500"/>
      <c r="C158" s="515"/>
      <c r="D158" s="506"/>
      <c r="E158" s="364"/>
      <c r="F158" s="511"/>
      <c r="G158" s="512"/>
      <c r="H158" s="169" t="s">
        <v>224</v>
      </c>
      <c r="I158" s="170" t="str">
        <f>IFERROR(VLOOKUP(I156,'P1-1'!$B:$AP,31,FALSE),"")</f>
        <v/>
      </c>
      <c r="J158" s="168" t="str">
        <f>IFERROR(VLOOKUP(J156,'P1-1'!$B:$AP,31,FALSE),"")</f>
        <v/>
      </c>
      <c r="K158" s="168" t="str">
        <f>IFERROR(VLOOKUP(K156,'P1-1'!$B:$AP,31,FALSE),"")</f>
        <v/>
      </c>
      <c r="L158" s="168" t="str">
        <f>IFERROR(VLOOKUP(L156,'P1-1'!$B:$AP,31,FALSE),"")</f>
        <v/>
      </c>
      <c r="M158" s="168" t="str">
        <f>IFERROR(VLOOKUP(M156,'P1-1'!$B:$AP,31,FALSE),"")</f>
        <v/>
      </c>
      <c r="N158" s="168" t="str">
        <f>IFERROR(VLOOKUP(N156,'P1-1'!$B:$AP,31,FALSE),"")</f>
        <v/>
      </c>
      <c r="O158" s="168" t="str">
        <f>IFERROR(VLOOKUP(O156,'P1-1'!$B:$AP,31,FALSE),"")</f>
        <v/>
      </c>
      <c r="P158" s="168" t="str">
        <f>IFERROR(VLOOKUP(P156,'P1-1'!$B:$AP,31,FALSE),"")</f>
        <v/>
      </c>
      <c r="Q158" s="168" t="str">
        <f>IFERROR(VLOOKUP(Q156,'P1-1'!$B:$AP,31,FALSE),"")</f>
        <v/>
      </c>
      <c r="R158" s="168" t="str">
        <f>IFERROR(VLOOKUP(R156,'P1-1'!$B:$AP,31,FALSE),"")</f>
        <v/>
      </c>
      <c r="S158" s="168" t="str">
        <f>IFERROR(VLOOKUP(S156,'P1-1'!$B:$AP,31,FALSE),"")</f>
        <v/>
      </c>
      <c r="T158" s="168" t="str">
        <f>IFERROR(VLOOKUP(T156,'P1-1'!$B:$AP,31,FALSE),"")</f>
        <v/>
      </c>
      <c r="U158" s="168" t="str">
        <f>IFERROR(VLOOKUP(U156,'P1-1'!$B:$AP,31,FALSE),"")</f>
        <v/>
      </c>
      <c r="V158" s="168" t="str">
        <f>IFERROR(VLOOKUP(V156,'P1-1'!$B:$AP,31,FALSE),"")</f>
        <v/>
      </c>
      <c r="W158" s="168" t="str">
        <f>IFERROR(VLOOKUP(W156,'P1-1'!$B:$AP,31,FALSE),"")</f>
        <v/>
      </c>
      <c r="X158" s="168" t="str">
        <f>IFERROR(VLOOKUP(X156,'P1-1'!$B:$AP,31,FALSE),"")</f>
        <v/>
      </c>
      <c r="Y158" s="168" t="str">
        <f>IFERROR(VLOOKUP(Y156,'P1-1'!$B:$AP,31,FALSE),"")</f>
        <v/>
      </c>
      <c r="Z158" s="168" t="str">
        <f>IFERROR(VLOOKUP(Z156,'P1-1'!$B:$AP,31,FALSE),"")</f>
        <v/>
      </c>
      <c r="AA158" s="168" t="str">
        <f>IFERROR(VLOOKUP(AA156,'P1-1'!$B:$AP,31,FALSE),"")</f>
        <v/>
      </c>
      <c r="AB158" s="168" t="str">
        <f>IFERROR(VLOOKUP(AB156,'P1-1'!$B:$AP,31,FALSE),"")</f>
        <v/>
      </c>
      <c r="AC158" s="168" t="str">
        <f>IFERROR(VLOOKUP(AC156,'P1-1'!$B:$AP,31,FALSE),"")</f>
        <v/>
      </c>
      <c r="AD158" s="168" t="str">
        <f>IFERROR(VLOOKUP(AD156,'P1-1'!$B:$AP,31,FALSE),"")</f>
        <v/>
      </c>
      <c r="AE158" s="168" t="str">
        <f>IFERROR(VLOOKUP(AE156,'P1-1'!$B:$AP,31,FALSE),"")</f>
        <v/>
      </c>
      <c r="AF158" s="168" t="str">
        <f>IFERROR(VLOOKUP(AF156,'P1-1'!$B:$AP,31,FALSE),"")</f>
        <v/>
      </c>
      <c r="AG158" s="168" t="str">
        <f>IFERROR(VLOOKUP(AG156,'P1-1'!$B:$AP,31,FALSE),"")</f>
        <v/>
      </c>
      <c r="AH158" s="168" t="str">
        <f>IFERROR(VLOOKUP(AH156,'P1-1'!$B:$AP,31,FALSE),"")</f>
        <v/>
      </c>
      <c r="AI158" s="168" t="str">
        <f>IFERROR(VLOOKUP(AI156,'P1-1'!$B:$AP,31,FALSE),"")</f>
        <v/>
      </c>
      <c r="AJ158" s="168" t="str">
        <f>IFERROR(VLOOKUP(AJ156,'P1-1'!$B:$AP,31,FALSE),"")</f>
        <v/>
      </c>
      <c r="AK158" s="168" t="str">
        <f>IFERROR(VLOOKUP(AK156,'P1-1'!$B:$AP,31,FALSE),"")</f>
        <v/>
      </c>
      <c r="AL158" s="168" t="str">
        <f>IFERROR(VLOOKUP(AL156,'P1-1'!$B:$AP,31,FALSE),"")</f>
        <v/>
      </c>
      <c r="AM158" s="168" t="str">
        <f>IFERROR(VLOOKUP(AM156,'P1-1'!$B:$AP,31,FALSE),"")</f>
        <v/>
      </c>
      <c r="AN158" s="484"/>
      <c r="AO158" s="487"/>
      <c r="AP158" s="492"/>
      <c r="AQ158" s="493"/>
      <c r="AR158" s="487"/>
      <c r="AS158" s="487"/>
      <c r="AT158" s="494"/>
      <c r="AU158" s="328"/>
      <c r="AV158" s="328"/>
    </row>
    <row r="159" spans="1:48" s="139" customFormat="1" ht="12" customHeight="1" x14ac:dyDescent="0.15">
      <c r="A159" s="495">
        <v>46</v>
      </c>
      <c r="B159" s="498"/>
      <c r="C159" s="513"/>
      <c r="D159" s="504" t="s">
        <v>95</v>
      </c>
      <c r="E159" s="363"/>
      <c r="F159" s="507"/>
      <c r="G159" s="508"/>
      <c r="H159" s="166" t="s">
        <v>221</v>
      </c>
      <c r="I159" s="325"/>
      <c r="J159" s="325"/>
      <c r="K159" s="325"/>
      <c r="L159" s="325"/>
      <c r="M159" s="325"/>
      <c r="N159" s="325"/>
      <c r="O159" s="325"/>
      <c r="P159" s="325"/>
      <c r="Q159" s="325"/>
      <c r="R159" s="325"/>
      <c r="S159" s="325"/>
      <c r="T159" s="325"/>
      <c r="U159" s="325"/>
      <c r="V159" s="325"/>
      <c r="W159" s="325"/>
      <c r="X159" s="325"/>
      <c r="Y159" s="325"/>
      <c r="Z159" s="325"/>
      <c r="AA159" s="325"/>
      <c r="AB159" s="325"/>
      <c r="AC159" s="325"/>
      <c r="AD159" s="325"/>
      <c r="AE159" s="325"/>
      <c r="AF159" s="325"/>
      <c r="AG159" s="325"/>
      <c r="AH159" s="325"/>
      <c r="AI159" s="325"/>
      <c r="AJ159" s="325"/>
      <c r="AK159" s="325"/>
      <c r="AL159" s="325"/>
      <c r="AM159" s="325"/>
      <c r="AN159" s="482">
        <f t="shared" ref="AN159" si="173">IF(LEFT($AN$2,6)="共同生活援助",SUM(I160:AM160),SUM(I160:AM161))</f>
        <v>0</v>
      </c>
      <c r="AO159" s="485">
        <f>IF($AN$4="４週",AN159/4,AN159/(DAY(EOMONTH($I$22,0))/7))</f>
        <v>0</v>
      </c>
      <c r="AP159" s="488"/>
      <c r="AQ159" s="489"/>
      <c r="AR159" s="485" t="str">
        <f t="shared" ref="AR159" si="174">IF($AN$4="４週",AU160,AV160)</f>
        <v/>
      </c>
      <c r="AS159" s="485"/>
      <c r="AT159" s="494"/>
      <c r="AU159" s="326" t="s">
        <v>508</v>
      </c>
      <c r="AV159" s="326" t="s">
        <v>222</v>
      </c>
    </row>
    <row r="160" spans="1:48" s="139" customFormat="1" ht="12" customHeight="1" x14ac:dyDescent="0.15">
      <c r="A160" s="496"/>
      <c r="B160" s="499"/>
      <c r="C160" s="514"/>
      <c r="D160" s="505"/>
      <c r="E160" s="364"/>
      <c r="F160" s="509"/>
      <c r="G160" s="510"/>
      <c r="H160" s="167" t="s">
        <v>223</v>
      </c>
      <c r="I160" s="168" t="str">
        <f>IFERROR(VLOOKUP(I159,'P1-1'!$B:$AP,41,FALSE),"")</f>
        <v/>
      </c>
      <c r="J160" s="168" t="str">
        <f>IFERROR(VLOOKUP(J159,'P1-1'!$B:$AP,41,FALSE),"")</f>
        <v/>
      </c>
      <c r="K160" s="168" t="str">
        <f>IFERROR(VLOOKUP(K159,'P1-1'!$B:$AP,41,FALSE),"")</f>
        <v/>
      </c>
      <c r="L160" s="168" t="str">
        <f>IFERROR(VLOOKUP(L159,'P1-1'!$B:$AP,41,FALSE),"")</f>
        <v/>
      </c>
      <c r="M160" s="168" t="str">
        <f>IFERROR(VLOOKUP(M159,'P1-1'!$B:$AP,41,FALSE),"")</f>
        <v/>
      </c>
      <c r="N160" s="168" t="str">
        <f>IFERROR(VLOOKUP(N159,'P1-1'!$B:$AP,41,FALSE),"")</f>
        <v/>
      </c>
      <c r="O160" s="168" t="str">
        <f>IFERROR(VLOOKUP(O159,'P1-1'!$B:$AP,41,FALSE),"")</f>
        <v/>
      </c>
      <c r="P160" s="168" t="str">
        <f>IFERROR(VLOOKUP(P159,'P1-1'!$B:$AP,41,FALSE),"")</f>
        <v/>
      </c>
      <c r="Q160" s="168" t="str">
        <f>IFERROR(VLOOKUP(Q159,'P1-1'!$B:$AP,41,FALSE),"")</f>
        <v/>
      </c>
      <c r="R160" s="168" t="str">
        <f>IFERROR(VLOOKUP(R159,'P1-1'!$B:$AP,41,FALSE),"")</f>
        <v/>
      </c>
      <c r="S160" s="168" t="str">
        <f>IFERROR(VLOOKUP(S159,'P1-1'!$B:$AP,41,FALSE),"")</f>
        <v/>
      </c>
      <c r="T160" s="168" t="str">
        <f>IFERROR(VLOOKUP(T159,'P1-1'!$B:$AP,41,FALSE),"")</f>
        <v/>
      </c>
      <c r="U160" s="168" t="str">
        <f>IFERROR(VLOOKUP(U159,'P1-1'!$B:$AP,41,FALSE),"")</f>
        <v/>
      </c>
      <c r="V160" s="168" t="str">
        <f>IFERROR(VLOOKUP(V159,'P1-1'!$B:$AP,41,FALSE),"")</f>
        <v/>
      </c>
      <c r="W160" s="168" t="str">
        <f>IFERROR(VLOOKUP(W159,'P1-1'!$B:$AP,41,FALSE),"")</f>
        <v/>
      </c>
      <c r="X160" s="168" t="str">
        <f>IFERROR(VLOOKUP(X159,'P1-1'!$B:$AP,41,FALSE),"")</f>
        <v/>
      </c>
      <c r="Y160" s="168" t="str">
        <f>IFERROR(VLOOKUP(Y159,'P1-1'!$B:$AP,41,FALSE),"")</f>
        <v/>
      </c>
      <c r="Z160" s="168" t="str">
        <f>IFERROR(VLOOKUP(Z159,'P1-1'!$B:$AP,41,FALSE),"")</f>
        <v/>
      </c>
      <c r="AA160" s="168" t="str">
        <f>IFERROR(VLOOKUP(AA159,'P1-1'!$B:$AP,41,FALSE),"")</f>
        <v/>
      </c>
      <c r="AB160" s="168" t="str">
        <f>IFERROR(VLOOKUP(AB159,'P1-1'!$B:$AP,41,FALSE),"")</f>
        <v/>
      </c>
      <c r="AC160" s="168" t="str">
        <f>IFERROR(VLOOKUP(AC159,'P1-1'!$B:$AP,41,FALSE),"")</f>
        <v/>
      </c>
      <c r="AD160" s="168" t="str">
        <f>IFERROR(VLOOKUP(AD159,'P1-1'!$B:$AP,41,FALSE),"")</f>
        <v/>
      </c>
      <c r="AE160" s="168" t="str">
        <f>IFERROR(VLOOKUP(AE159,'P1-1'!$B:$AP,41,FALSE),"")</f>
        <v/>
      </c>
      <c r="AF160" s="168" t="str">
        <f>IFERROR(VLOOKUP(AF159,'P1-1'!$B:$AP,41,FALSE),"")</f>
        <v/>
      </c>
      <c r="AG160" s="168" t="str">
        <f>IFERROR(VLOOKUP(AG159,'P1-1'!$B:$AP,41,FALSE),"")</f>
        <v/>
      </c>
      <c r="AH160" s="168" t="str">
        <f>IFERROR(VLOOKUP(AH159,'P1-1'!$B:$AP,41,FALSE),"")</f>
        <v/>
      </c>
      <c r="AI160" s="168" t="str">
        <f>IFERROR(VLOOKUP(AI159,'P1-1'!$B:$AP,41,FALSE),"")</f>
        <v/>
      </c>
      <c r="AJ160" s="168" t="str">
        <f>IFERROR(VLOOKUP(AJ159,'P1-1'!$B:$AP,41,FALSE),"")</f>
        <v/>
      </c>
      <c r="AK160" s="168" t="str">
        <f>IFERROR(VLOOKUP(AK159,'P1-1'!$B:$AP,41,FALSE),"")</f>
        <v/>
      </c>
      <c r="AL160" s="168" t="str">
        <f>IFERROR(VLOOKUP(AL159,'P1-1'!$B:$AP,41,FALSE),"")</f>
        <v/>
      </c>
      <c r="AM160" s="168" t="str">
        <f>IFERROR(VLOOKUP(AM159,'P1-1'!$B:$AP,41,FALSE),"")</f>
        <v/>
      </c>
      <c r="AN160" s="483"/>
      <c r="AO160" s="486"/>
      <c r="AP160" s="490"/>
      <c r="AQ160" s="491"/>
      <c r="AR160" s="486"/>
      <c r="AS160" s="486"/>
      <c r="AT160" s="494"/>
      <c r="AU160" s="327" t="str">
        <f t="shared" ref="AU160" si="175">IFERROR(IF($D159="□",($AO159/$AK$7),($AO159/$AK$9)),"")</f>
        <v/>
      </c>
      <c r="AV160" s="327" t="str">
        <f t="shared" ref="AV160" si="176">IFERROR(IF($D159="□",($AN159/$AO$7),($AN159/$AO$9)),"")</f>
        <v/>
      </c>
    </row>
    <row r="161" spans="1:48" s="139" customFormat="1" ht="12" customHeight="1" x14ac:dyDescent="0.15">
      <c r="A161" s="497"/>
      <c r="B161" s="500"/>
      <c r="C161" s="515"/>
      <c r="D161" s="506"/>
      <c r="E161" s="364"/>
      <c r="F161" s="511"/>
      <c r="G161" s="512"/>
      <c r="H161" s="169" t="s">
        <v>224</v>
      </c>
      <c r="I161" s="168" t="str">
        <f>IFERROR(VLOOKUP(I159,'P1-1'!$B:$AP,31,FALSE),"")</f>
        <v/>
      </c>
      <c r="J161" s="168" t="str">
        <f>IFERROR(VLOOKUP(J159,'P1-1'!$B:$AP,31,FALSE),"")</f>
        <v/>
      </c>
      <c r="K161" s="168" t="str">
        <f>IFERROR(VLOOKUP(K159,'P1-1'!$B:$AP,31,FALSE),"")</f>
        <v/>
      </c>
      <c r="L161" s="168" t="str">
        <f>IFERROR(VLOOKUP(L159,'P1-1'!$B:$AP,31,FALSE),"")</f>
        <v/>
      </c>
      <c r="M161" s="168" t="str">
        <f>IFERROR(VLOOKUP(M159,'P1-1'!$B:$AP,31,FALSE),"")</f>
        <v/>
      </c>
      <c r="N161" s="168" t="str">
        <f>IFERROR(VLOOKUP(N159,'P1-1'!$B:$AP,31,FALSE),"")</f>
        <v/>
      </c>
      <c r="O161" s="168" t="str">
        <f>IFERROR(VLOOKUP(O159,'P1-1'!$B:$AP,31,FALSE),"")</f>
        <v/>
      </c>
      <c r="P161" s="168" t="str">
        <f>IFERROR(VLOOKUP(P159,'P1-1'!$B:$AP,31,FALSE),"")</f>
        <v/>
      </c>
      <c r="Q161" s="168" t="str">
        <f>IFERROR(VLOOKUP(Q159,'P1-1'!$B:$AP,31,FALSE),"")</f>
        <v/>
      </c>
      <c r="R161" s="168" t="str">
        <f>IFERROR(VLOOKUP(R159,'P1-1'!$B:$AP,31,FALSE),"")</f>
        <v/>
      </c>
      <c r="S161" s="168" t="str">
        <f>IFERROR(VLOOKUP(S159,'P1-1'!$B:$AP,31,FALSE),"")</f>
        <v/>
      </c>
      <c r="T161" s="168" t="str">
        <f>IFERROR(VLOOKUP(T159,'P1-1'!$B:$AP,31,FALSE),"")</f>
        <v/>
      </c>
      <c r="U161" s="168" t="str">
        <f>IFERROR(VLOOKUP(U159,'P1-1'!$B:$AP,31,FALSE),"")</f>
        <v/>
      </c>
      <c r="V161" s="168" t="str">
        <f>IFERROR(VLOOKUP(V159,'P1-1'!$B:$AP,31,FALSE),"")</f>
        <v/>
      </c>
      <c r="W161" s="168" t="str">
        <f>IFERROR(VLOOKUP(W159,'P1-1'!$B:$AP,31,FALSE),"")</f>
        <v/>
      </c>
      <c r="X161" s="168" t="str">
        <f>IFERROR(VLOOKUP(X159,'P1-1'!$B:$AP,31,FALSE),"")</f>
        <v/>
      </c>
      <c r="Y161" s="168" t="str">
        <f>IFERROR(VLOOKUP(Y159,'P1-1'!$B:$AP,31,FALSE),"")</f>
        <v/>
      </c>
      <c r="Z161" s="168" t="str">
        <f>IFERROR(VLOOKUP(Z159,'P1-1'!$B:$AP,31,FALSE),"")</f>
        <v/>
      </c>
      <c r="AA161" s="168" t="str">
        <f>IFERROR(VLOOKUP(AA159,'P1-1'!$B:$AP,31,FALSE),"")</f>
        <v/>
      </c>
      <c r="AB161" s="168" t="str">
        <f>IFERROR(VLOOKUP(AB159,'P1-1'!$B:$AP,31,FALSE),"")</f>
        <v/>
      </c>
      <c r="AC161" s="168" t="str">
        <f>IFERROR(VLOOKUP(AC159,'P1-1'!$B:$AP,31,FALSE),"")</f>
        <v/>
      </c>
      <c r="AD161" s="168" t="str">
        <f>IFERROR(VLOOKUP(AD159,'P1-1'!$B:$AP,31,FALSE),"")</f>
        <v/>
      </c>
      <c r="AE161" s="168" t="str">
        <f>IFERROR(VLOOKUP(AE159,'P1-1'!$B:$AP,31,FALSE),"")</f>
        <v/>
      </c>
      <c r="AF161" s="168" t="str">
        <f>IFERROR(VLOOKUP(AF159,'P1-1'!$B:$AP,31,FALSE),"")</f>
        <v/>
      </c>
      <c r="AG161" s="168" t="str">
        <f>IFERROR(VLOOKUP(AG159,'P1-1'!$B:$AP,31,FALSE),"")</f>
        <v/>
      </c>
      <c r="AH161" s="168" t="str">
        <f>IFERROR(VLOOKUP(AH159,'P1-1'!$B:$AP,31,FALSE),"")</f>
        <v/>
      </c>
      <c r="AI161" s="168" t="str">
        <f>IFERROR(VLOOKUP(AI159,'P1-1'!$B:$AP,31,FALSE),"")</f>
        <v/>
      </c>
      <c r="AJ161" s="168" t="str">
        <f>IFERROR(VLOOKUP(AJ159,'P1-1'!$B:$AP,31,FALSE),"")</f>
        <v/>
      </c>
      <c r="AK161" s="168" t="str">
        <f>IFERROR(VLOOKUP(AK159,'P1-1'!$B:$AP,31,FALSE),"")</f>
        <v/>
      </c>
      <c r="AL161" s="168" t="str">
        <f>IFERROR(VLOOKUP(AL159,'P1-1'!$B:$AP,31,FALSE),"")</f>
        <v/>
      </c>
      <c r="AM161" s="168" t="str">
        <f>IFERROR(VLOOKUP(AM159,'P1-1'!$B:$AP,31,FALSE),"")</f>
        <v/>
      </c>
      <c r="AN161" s="484"/>
      <c r="AO161" s="487"/>
      <c r="AP161" s="492"/>
      <c r="AQ161" s="493"/>
      <c r="AR161" s="487"/>
      <c r="AS161" s="487"/>
      <c r="AT161" s="494"/>
      <c r="AU161" s="328"/>
      <c r="AV161" s="328"/>
    </row>
    <row r="162" spans="1:48" s="139" customFormat="1" ht="12" customHeight="1" x14ac:dyDescent="0.15">
      <c r="A162" s="495">
        <v>47</v>
      </c>
      <c r="B162" s="498"/>
      <c r="C162" s="513"/>
      <c r="D162" s="504" t="s">
        <v>95</v>
      </c>
      <c r="E162" s="363"/>
      <c r="F162" s="507"/>
      <c r="G162" s="508"/>
      <c r="H162" s="166" t="s">
        <v>221</v>
      </c>
      <c r="I162" s="325"/>
      <c r="J162" s="325"/>
      <c r="K162" s="325"/>
      <c r="L162" s="325"/>
      <c r="M162" s="325"/>
      <c r="N162" s="325"/>
      <c r="O162" s="325"/>
      <c r="P162" s="325"/>
      <c r="Q162" s="325"/>
      <c r="R162" s="325"/>
      <c r="S162" s="325"/>
      <c r="T162" s="325"/>
      <c r="U162" s="325"/>
      <c r="V162" s="325"/>
      <c r="W162" s="325"/>
      <c r="X162" s="325"/>
      <c r="Y162" s="325"/>
      <c r="Z162" s="325"/>
      <c r="AA162" s="325"/>
      <c r="AB162" s="325"/>
      <c r="AC162" s="325"/>
      <c r="AD162" s="325"/>
      <c r="AE162" s="325"/>
      <c r="AF162" s="325"/>
      <c r="AG162" s="325"/>
      <c r="AH162" s="325"/>
      <c r="AI162" s="325"/>
      <c r="AJ162" s="325"/>
      <c r="AK162" s="325"/>
      <c r="AL162" s="325"/>
      <c r="AM162" s="325"/>
      <c r="AN162" s="482">
        <f t="shared" ref="AN162" si="177">IF(LEFT($AN$2,6)="共同生活援助",SUM(I163:AM163),SUM(I163:AM164))</f>
        <v>0</v>
      </c>
      <c r="AO162" s="485">
        <f>IF($AN$4="４週",AN162/4,AN162/(DAY(EOMONTH($I$22,0))/7))</f>
        <v>0</v>
      </c>
      <c r="AP162" s="488"/>
      <c r="AQ162" s="489"/>
      <c r="AR162" s="485" t="str">
        <f t="shared" ref="AR162" si="178">IF($AN$4="４週",AU163,AV163)</f>
        <v/>
      </c>
      <c r="AS162" s="485"/>
      <c r="AT162" s="494"/>
      <c r="AU162" s="326" t="s">
        <v>508</v>
      </c>
      <c r="AV162" s="326" t="s">
        <v>222</v>
      </c>
    </row>
    <row r="163" spans="1:48" s="139" customFormat="1" ht="12" customHeight="1" x14ac:dyDescent="0.15">
      <c r="A163" s="496"/>
      <c r="B163" s="499"/>
      <c r="C163" s="514"/>
      <c r="D163" s="505"/>
      <c r="E163" s="364"/>
      <c r="F163" s="509"/>
      <c r="G163" s="510"/>
      <c r="H163" s="167" t="s">
        <v>223</v>
      </c>
      <c r="I163" s="168" t="str">
        <f>IFERROR(VLOOKUP(I162,'P1-1'!$B:$AP,41,FALSE),"")</f>
        <v/>
      </c>
      <c r="J163" s="168" t="str">
        <f>IFERROR(VLOOKUP(J162,'P1-1'!$B:$AP,41,FALSE),"")</f>
        <v/>
      </c>
      <c r="K163" s="168" t="str">
        <f>IFERROR(VLOOKUP(K162,'P1-1'!$B:$AP,41,FALSE),"")</f>
        <v/>
      </c>
      <c r="L163" s="168" t="str">
        <f>IFERROR(VLOOKUP(L162,'P1-1'!$B:$AP,41,FALSE),"")</f>
        <v/>
      </c>
      <c r="M163" s="168" t="str">
        <f>IFERROR(VLOOKUP(M162,'P1-1'!$B:$AP,41,FALSE),"")</f>
        <v/>
      </c>
      <c r="N163" s="168" t="str">
        <f>IFERROR(VLOOKUP(N162,'P1-1'!$B:$AP,41,FALSE),"")</f>
        <v/>
      </c>
      <c r="O163" s="168" t="str">
        <f>IFERROR(VLOOKUP(O162,'P1-1'!$B:$AP,41,FALSE),"")</f>
        <v/>
      </c>
      <c r="P163" s="168" t="str">
        <f>IFERROR(VLOOKUP(P162,'P1-1'!$B:$AP,41,FALSE),"")</f>
        <v/>
      </c>
      <c r="Q163" s="168" t="str">
        <f>IFERROR(VLOOKUP(Q162,'P1-1'!$B:$AP,41,FALSE),"")</f>
        <v/>
      </c>
      <c r="R163" s="168" t="str">
        <f>IFERROR(VLOOKUP(R162,'P1-1'!$B:$AP,41,FALSE),"")</f>
        <v/>
      </c>
      <c r="S163" s="168" t="str">
        <f>IFERROR(VLOOKUP(S162,'P1-1'!$B:$AP,41,FALSE),"")</f>
        <v/>
      </c>
      <c r="T163" s="168" t="str">
        <f>IFERROR(VLOOKUP(T162,'P1-1'!$B:$AP,41,FALSE),"")</f>
        <v/>
      </c>
      <c r="U163" s="168" t="str">
        <f>IFERROR(VLOOKUP(U162,'P1-1'!$B:$AP,41,FALSE),"")</f>
        <v/>
      </c>
      <c r="V163" s="168" t="str">
        <f>IFERROR(VLOOKUP(V162,'P1-1'!$B:$AP,41,FALSE),"")</f>
        <v/>
      </c>
      <c r="W163" s="168" t="str">
        <f>IFERROR(VLOOKUP(W162,'P1-1'!$B:$AP,41,FALSE),"")</f>
        <v/>
      </c>
      <c r="X163" s="168" t="str">
        <f>IFERROR(VLOOKUP(X162,'P1-1'!$B:$AP,41,FALSE),"")</f>
        <v/>
      </c>
      <c r="Y163" s="168" t="str">
        <f>IFERROR(VLOOKUP(Y162,'P1-1'!$B:$AP,41,FALSE),"")</f>
        <v/>
      </c>
      <c r="Z163" s="168" t="str">
        <f>IFERROR(VLOOKUP(Z162,'P1-1'!$B:$AP,41,FALSE),"")</f>
        <v/>
      </c>
      <c r="AA163" s="168" t="str">
        <f>IFERROR(VLOOKUP(AA162,'P1-1'!$B:$AP,41,FALSE),"")</f>
        <v/>
      </c>
      <c r="AB163" s="168" t="str">
        <f>IFERROR(VLOOKUP(AB162,'P1-1'!$B:$AP,41,FALSE),"")</f>
        <v/>
      </c>
      <c r="AC163" s="168" t="str">
        <f>IFERROR(VLOOKUP(AC162,'P1-1'!$B:$AP,41,FALSE),"")</f>
        <v/>
      </c>
      <c r="AD163" s="168" t="str">
        <f>IFERROR(VLOOKUP(AD162,'P1-1'!$B:$AP,41,FALSE),"")</f>
        <v/>
      </c>
      <c r="AE163" s="168" t="str">
        <f>IFERROR(VLOOKUP(AE162,'P1-1'!$B:$AP,41,FALSE),"")</f>
        <v/>
      </c>
      <c r="AF163" s="168" t="str">
        <f>IFERROR(VLOOKUP(AF162,'P1-1'!$B:$AP,41,FALSE),"")</f>
        <v/>
      </c>
      <c r="AG163" s="168" t="str">
        <f>IFERROR(VLOOKUP(AG162,'P1-1'!$B:$AP,41,FALSE),"")</f>
        <v/>
      </c>
      <c r="AH163" s="168" t="str">
        <f>IFERROR(VLOOKUP(AH162,'P1-1'!$B:$AP,41,FALSE),"")</f>
        <v/>
      </c>
      <c r="AI163" s="168" t="str">
        <f>IFERROR(VLOOKUP(AI162,'P1-1'!$B:$AP,41,FALSE),"")</f>
        <v/>
      </c>
      <c r="AJ163" s="168" t="str">
        <f>IFERROR(VLOOKUP(AJ162,'P1-1'!$B:$AP,41,FALSE),"")</f>
        <v/>
      </c>
      <c r="AK163" s="168" t="str">
        <f>IFERROR(VLOOKUP(AK162,'P1-1'!$B:$AP,41,FALSE),"")</f>
        <v/>
      </c>
      <c r="AL163" s="168" t="str">
        <f>IFERROR(VLOOKUP(AL162,'P1-1'!$B:$AP,41,FALSE),"")</f>
        <v/>
      </c>
      <c r="AM163" s="168" t="str">
        <f>IFERROR(VLOOKUP(AM162,'P1-1'!$B:$AP,41,FALSE),"")</f>
        <v/>
      </c>
      <c r="AN163" s="483"/>
      <c r="AO163" s="486"/>
      <c r="AP163" s="490"/>
      <c r="AQ163" s="491"/>
      <c r="AR163" s="486"/>
      <c r="AS163" s="486"/>
      <c r="AT163" s="494"/>
      <c r="AU163" s="327" t="str">
        <f t="shared" ref="AU163" si="179">IFERROR(IF($D162="□",($AO162/$AK$7),($AO162/$AK$9)),"")</f>
        <v/>
      </c>
      <c r="AV163" s="327" t="str">
        <f t="shared" ref="AV163" si="180">IFERROR(IF($D162="□",($AN162/$AO$7),($AN162/$AO$9)),"")</f>
        <v/>
      </c>
    </row>
    <row r="164" spans="1:48" s="139" customFormat="1" ht="12" customHeight="1" x14ac:dyDescent="0.15">
      <c r="A164" s="497"/>
      <c r="B164" s="500"/>
      <c r="C164" s="515"/>
      <c r="D164" s="506"/>
      <c r="E164" s="364"/>
      <c r="F164" s="511"/>
      <c r="G164" s="512"/>
      <c r="H164" s="169" t="s">
        <v>224</v>
      </c>
      <c r="I164" s="168" t="str">
        <f>IFERROR(VLOOKUP(I162,'P1-1'!$B:$AP,31,FALSE),"")</f>
        <v/>
      </c>
      <c r="J164" s="168" t="str">
        <f>IFERROR(VLOOKUP(J162,'P1-1'!$B:$AP,31,FALSE),"")</f>
        <v/>
      </c>
      <c r="K164" s="168" t="str">
        <f>IFERROR(VLOOKUP(K162,'P1-1'!$B:$AP,31,FALSE),"")</f>
        <v/>
      </c>
      <c r="L164" s="168" t="str">
        <f>IFERROR(VLOOKUP(L162,'P1-1'!$B:$AP,31,FALSE),"")</f>
        <v/>
      </c>
      <c r="M164" s="168" t="str">
        <f>IFERROR(VLOOKUP(M162,'P1-1'!$B:$AP,31,FALSE),"")</f>
        <v/>
      </c>
      <c r="N164" s="168" t="str">
        <f>IFERROR(VLOOKUP(N162,'P1-1'!$B:$AP,31,FALSE),"")</f>
        <v/>
      </c>
      <c r="O164" s="168" t="str">
        <f>IFERROR(VLOOKUP(O162,'P1-1'!$B:$AP,31,FALSE),"")</f>
        <v/>
      </c>
      <c r="P164" s="168" t="str">
        <f>IFERROR(VLOOKUP(P162,'P1-1'!$B:$AP,31,FALSE),"")</f>
        <v/>
      </c>
      <c r="Q164" s="168" t="str">
        <f>IFERROR(VLOOKUP(Q162,'P1-1'!$B:$AP,31,FALSE),"")</f>
        <v/>
      </c>
      <c r="R164" s="168" t="str">
        <f>IFERROR(VLOOKUP(R162,'P1-1'!$B:$AP,31,FALSE),"")</f>
        <v/>
      </c>
      <c r="S164" s="168" t="str">
        <f>IFERROR(VLOOKUP(S162,'P1-1'!$B:$AP,31,FALSE),"")</f>
        <v/>
      </c>
      <c r="T164" s="168" t="str">
        <f>IFERROR(VLOOKUP(T162,'P1-1'!$B:$AP,31,FALSE),"")</f>
        <v/>
      </c>
      <c r="U164" s="168" t="str">
        <f>IFERROR(VLOOKUP(U162,'P1-1'!$B:$AP,31,FALSE),"")</f>
        <v/>
      </c>
      <c r="V164" s="168" t="str">
        <f>IFERROR(VLOOKUP(V162,'P1-1'!$B:$AP,31,FALSE),"")</f>
        <v/>
      </c>
      <c r="W164" s="168" t="str">
        <f>IFERROR(VLOOKUP(W162,'P1-1'!$B:$AP,31,FALSE),"")</f>
        <v/>
      </c>
      <c r="X164" s="168" t="str">
        <f>IFERROR(VLOOKUP(X162,'P1-1'!$B:$AP,31,FALSE),"")</f>
        <v/>
      </c>
      <c r="Y164" s="168" t="str">
        <f>IFERROR(VLOOKUP(Y162,'P1-1'!$B:$AP,31,FALSE),"")</f>
        <v/>
      </c>
      <c r="Z164" s="168" t="str">
        <f>IFERROR(VLOOKUP(Z162,'P1-1'!$B:$AP,31,FALSE),"")</f>
        <v/>
      </c>
      <c r="AA164" s="168" t="str">
        <f>IFERROR(VLOOKUP(AA162,'P1-1'!$B:$AP,31,FALSE),"")</f>
        <v/>
      </c>
      <c r="AB164" s="168" t="str">
        <f>IFERROR(VLOOKUP(AB162,'P1-1'!$B:$AP,31,FALSE),"")</f>
        <v/>
      </c>
      <c r="AC164" s="168" t="str">
        <f>IFERROR(VLOOKUP(AC162,'P1-1'!$B:$AP,31,FALSE),"")</f>
        <v/>
      </c>
      <c r="AD164" s="168" t="str">
        <f>IFERROR(VLOOKUP(AD162,'P1-1'!$B:$AP,31,FALSE),"")</f>
        <v/>
      </c>
      <c r="AE164" s="168" t="str">
        <f>IFERROR(VLOOKUP(AE162,'P1-1'!$B:$AP,31,FALSE),"")</f>
        <v/>
      </c>
      <c r="AF164" s="168" t="str">
        <f>IFERROR(VLOOKUP(AF162,'P1-1'!$B:$AP,31,FALSE),"")</f>
        <v/>
      </c>
      <c r="AG164" s="168" t="str">
        <f>IFERROR(VLOOKUP(AG162,'P1-1'!$B:$AP,31,FALSE),"")</f>
        <v/>
      </c>
      <c r="AH164" s="168" t="str">
        <f>IFERROR(VLOOKUP(AH162,'P1-1'!$B:$AP,31,FALSE),"")</f>
        <v/>
      </c>
      <c r="AI164" s="168" t="str">
        <f>IFERROR(VLOOKUP(AI162,'P1-1'!$B:$AP,31,FALSE),"")</f>
        <v/>
      </c>
      <c r="AJ164" s="168" t="str">
        <f>IFERROR(VLOOKUP(AJ162,'P1-1'!$B:$AP,31,FALSE),"")</f>
        <v/>
      </c>
      <c r="AK164" s="168" t="str">
        <f>IFERROR(VLOOKUP(AK162,'P1-1'!$B:$AP,31,FALSE),"")</f>
        <v/>
      </c>
      <c r="AL164" s="168" t="str">
        <f>IFERROR(VLOOKUP(AL162,'P1-1'!$B:$AP,31,FALSE),"")</f>
        <v/>
      </c>
      <c r="AM164" s="168" t="str">
        <f>IFERROR(VLOOKUP(AM162,'P1-1'!$B:$AP,31,FALSE),"")</f>
        <v/>
      </c>
      <c r="AN164" s="484"/>
      <c r="AO164" s="487"/>
      <c r="AP164" s="492"/>
      <c r="AQ164" s="493"/>
      <c r="AR164" s="487"/>
      <c r="AS164" s="487"/>
      <c r="AT164" s="494"/>
      <c r="AU164" s="328"/>
      <c r="AV164" s="328"/>
    </row>
    <row r="165" spans="1:48" s="139" customFormat="1" ht="12" customHeight="1" x14ac:dyDescent="0.15">
      <c r="A165" s="495">
        <v>48</v>
      </c>
      <c r="B165" s="498"/>
      <c r="C165" s="501"/>
      <c r="D165" s="504" t="s">
        <v>95</v>
      </c>
      <c r="E165" s="363"/>
      <c r="F165" s="507"/>
      <c r="G165" s="508"/>
      <c r="H165" s="166" t="s">
        <v>221</v>
      </c>
      <c r="I165" s="325"/>
      <c r="J165" s="325"/>
      <c r="K165" s="325"/>
      <c r="L165" s="325"/>
      <c r="M165" s="325"/>
      <c r="N165" s="325"/>
      <c r="O165" s="325"/>
      <c r="P165" s="325"/>
      <c r="Q165" s="325"/>
      <c r="R165" s="325"/>
      <c r="S165" s="325"/>
      <c r="T165" s="325"/>
      <c r="U165" s="325"/>
      <c r="V165" s="325"/>
      <c r="W165" s="325"/>
      <c r="X165" s="325"/>
      <c r="Y165" s="325"/>
      <c r="Z165" s="325"/>
      <c r="AA165" s="325"/>
      <c r="AB165" s="325"/>
      <c r="AC165" s="325"/>
      <c r="AD165" s="325"/>
      <c r="AE165" s="325"/>
      <c r="AF165" s="325"/>
      <c r="AG165" s="325"/>
      <c r="AH165" s="325"/>
      <c r="AI165" s="325"/>
      <c r="AJ165" s="325"/>
      <c r="AK165" s="325"/>
      <c r="AL165" s="325"/>
      <c r="AM165" s="325"/>
      <c r="AN165" s="482">
        <f t="shared" ref="AN165" si="181">IF(LEFT($AN$2,6)="共同生活援助",SUM(I166:AM166),SUM(I166:AM167))</f>
        <v>0</v>
      </c>
      <c r="AO165" s="485">
        <f>IF($AN$4="４週",AN165/4,AN165/(DAY(EOMONTH($I$22,0))/7))</f>
        <v>0</v>
      </c>
      <c r="AP165" s="488"/>
      <c r="AQ165" s="489"/>
      <c r="AR165" s="485" t="str">
        <f t="shared" ref="AR165" si="182">IF($AN$4="４週",AU166,AV166)</f>
        <v/>
      </c>
      <c r="AS165" s="485"/>
      <c r="AT165" s="494"/>
      <c r="AU165" s="326" t="s">
        <v>508</v>
      </c>
      <c r="AV165" s="326" t="s">
        <v>222</v>
      </c>
    </row>
    <row r="166" spans="1:48" s="139" customFormat="1" ht="12" customHeight="1" x14ac:dyDescent="0.15">
      <c r="A166" s="496"/>
      <c r="B166" s="499"/>
      <c r="C166" s="502"/>
      <c r="D166" s="505"/>
      <c r="E166" s="364"/>
      <c r="F166" s="509"/>
      <c r="G166" s="510"/>
      <c r="H166" s="167" t="s">
        <v>223</v>
      </c>
      <c r="I166" s="168" t="str">
        <f>IFERROR(VLOOKUP(I165,'P1-1'!$B:$AP,41,FALSE),"")</f>
        <v/>
      </c>
      <c r="J166" s="168" t="str">
        <f>IFERROR(VLOOKUP(J165,'P1-1'!$B:$AP,41,FALSE),"")</f>
        <v/>
      </c>
      <c r="K166" s="168" t="str">
        <f>IFERROR(VLOOKUP(K165,'P1-1'!$B:$AP,41,FALSE),"")</f>
        <v/>
      </c>
      <c r="L166" s="168" t="str">
        <f>IFERROR(VLOOKUP(L165,'P1-1'!$B:$AP,41,FALSE),"")</f>
        <v/>
      </c>
      <c r="M166" s="168" t="str">
        <f>IFERROR(VLOOKUP(M165,'P1-1'!$B:$AP,41,FALSE),"")</f>
        <v/>
      </c>
      <c r="N166" s="168" t="str">
        <f>IFERROR(VLOOKUP(N165,'P1-1'!$B:$AP,41,FALSE),"")</f>
        <v/>
      </c>
      <c r="O166" s="168" t="str">
        <f>IFERROR(VLOOKUP(O165,'P1-1'!$B:$AP,41,FALSE),"")</f>
        <v/>
      </c>
      <c r="P166" s="168" t="str">
        <f>IFERROR(VLOOKUP(P165,'P1-1'!$B:$AP,41,FALSE),"")</f>
        <v/>
      </c>
      <c r="Q166" s="168" t="str">
        <f>IFERROR(VLOOKUP(Q165,'P1-1'!$B:$AP,41,FALSE),"")</f>
        <v/>
      </c>
      <c r="R166" s="168" t="str">
        <f>IFERROR(VLOOKUP(R165,'P1-1'!$B:$AP,41,FALSE),"")</f>
        <v/>
      </c>
      <c r="S166" s="168" t="str">
        <f>IFERROR(VLOOKUP(S165,'P1-1'!$B:$AP,41,FALSE),"")</f>
        <v/>
      </c>
      <c r="T166" s="168" t="str">
        <f>IFERROR(VLOOKUP(T165,'P1-1'!$B:$AP,41,FALSE),"")</f>
        <v/>
      </c>
      <c r="U166" s="168" t="str">
        <f>IFERROR(VLOOKUP(U165,'P1-1'!$B:$AP,41,FALSE),"")</f>
        <v/>
      </c>
      <c r="V166" s="168" t="str">
        <f>IFERROR(VLOOKUP(V165,'P1-1'!$B:$AP,41,FALSE),"")</f>
        <v/>
      </c>
      <c r="W166" s="168" t="str">
        <f>IFERROR(VLOOKUP(W165,'P1-1'!$B:$AP,41,FALSE),"")</f>
        <v/>
      </c>
      <c r="X166" s="168" t="str">
        <f>IFERROR(VLOOKUP(X165,'P1-1'!$B:$AP,41,FALSE),"")</f>
        <v/>
      </c>
      <c r="Y166" s="168" t="str">
        <f>IFERROR(VLOOKUP(Y165,'P1-1'!$B:$AP,41,FALSE),"")</f>
        <v/>
      </c>
      <c r="Z166" s="168" t="str">
        <f>IFERROR(VLOOKUP(Z165,'P1-1'!$B:$AP,41,FALSE),"")</f>
        <v/>
      </c>
      <c r="AA166" s="168" t="str">
        <f>IFERROR(VLOOKUP(AA165,'P1-1'!$B:$AP,41,FALSE),"")</f>
        <v/>
      </c>
      <c r="AB166" s="168" t="str">
        <f>IFERROR(VLOOKUP(AB165,'P1-1'!$B:$AP,41,FALSE),"")</f>
        <v/>
      </c>
      <c r="AC166" s="168" t="str">
        <f>IFERROR(VLOOKUP(AC165,'P1-1'!$B:$AP,41,FALSE),"")</f>
        <v/>
      </c>
      <c r="AD166" s="168" t="str">
        <f>IFERROR(VLOOKUP(AD165,'P1-1'!$B:$AP,41,FALSE),"")</f>
        <v/>
      </c>
      <c r="AE166" s="168" t="str">
        <f>IFERROR(VLOOKUP(AE165,'P1-1'!$B:$AP,41,FALSE),"")</f>
        <v/>
      </c>
      <c r="AF166" s="168" t="str">
        <f>IFERROR(VLOOKUP(AF165,'P1-1'!$B:$AP,41,FALSE),"")</f>
        <v/>
      </c>
      <c r="AG166" s="168" t="str">
        <f>IFERROR(VLOOKUP(AG165,'P1-1'!$B:$AP,41,FALSE),"")</f>
        <v/>
      </c>
      <c r="AH166" s="168" t="str">
        <f>IFERROR(VLOOKUP(AH165,'P1-1'!$B:$AP,41,FALSE),"")</f>
        <v/>
      </c>
      <c r="AI166" s="168" t="str">
        <f>IFERROR(VLOOKUP(AI165,'P1-1'!$B:$AP,41,FALSE),"")</f>
        <v/>
      </c>
      <c r="AJ166" s="168" t="str">
        <f>IFERROR(VLOOKUP(AJ165,'P1-1'!$B:$AP,41,FALSE),"")</f>
        <v/>
      </c>
      <c r="AK166" s="168" t="str">
        <f>IFERROR(VLOOKUP(AK165,'P1-1'!$B:$AP,41,FALSE),"")</f>
        <v/>
      </c>
      <c r="AL166" s="168" t="str">
        <f>IFERROR(VLOOKUP(AL165,'P1-1'!$B:$AP,41,FALSE),"")</f>
        <v/>
      </c>
      <c r="AM166" s="168" t="str">
        <f>IFERROR(VLOOKUP(AM165,'P1-1'!$B:$AP,41,FALSE),"")</f>
        <v/>
      </c>
      <c r="AN166" s="483"/>
      <c r="AO166" s="486"/>
      <c r="AP166" s="490"/>
      <c r="AQ166" s="491"/>
      <c r="AR166" s="486"/>
      <c r="AS166" s="486"/>
      <c r="AT166" s="494"/>
      <c r="AU166" s="327" t="str">
        <f t="shared" ref="AU166" si="183">IFERROR(IF($D165="□",($AO165/$AK$7),($AO165/$AK$9)),"")</f>
        <v/>
      </c>
      <c r="AV166" s="327" t="str">
        <f t="shared" ref="AV166" si="184">IFERROR(IF($D165="□",($AN165/$AO$7),($AN165/$AO$9)),"")</f>
        <v/>
      </c>
    </row>
    <row r="167" spans="1:48" s="139" customFormat="1" ht="12" customHeight="1" x14ac:dyDescent="0.15">
      <c r="A167" s="497"/>
      <c r="B167" s="500"/>
      <c r="C167" s="503"/>
      <c r="D167" s="506"/>
      <c r="E167" s="364"/>
      <c r="F167" s="511"/>
      <c r="G167" s="512"/>
      <c r="H167" s="169" t="s">
        <v>224</v>
      </c>
      <c r="I167" s="168" t="str">
        <f>IFERROR(VLOOKUP(I165,'P1-1'!$B:$AP,31,FALSE),"")</f>
        <v/>
      </c>
      <c r="J167" s="168" t="str">
        <f>IFERROR(VLOOKUP(J165,'P1-1'!$B:$AP,31,FALSE),"")</f>
        <v/>
      </c>
      <c r="K167" s="168" t="str">
        <f>IFERROR(VLOOKUP(K165,'P1-1'!$B:$AP,31,FALSE),"")</f>
        <v/>
      </c>
      <c r="L167" s="168" t="str">
        <f>IFERROR(VLOOKUP(L165,'P1-1'!$B:$AP,31,FALSE),"")</f>
        <v/>
      </c>
      <c r="M167" s="168" t="str">
        <f>IFERROR(VLOOKUP(M165,'P1-1'!$B:$AP,31,FALSE),"")</f>
        <v/>
      </c>
      <c r="N167" s="168" t="str">
        <f>IFERROR(VLOOKUP(N165,'P1-1'!$B:$AP,31,FALSE),"")</f>
        <v/>
      </c>
      <c r="O167" s="168" t="str">
        <f>IFERROR(VLOOKUP(O165,'P1-1'!$B:$AP,31,FALSE),"")</f>
        <v/>
      </c>
      <c r="P167" s="168" t="str">
        <f>IFERROR(VLOOKUP(P165,'P1-1'!$B:$AP,31,FALSE),"")</f>
        <v/>
      </c>
      <c r="Q167" s="168" t="str">
        <f>IFERROR(VLOOKUP(Q165,'P1-1'!$B:$AP,31,FALSE),"")</f>
        <v/>
      </c>
      <c r="R167" s="168" t="str">
        <f>IFERROR(VLOOKUP(R165,'P1-1'!$B:$AP,31,FALSE),"")</f>
        <v/>
      </c>
      <c r="S167" s="168" t="str">
        <f>IFERROR(VLOOKUP(S165,'P1-1'!$B:$AP,31,FALSE),"")</f>
        <v/>
      </c>
      <c r="T167" s="168" t="str">
        <f>IFERROR(VLOOKUP(T165,'P1-1'!$B:$AP,31,FALSE),"")</f>
        <v/>
      </c>
      <c r="U167" s="168" t="str">
        <f>IFERROR(VLOOKUP(U165,'P1-1'!$B:$AP,31,FALSE),"")</f>
        <v/>
      </c>
      <c r="V167" s="168" t="str">
        <f>IFERROR(VLOOKUP(V165,'P1-1'!$B:$AP,31,FALSE),"")</f>
        <v/>
      </c>
      <c r="W167" s="168" t="str">
        <f>IFERROR(VLOOKUP(W165,'P1-1'!$B:$AP,31,FALSE),"")</f>
        <v/>
      </c>
      <c r="X167" s="168" t="str">
        <f>IFERROR(VLOOKUP(X165,'P1-1'!$B:$AP,31,FALSE),"")</f>
        <v/>
      </c>
      <c r="Y167" s="168" t="str">
        <f>IFERROR(VLOOKUP(Y165,'P1-1'!$B:$AP,31,FALSE),"")</f>
        <v/>
      </c>
      <c r="Z167" s="168" t="str">
        <f>IFERROR(VLOOKUP(Z165,'P1-1'!$B:$AP,31,FALSE),"")</f>
        <v/>
      </c>
      <c r="AA167" s="168" t="str">
        <f>IFERROR(VLOOKUP(AA165,'P1-1'!$B:$AP,31,FALSE),"")</f>
        <v/>
      </c>
      <c r="AB167" s="168" t="str">
        <f>IFERROR(VLOOKUP(AB165,'P1-1'!$B:$AP,31,FALSE),"")</f>
        <v/>
      </c>
      <c r="AC167" s="168" t="str">
        <f>IFERROR(VLOOKUP(AC165,'P1-1'!$B:$AP,31,FALSE),"")</f>
        <v/>
      </c>
      <c r="AD167" s="168" t="str">
        <f>IFERROR(VLOOKUP(AD165,'P1-1'!$B:$AP,31,FALSE),"")</f>
        <v/>
      </c>
      <c r="AE167" s="168" t="str">
        <f>IFERROR(VLOOKUP(AE165,'P1-1'!$B:$AP,31,FALSE),"")</f>
        <v/>
      </c>
      <c r="AF167" s="168" t="str">
        <f>IFERROR(VLOOKUP(AF165,'P1-1'!$B:$AP,31,FALSE),"")</f>
        <v/>
      </c>
      <c r="AG167" s="168" t="str">
        <f>IFERROR(VLOOKUP(AG165,'P1-1'!$B:$AP,31,FALSE),"")</f>
        <v/>
      </c>
      <c r="AH167" s="168" t="str">
        <f>IFERROR(VLOOKUP(AH165,'P1-1'!$B:$AP,31,FALSE),"")</f>
        <v/>
      </c>
      <c r="AI167" s="168" t="str">
        <f>IFERROR(VLOOKUP(AI165,'P1-1'!$B:$AP,31,FALSE),"")</f>
        <v/>
      </c>
      <c r="AJ167" s="168" t="str">
        <f>IFERROR(VLOOKUP(AJ165,'P1-1'!$B:$AP,31,FALSE),"")</f>
        <v/>
      </c>
      <c r="AK167" s="168" t="str">
        <f>IFERROR(VLOOKUP(AK165,'P1-1'!$B:$AP,31,FALSE),"")</f>
        <v/>
      </c>
      <c r="AL167" s="168" t="str">
        <f>IFERROR(VLOOKUP(AL165,'P1-1'!$B:$AP,31,FALSE),"")</f>
        <v/>
      </c>
      <c r="AM167" s="168" t="str">
        <f>IFERROR(VLOOKUP(AM165,'P1-1'!$B:$AP,31,FALSE),"")</f>
        <v/>
      </c>
      <c r="AN167" s="484"/>
      <c r="AO167" s="487"/>
      <c r="AP167" s="492"/>
      <c r="AQ167" s="493"/>
      <c r="AR167" s="487"/>
      <c r="AS167" s="487"/>
      <c r="AT167" s="494"/>
      <c r="AU167" s="328"/>
      <c r="AV167" s="328"/>
    </row>
    <row r="168" spans="1:48" s="139" customFormat="1" ht="12" customHeight="1" x14ac:dyDescent="0.15">
      <c r="A168" s="495">
        <v>49</v>
      </c>
      <c r="B168" s="498"/>
      <c r="C168" s="513"/>
      <c r="D168" s="504" t="s">
        <v>95</v>
      </c>
      <c r="E168" s="363"/>
      <c r="F168" s="507"/>
      <c r="G168" s="508"/>
      <c r="H168" s="166" t="s">
        <v>221</v>
      </c>
      <c r="I168" s="325"/>
      <c r="J168" s="325"/>
      <c r="K168" s="325"/>
      <c r="L168" s="325"/>
      <c r="M168" s="325"/>
      <c r="N168" s="325"/>
      <c r="O168" s="325"/>
      <c r="P168" s="325"/>
      <c r="Q168" s="325"/>
      <c r="R168" s="325"/>
      <c r="S168" s="325"/>
      <c r="T168" s="325"/>
      <c r="U168" s="325"/>
      <c r="V168" s="325"/>
      <c r="W168" s="325"/>
      <c r="X168" s="325"/>
      <c r="Y168" s="325"/>
      <c r="Z168" s="325"/>
      <c r="AA168" s="325"/>
      <c r="AB168" s="325"/>
      <c r="AC168" s="325"/>
      <c r="AD168" s="325"/>
      <c r="AE168" s="325"/>
      <c r="AF168" s="325"/>
      <c r="AG168" s="325"/>
      <c r="AH168" s="325"/>
      <c r="AI168" s="325"/>
      <c r="AJ168" s="325"/>
      <c r="AK168" s="325"/>
      <c r="AL168" s="325"/>
      <c r="AM168" s="325"/>
      <c r="AN168" s="482">
        <f t="shared" ref="AN168" si="185">IF(LEFT($AN$2,6)="共同生活援助",SUM(I169:AM169),SUM(I169:AM170))</f>
        <v>0</v>
      </c>
      <c r="AO168" s="485">
        <f>IF($AN$4="４週",AN168/4,AN168/(DAY(EOMONTH($I$22,0))/7))</f>
        <v>0</v>
      </c>
      <c r="AP168" s="488"/>
      <c r="AQ168" s="489"/>
      <c r="AR168" s="485" t="str">
        <f t="shared" ref="AR168" si="186">IF($AN$4="４週",AU169,AV169)</f>
        <v/>
      </c>
      <c r="AS168" s="485"/>
      <c r="AT168" s="494"/>
      <c r="AU168" s="326" t="s">
        <v>508</v>
      </c>
      <c r="AV168" s="326" t="s">
        <v>222</v>
      </c>
    </row>
    <row r="169" spans="1:48" s="139" customFormat="1" ht="12" customHeight="1" x14ac:dyDescent="0.15">
      <c r="A169" s="496"/>
      <c r="B169" s="499"/>
      <c r="C169" s="514"/>
      <c r="D169" s="505"/>
      <c r="E169" s="364"/>
      <c r="F169" s="509"/>
      <c r="G169" s="510"/>
      <c r="H169" s="167" t="s">
        <v>223</v>
      </c>
      <c r="I169" s="168" t="str">
        <f>IFERROR(VLOOKUP(I168,'P1-1'!$B:$AP,41,FALSE),"")</f>
        <v/>
      </c>
      <c r="J169" s="168" t="str">
        <f>IFERROR(VLOOKUP(J168,'P1-1'!$B:$AP,41,FALSE),"")</f>
        <v/>
      </c>
      <c r="K169" s="168" t="str">
        <f>IFERROR(VLOOKUP(K168,'P1-1'!$B:$AP,41,FALSE),"")</f>
        <v/>
      </c>
      <c r="L169" s="168" t="str">
        <f>IFERROR(VLOOKUP(L168,'P1-1'!$B:$AP,41,FALSE),"")</f>
        <v/>
      </c>
      <c r="M169" s="168" t="str">
        <f>IFERROR(VLOOKUP(M168,'P1-1'!$B:$AP,41,FALSE),"")</f>
        <v/>
      </c>
      <c r="N169" s="168" t="str">
        <f>IFERROR(VLOOKUP(N168,'P1-1'!$B:$AP,41,FALSE),"")</f>
        <v/>
      </c>
      <c r="O169" s="168" t="str">
        <f>IFERROR(VLOOKUP(O168,'P1-1'!$B:$AP,41,FALSE),"")</f>
        <v/>
      </c>
      <c r="P169" s="168" t="str">
        <f>IFERROR(VLOOKUP(P168,'P1-1'!$B:$AP,41,FALSE),"")</f>
        <v/>
      </c>
      <c r="Q169" s="168" t="str">
        <f>IFERROR(VLOOKUP(Q168,'P1-1'!$B:$AP,41,FALSE),"")</f>
        <v/>
      </c>
      <c r="R169" s="168" t="str">
        <f>IFERROR(VLOOKUP(R168,'P1-1'!$B:$AP,41,FALSE),"")</f>
        <v/>
      </c>
      <c r="S169" s="168" t="str">
        <f>IFERROR(VLOOKUP(S168,'P1-1'!$B:$AP,41,FALSE),"")</f>
        <v/>
      </c>
      <c r="T169" s="168" t="str">
        <f>IFERROR(VLOOKUP(T168,'P1-1'!$B:$AP,41,FALSE),"")</f>
        <v/>
      </c>
      <c r="U169" s="168" t="str">
        <f>IFERROR(VLOOKUP(U168,'P1-1'!$B:$AP,41,FALSE),"")</f>
        <v/>
      </c>
      <c r="V169" s="168" t="str">
        <f>IFERROR(VLOOKUP(V168,'P1-1'!$B:$AP,41,FALSE),"")</f>
        <v/>
      </c>
      <c r="W169" s="168" t="str">
        <f>IFERROR(VLOOKUP(W168,'P1-1'!$B:$AP,41,FALSE),"")</f>
        <v/>
      </c>
      <c r="X169" s="168" t="str">
        <f>IFERROR(VLOOKUP(X168,'P1-1'!$B:$AP,41,FALSE),"")</f>
        <v/>
      </c>
      <c r="Y169" s="168" t="str">
        <f>IFERROR(VLOOKUP(Y168,'P1-1'!$B:$AP,41,FALSE),"")</f>
        <v/>
      </c>
      <c r="Z169" s="168" t="str">
        <f>IFERROR(VLOOKUP(Z168,'P1-1'!$B:$AP,41,FALSE),"")</f>
        <v/>
      </c>
      <c r="AA169" s="168" t="str">
        <f>IFERROR(VLOOKUP(AA168,'P1-1'!$B:$AP,41,FALSE),"")</f>
        <v/>
      </c>
      <c r="AB169" s="168" t="str">
        <f>IFERROR(VLOOKUP(AB168,'P1-1'!$B:$AP,41,FALSE),"")</f>
        <v/>
      </c>
      <c r="AC169" s="168" t="str">
        <f>IFERROR(VLOOKUP(AC168,'P1-1'!$B:$AP,41,FALSE),"")</f>
        <v/>
      </c>
      <c r="AD169" s="168" t="str">
        <f>IFERROR(VLOOKUP(AD168,'P1-1'!$B:$AP,41,FALSE),"")</f>
        <v/>
      </c>
      <c r="AE169" s="168" t="str">
        <f>IFERROR(VLOOKUP(AE168,'P1-1'!$B:$AP,41,FALSE),"")</f>
        <v/>
      </c>
      <c r="AF169" s="168" t="str">
        <f>IFERROR(VLOOKUP(AF168,'P1-1'!$B:$AP,41,FALSE),"")</f>
        <v/>
      </c>
      <c r="AG169" s="168" t="str">
        <f>IFERROR(VLOOKUP(AG168,'P1-1'!$B:$AP,41,FALSE),"")</f>
        <v/>
      </c>
      <c r="AH169" s="168" t="str">
        <f>IFERROR(VLOOKUP(AH168,'P1-1'!$B:$AP,41,FALSE),"")</f>
        <v/>
      </c>
      <c r="AI169" s="168" t="str">
        <f>IFERROR(VLOOKUP(AI168,'P1-1'!$B:$AP,41,FALSE),"")</f>
        <v/>
      </c>
      <c r="AJ169" s="168" t="str">
        <f>IFERROR(VLOOKUP(AJ168,'P1-1'!$B:$AP,41,FALSE),"")</f>
        <v/>
      </c>
      <c r="AK169" s="168" t="str">
        <f>IFERROR(VLOOKUP(AK168,'P1-1'!$B:$AP,41,FALSE),"")</f>
        <v/>
      </c>
      <c r="AL169" s="168" t="str">
        <f>IFERROR(VLOOKUP(AL168,'P1-1'!$B:$AP,41,FALSE),"")</f>
        <v/>
      </c>
      <c r="AM169" s="168" t="str">
        <f>IFERROR(VLOOKUP(AM168,'P1-1'!$B:$AP,41,FALSE),"")</f>
        <v/>
      </c>
      <c r="AN169" s="483"/>
      <c r="AO169" s="486"/>
      <c r="AP169" s="490"/>
      <c r="AQ169" s="491"/>
      <c r="AR169" s="486"/>
      <c r="AS169" s="486"/>
      <c r="AT169" s="494"/>
      <c r="AU169" s="327" t="str">
        <f t="shared" ref="AU169" si="187">IFERROR(IF($D168="□",($AO168/$AK$7),($AO168/$AK$9)),"")</f>
        <v/>
      </c>
      <c r="AV169" s="327" t="str">
        <f t="shared" ref="AV169" si="188">IFERROR(IF($D168="□",($AN168/$AO$7),($AN168/$AO$9)),"")</f>
        <v/>
      </c>
    </row>
    <row r="170" spans="1:48" s="139" customFormat="1" ht="12" customHeight="1" x14ac:dyDescent="0.15">
      <c r="A170" s="497"/>
      <c r="B170" s="500"/>
      <c r="C170" s="515"/>
      <c r="D170" s="506"/>
      <c r="E170" s="364"/>
      <c r="F170" s="511"/>
      <c r="G170" s="512"/>
      <c r="H170" s="169" t="s">
        <v>224</v>
      </c>
      <c r="I170" s="168" t="str">
        <f>IFERROR(VLOOKUP(I168,'P1-1'!$B:$AP,31,FALSE),"")</f>
        <v/>
      </c>
      <c r="J170" s="168" t="str">
        <f>IFERROR(VLOOKUP(J168,'P1-1'!$B:$AP,31,FALSE),"")</f>
        <v/>
      </c>
      <c r="K170" s="168" t="str">
        <f>IFERROR(VLOOKUP(K168,'P1-1'!$B:$AP,31,FALSE),"")</f>
        <v/>
      </c>
      <c r="L170" s="168" t="str">
        <f>IFERROR(VLOOKUP(L168,'P1-1'!$B:$AP,31,FALSE),"")</f>
        <v/>
      </c>
      <c r="M170" s="168" t="str">
        <f>IFERROR(VLOOKUP(M168,'P1-1'!$B:$AP,31,FALSE),"")</f>
        <v/>
      </c>
      <c r="N170" s="168" t="str">
        <f>IFERROR(VLOOKUP(N168,'P1-1'!$B:$AP,31,FALSE),"")</f>
        <v/>
      </c>
      <c r="O170" s="168" t="str">
        <f>IFERROR(VLOOKUP(O168,'P1-1'!$B:$AP,31,FALSE),"")</f>
        <v/>
      </c>
      <c r="P170" s="168" t="str">
        <f>IFERROR(VLOOKUP(P168,'P1-1'!$B:$AP,31,FALSE),"")</f>
        <v/>
      </c>
      <c r="Q170" s="168" t="str">
        <f>IFERROR(VLOOKUP(Q168,'P1-1'!$B:$AP,31,FALSE),"")</f>
        <v/>
      </c>
      <c r="R170" s="168" t="str">
        <f>IFERROR(VLOOKUP(R168,'P1-1'!$B:$AP,31,FALSE),"")</f>
        <v/>
      </c>
      <c r="S170" s="168" t="str">
        <f>IFERROR(VLOOKUP(S168,'P1-1'!$B:$AP,31,FALSE),"")</f>
        <v/>
      </c>
      <c r="T170" s="168" t="str">
        <f>IFERROR(VLOOKUP(T168,'P1-1'!$B:$AP,31,FALSE),"")</f>
        <v/>
      </c>
      <c r="U170" s="168" t="str">
        <f>IFERROR(VLOOKUP(U168,'P1-1'!$B:$AP,31,FALSE),"")</f>
        <v/>
      </c>
      <c r="V170" s="168" t="str">
        <f>IFERROR(VLOOKUP(V168,'P1-1'!$B:$AP,31,FALSE),"")</f>
        <v/>
      </c>
      <c r="W170" s="168" t="str">
        <f>IFERROR(VLOOKUP(W168,'P1-1'!$B:$AP,31,FALSE),"")</f>
        <v/>
      </c>
      <c r="X170" s="168" t="str">
        <f>IFERROR(VLOOKUP(X168,'P1-1'!$B:$AP,31,FALSE),"")</f>
        <v/>
      </c>
      <c r="Y170" s="168" t="str">
        <f>IFERROR(VLOOKUP(Y168,'P1-1'!$B:$AP,31,FALSE),"")</f>
        <v/>
      </c>
      <c r="Z170" s="168" t="str">
        <f>IFERROR(VLOOKUP(Z168,'P1-1'!$B:$AP,31,FALSE),"")</f>
        <v/>
      </c>
      <c r="AA170" s="168" t="str">
        <f>IFERROR(VLOOKUP(AA168,'P1-1'!$B:$AP,31,FALSE),"")</f>
        <v/>
      </c>
      <c r="AB170" s="168" t="str">
        <f>IFERROR(VLOOKUP(AB168,'P1-1'!$B:$AP,31,FALSE),"")</f>
        <v/>
      </c>
      <c r="AC170" s="168" t="str">
        <f>IFERROR(VLOOKUP(AC168,'P1-1'!$B:$AP,31,FALSE),"")</f>
        <v/>
      </c>
      <c r="AD170" s="168" t="str">
        <f>IFERROR(VLOOKUP(AD168,'P1-1'!$B:$AP,31,FALSE),"")</f>
        <v/>
      </c>
      <c r="AE170" s="168" t="str">
        <f>IFERROR(VLOOKUP(AE168,'P1-1'!$B:$AP,31,FALSE),"")</f>
        <v/>
      </c>
      <c r="AF170" s="168" t="str">
        <f>IFERROR(VLOOKUP(AF168,'P1-1'!$B:$AP,31,FALSE),"")</f>
        <v/>
      </c>
      <c r="AG170" s="168" t="str">
        <f>IFERROR(VLOOKUP(AG168,'P1-1'!$B:$AP,31,FALSE),"")</f>
        <v/>
      </c>
      <c r="AH170" s="168" t="str">
        <f>IFERROR(VLOOKUP(AH168,'P1-1'!$B:$AP,31,FALSE),"")</f>
        <v/>
      </c>
      <c r="AI170" s="168" t="str">
        <f>IFERROR(VLOOKUP(AI168,'P1-1'!$B:$AP,31,FALSE),"")</f>
        <v/>
      </c>
      <c r="AJ170" s="168" t="str">
        <f>IFERROR(VLOOKUP(AJ168,'P1-1'!$B:$AP,31,FALSE),"")</f>
        <v/>
      </c>
      <c r="AK170" s="168" t="str">
        <f>IFERROR(VLOOKUP(AK168,'P1-1'!$B:$AP,31,FALSE),"")</f>
        <v/>
      </c>
      <c r="AL170" s="168" t="str">
        <f>IFERROR(VLOOKUP(AL168,'P1-1'!$B:$AP,31,FALSE),"")</f>
        <v/>
      </c>
      <c r="AM170" s="168" t="str">
        <f>IFERROR(VLOOKUP(AM168,'P1-1'!$B:$AP,31,FALSE),"")</f>
        <v/>
      </c>
      <c r="AN170" s="484"/>
      <c r="AO170" s="487"/>
      <c r="AP170" s="492"/>
      <c r="AQ170" s="493"/>
      <c r="AR170" s="487"/>
      <c r="AS170" s="487"/>
      <c r="AT170" s="494"/>
      <c r="AU170" s="328"/>
      <c r="AV170" s="328"/>
    </row>
    <row r="171" spans="1:48" s="139" customFormat="1" ht="12" customHeight="1" x14ac:dyDescent="0.15">
      <c r="A171" s="495">
        <v>50</v>
      </c>
      <c r="B171" s="498"/>
      <c r="C171" s="513"/>
      <c r="D171" s="504" t="s">
        <v>95</v>
      </c>
      <c r="E171" s="363"/>
      <c r="F171" s="507"/>
      <c r="G171" s="508"/>
      <c r="H171" s="166" t="s">
        <v>221</v>
      </c>
      <c r="I171" s="325"/>
      <c r="J171" s="325"/>
      <c r="K171" s="325"/>
      <c r="L171" s="325"/>
      <c r="M171" s="325"/>
      <c r="N171" s="325"/>
      <c r="O171" s="325"/>
      <c r="P171" s="325"/>
      <c r="Q171" s="325"/>
      <c r="R171" s="325"/>
      <c r="S171" s="325"/>
      <c r="T171" s="325"/>
      <c r="U171" s="325"/>
      <c r="V171" s="325"/>
      <c r="W171" s="325"/>
      <c r="X171" s="325"/>
      <c r="Y171" s="325"/>
      <c r="Z171" s="325"/>
      <c r="AA171" s="325"/>
      <c r="AB171" s="325"/>
      <c r="AC171" s="325"/>
      <c r="AD171" s="325"/>
      <c r="AE171" s="325"/>
      <c r="AF171" s="325"/>
      <c r="AG171" s="325"/>
      <c r="AH171" s="325"/>
      <c r="AI171" s="325"/>
      <c r="AJ171" s="325"/>
      <c r="AK171" s="325"/>
      <c r="AL171" s="325"/>
      <c r="AM171" s="325"/>
      <c r="AN171" s="482">
        <f t="shared" ref="AN171" si="189">IF(LEFT($AN$2,6)="共同生活援助",SUM(I172:AM172),SUM(I172:AM173))</f>
        <v>0</v>
      </c>
      <c r="AO171" s="485">
        <f>IF($AN$4="４週",AN171/4,AN171/(DAY(EOMONTH($I$22,0))/7))</f>
        <v>0</v>
      </c>
      <c r="AP171" s="488"/>
      <c r="AQ171" s="489"/>
      <c r="AR171" s="485" t="str">
        <f t="shared" ref="AR171" si="190">IF($AN$4="４週",AU172,AV172)</f>
        <v/>
      </c>
      <c r="AS171" s="485"/>
      <c r="AT171" s="494"/>
      <c r="AU171" s="326" t="s">
        <v>508</v>
      </c>
      <c r="AV171" s="326" t="s">
        <v>222</v>
      </c>
    </row>
    <row r="172" spans="1:48" s="139" customFormat="1" ht="12" customHeight="1" x14ac:dyDescent="0.15">
      <c r="A172" s="496"/>
      <c r="B172" s="499"/>
      <c r="C172" s="514"/>
      <c r="D172" s="505"/>
      <c r="E172" s="364"/>
      <c r="F172" s="509"/>
      <c r="G172" s="510"/>
      <c r="H172" s="167" t="s">
        <v>223</v>
      </c>
      <c r="I172" s="168" t="str">
        <f>IFERROR(VLOOKUP(I171,'P1-1'!$B:$AP,41,FALSE),"")</f>
        <v/>
      </c>
      <c r="J172" s="168" t="str">
        <f>IFERROR(VLOOKUP(J171,'P1-1'!$B:$AP,41,FALSE),"")</f>
        <v/>
      </c>
      <c r="K172" s="168" t="str">
        <f>IFERROR(VLOOKUP(K171,'P1-1'!$B:$AP,41,FALSE),"")</f>
        <v/>
      </c>
      <c r="L172" s="168" t="str">
        <f>IFERROR(VLOOKUP(L171,'P1-1'!$B:$AP,41,FALSE),"")</f>
        <v/>
      </c>
      <c r="M172" s="168" t="str">
        <f>IFERROR(VLOOKUP(M171,'P1-1'!$B:$AP,41,FALSE),"")</f>
        <v/>
      </c>
      <c r="N172" s="168" t="str">
        <f>IFERROR(VLOOKUP(N171,'P1-1'!$B:$AP,41,FALSE),"")</f>
        <v/>
      </c>
      <c r="O172" s="168" t="str">
        <f>IFERROR(VLOOKUP(O171,'P1-1'!$B:$AP,41,FALSE),"")</f>
        <v/>
      </c>
      <c r="P172" s="168" t="str">
        <f>IFERROR(VLOOKUP(P171,'P1-1'!$B:$AP,41,FALSE),"")</f>
        <v/>
      </c>
      <c r="Q172" s="168" t="str">
        <f>IFERROR(VLOOKUP(Q171,'P1-1'!$B:$AP,41,FALSE),"")</f>
        <v/>
      </c>
      <c r="R172" s="168" t="str">
        <f>IFERROR(VLOOKUP(R171,'P1-1'!$B:$AP,41,FALSE),"")</f>
        <v/>
      </c>
      <c r="S172" s="168" t="str">
        <f>IFERROR(VLOOKUP(S171,'P1-1'!$B:$AP,41,FALSE),"")</f>
        <v/>
      </c>
      <c r="T172" s="168" t="str">
        <f>IFERROR(VLOOKUP(T171,'P1-1'!$B:$AP,41,FALSE),"")</f>
        <v/>
      </c>
      <c r="U172" s="168" t="str">
        <f>IFERROR(VLOOKUP(U171,'P1-1'!$B:$AP,41,FALSE),"")</f>
        <v/>
      </c>
      <c r="V172" s="168" t="str">
        <f>IFERROR(VLOOKUP(V171,'P1-1'!$B:$AP,41,FALSE),"")</f>
        <v/>
      </c>
      <c r="W172" s="168" t="str">
        <f>IFERROR(VLOOKUP(W171,'P1-1'!$B:$AP,41,FALSE),"")</f>
        <v/>
      </c>
      <c r="X172" s="168" t="str">
        <f>IFERROR(VLOOKUP(X171,'P1-1'!$B:$AP,41,FALSE),"")</f>
        <v/>
      </c>
      <c r="Y172" s="168" t="str">
        <f>IFERROR(VLOOKUP(Y171,'P1-1'!$B:$AP,41,FALSE),"")</f>
        <v/>
      </c>
      <c r="Z172" s="168" t="str">
        <f>IFERROR(VLOOKUP(Z171,'P1-1'!$B:$AP,41,FALSE),"")</f>
        <v/>
      </c>
      <c r="AA172" s="168" t="str">
        <f>IFERROR(VLOOKUP(AA171,'P1-1'!$B:$AP,41,FALSE),"")</f>
        <v/>
      </c>
      <c r="AB172" s="168" t="str">
        <f>IFERROR(VLOOKUP(AB171,'P1-1'!$B:$AP,41,FALSE),"")</f>
        <v/>
      </c>
      <c r="AC172" s="168" t="str">
        <f>IFERROR(VLOOKUP(AC171,'P1-1'!$B:$AP,41,FALSE),"")</f>
        <v/>
      </c>
      <c r="AD172" s="168" t="str">
        <f>IFERROR(VLOOKUP(AD171,'P1-1'!$B:$AP,41,FALSE),"")</f>
        <v/>
      </c>
      <c r="AE172" s="168" t="str">
        <f>IFERROR(VLOOKUP(AE171,'P1-1'!$B:$AP,41,FALSE),"")</f>
        <v/>
      </c>
      <c r="AF172" s="168" t="str">
        <f>IFERROR(VLOOKUP(AF171,'P1-1'!$B:$AP,41,FALSE),"")</f>
        <v/>
      </c>
      <c r="AG172" s="168" t="str">
        <f>IFERROR(VLOOKUP(AG171,'P1-1'!$B:$AP,41,FALSE),"")</f>
        <v/>
      </c>
      <c r="AH172" s="168" t="str">
        <f>IFERROR(VLOOKUP(AH171,'P1-1'!$B:$AP,41,FALSE),"")</f>
        <v/>
      </c>
      <c r="AI172" s="168" t="str">
        <f>IFERROR(VLOOKUP(AI171,'P1-1'!$B:$AP,41,FALSE),"")</f>
        <v/>
      </c>
      <c r="AJ172" s="168" t="str">
        <f>IFERROR(VLOOKUP(AJ171,'P1-1'!$B:$AP,41,FALSE),"")</f>
        <v/>
      </c>
      <c r="AK172" s="168" t="str">
        <f>IFERROR(VLOOKUP(AK171,'P1-1'!$B:$AP,41,FALSE),"")</f>
        <v/>
      </c>
      <c r="AL172" s="168" t="str">
        <f>IFERROR(VLOOKUP(AL171,'P1-1'!$B:$AP,41,FALSE),"")</f>
        <v/>
      </c>
      <c r="AM172" s="168" t="str">
        <f>IFERROR(VLOOKUP(AM171,'P1-1'!$B:$AP,41,FALSE),"")</f>
        <v/>
      </c>
      <c r="AN172" s="483"/>
      <c r="AO172" s="486"/>
      <c r="AP172" s="490"/>
      <c r="AQ172" s="491"/>
      <c r="AR172" s="486"/>
      <c r="AS172" s="486"/>
      <c r="AT172" s="494"/>
      <c r="AU172" s="327" t="str">
        <f t="shared" ref="AU172" si="191">IFERROR(IF($D171="□",($AO171/$AK$7),($AO171/$AK$9)),"")</f>
        <v/>
      </c>
      <c r="AV172" s="327" t="str">
        <f t="shared" ref="AV172" si="192">IFERROR(IF($D171="□",($AN171/$AO$7),($AN171/$AO$9)),"")</f>
        <v/>
      </c>
    </row>
    <row r="173" spans="1:48" s="139" customFormat="1" ht="12" customHeight="1" x14ac:dyDescent="0.15">
      <c r="A173" s="497"/>
      <c r="B173" s="500"/>
      <c r="C173" s="515"/>
      <c r="D173" s="506"/>
      <c r="E173" s="364"/>
      <c r="F173" s="511"/>
      <c r="G173" s="512"/>
      <c r="H173" s="169" t="s">
        <v>224</v>
      </c>
      <c r="I173" s="168" t="str">
        <f>IFERROR(VLOOKUP(I171,'P1-1'!$B:$AP,31,FALSE),"")</f>
        <v/>
      </c>
      <c r="J173" s="168" t="str">
        <f>IFERROR(VLOOKUP(J171,'P1-1'!$B:$AP,31,FALSE),"")</f>
        <v/>
      </c>
      <c r="K173" s="168" t="str">
        <f>IFERROR(VLOOKUP(K171,'P1-1'!$B:$AP,31,FALSE),"")</f>
        <v/>
      </c>
      <c r="L173" s="168" t="str">
        <f>IFERROR(VLOOKUP(L171,'P1-1'!$B:$AP,31,FALSE),"")</f>
        <v/>
      </c>
      <c r="M173" s="168" t="str">
        <f>IFERROR(VLOOKUP(M171,'P1-1'!$B:$AP,31,FALSE),"")</f>
        <v/>
      </c>
      <c r="N173" s="168" t="str">
        <f>IFERROR(VLOOKUP(N171,'P1-1'!$B:$AP,31,FALSE),"")</f>
        <v/>
      </c>
      <c r="O173" s="168" t="str">
        <f>IFERROR(VLOOKUP(O171,'P1-1'!$B:$AP,31,FALSE),"")</f>
        <v/>
      </c>
      <c r="P173" s="168" t="str">
        <f>IFERROR(VLOOKUP(P171,'P1-1'!$B:$AP,31,FALSE),"")</f>
        <v/>
      </c>
      <c r="Q173" s="168" t="str">
        <f>IFERROR(VLOOKUP(Q171,'P1-1'!$B:$AP,31,FALSE),"")</f>
        <v/>
      </c>
      <c r="R173" s="168" t="str">
        <f>IFERROR(VLOOKUP(R171,'P1-1'!$B:$AP,31,FALSE),"")</f>
        <v/>
      </c>
      <c r="S173" s="168" t="str">
        <f>IFERROR(VLOOKUP(S171,'P1-1'!$B:$AP,31,FALSE),"")</f>
        <v/>
      </c>
      <c r="T173" s="168" t="str">
        <f>IFERROR(VLOOKUP(T171,'P1-1'!$B:$AP,31,FALSE),"")</f>
        <v/>
      </c>
      <c r="U173" s="168" t="str">
        <f>IFERROR(VLOOKUP(U171,'P1-1'!$B:$AP,31,FALSE),"")</f>
        <v/>
      </c>
      <c r="V173" s="168" t="str">
        <f>IFERROR(VLOOKUP(V171,'P1-1'!$B:$AP,31,FALSE),"")</f>
        <v/>
      </c>
      <c r="W173" s="168" t="str">
        <f>IFERROR(VLOOKUP(W171,'P1-1'!$B:$AP,31,FALSE),"")</f>
        <v/>
      </c>
      <c r="X173" s="168" t="str">
        <f>IFERROR(VLOOKUP(X171,'P1-1'!$B:$AP,31,FALSE),"")</f>
        <v/>
      </c>
      <c r="Y173" s="168" t="str">
        <f>IFERROR(VLOOKUP(Y171,'P1-1'!$B:$AP,31,FALSE),"")</f>
        <v/>
      </c>
      <c r="Z173" s="168" t="str">
        <f>IFERROR(VLOOKUP(Z171,'P1-1'!$B:$AP,31,FALSE),"")</f>
        <v/>
      </c>
      <c r="AA173" s="168" t="str">
        <f>IFERROR(VLOOKUP(AA171,'P1-1'!$B:$AP,31,FALSE),"")</f>
        <v/>
      </c>
      <c r="AB173" s="168" t="str">
        <f>IFERROR(VLOOKUP(AB171,'P1-1'!$B:$AP,31,FALSE),"")</f>
        <v/>
      </c>
      <c r="AC173" s="168" t="str">
        <f>IFERROR(VLOOKUP(AC171,'P1-1'!$B:$AP,31,FALSE),"")</f>
        <v/>
      </c>
      <c r="AD173" s="168" t="str">
        <f>IFERROR(VLOOKUP(AD171,'P1-1'!$B:$AP,31,FALSE),"")</f>
        <v/>
      </c>
      <c r="AE173" s="168" t="str">
        <f>IFERROR(VLOOKUP(AE171,'P1-1'!$B:$AP,31,FALSE),"")</f>
        <v/>
      </c>
      <c r="AF173" s="168" t="str">
        <f>IFERROR(VLOOKUP(AF171,'P1-1'!$B:$AP,31,FALSE),"")</f>
        <v/>
      </c>
      <c r="AG173" s="168" t="str">
        <f>IFERROR(VLOOKUP(AG171,'P1-1'!$B:$AP,31,FALSE),"")</f>
        <v/>
      </c>
      <c r="AH173" s="168" t="str">
        <f>IFERROR(VLOOKUP(AH171,'P1-1'!$B:$AP,31,FALSE),"")</f>
        <v/>
      </c>
      <c r="AI173" s="168" t="str">
        <f>IFERROR(VLOOKUP(AI171,'P1-1'!$B:$AP,31,FALSE),"")</f>
        <v/>
      </c>
      <c r="AJ173" s="168" t="str">
        <f>IFERROR(VLOOKUP(AJ171,'P1-1'!$B:$AP,31,FALSE),"")</f>
        <v/>
      </c>
      <c r="AK173" s="168" t="str">
        <f>IFERROR(VLOOKUP(AK171,'P1-1'!$B:$AP,31,FALSE),"")</f>
        <v/>
      </c>
      <c r="AL173" s="168" t="str">
        <f>IFERROR(VLOOKUP(AL171,'P1-1'!$B:$AP,31,FALSE),"")</f>
        <v/>
      </c>
      <c r="AM173" s="168" t="str">
        <f>IFERROR(VLOOKUP(AM171,'P1-1'!$B:$AP,31,FALSE),"")</f>
        <v/>
      </c>
      <c r="AN173" s="484"/>
      <c r="AO173" s="487"/>
      <c r="AP173" s="492"/>
      <c r="AQ173" s="493"/>
      <c r="AR173" s="487"/>
      <c r="AS173" s="487"/>
      <c r="AT173" s="494"/>
      <c r="AU173" s="328"/>
      <c r="AV173" s="328"/>
    </row>
    <row r="174" spans="1:48" s="139" customFormat="1" ht="12" customHeight="1" x14ac:dyDescent="0.15">
      <c r="A174" s="495">
        <v>51</v>
      </c>
      <c r="B174" s="498"/>
      <c r="C174" s="513"/>
      <c r="D174" s="504" t="s">
        <v>95</v>
      </c>
      <c r="E174" s="363"/>
      <c r="F174" s="507"/>
      <c r="G174" s="508"/>
      <c r="H174" s="166" t="s">
        <v>221</v>
      </c>
      <c r="I174" s="325"/>
      <c r="J174" s="325"/>
      <c r="K174" s="325"/>
      <c r="L174" s="325"/>
      <c r="M174" s="325"/>
      <c r="N174" s="325"/>
      <c r="O174" s="325"/>
      <c r="P174" s="325"/>
      <c r="Q174" s="325"/>
      <c r="R174" s="325"/>
      <c r="S174" s="325"/>
      <c r="T174" s="325"/>
      <c r="U174" s="325"/>
      <c r="V174" s="325"/>
      <c r="W174" s="325"/>
      <c r="X174" s="325"/>
      <c r="Y174" s="325"/>
      <c r="Z174" s="325"/>
      <c r="AA174" s="325"/>
      <c r="AB174" s="325"/>
      <c r="AC174" s="325"/>
      <c r="AD174" s="325"/>
      <c r="AE174" s="325"/>
      <c r="AF174" s="325"/>
      <c r="AG174" s="325"/>
      <c r="AH174" s="325"/>
      <c r="AI174" s="325"/>
      <c r="AJ174" s="325"/>
      <c r="AK174" s="325"/>
      <c r="AL174" s="325"/>
      <c r="AM174" s="325"/>
      <c r="AN174" s="482">
        <f t="shared" ref="AN174" si="193">IF(LEFT($AN$2,6)="共同生活援助",SUM(I175:AM175),SUM(I175:AM176))</f>
        <v>0</v>
      </c>
      <c r="AO174" s="485">
        <f>IF($AN$4="４週",AN174/4,AN174/(DAY(EOMONTH($I$22,0))/7))</f>
        <v>0</v>
      </c>
      <c r="AP174" s="488"/>
      <c r="AQ174" s="489"/>
      <c r="AR174" s="485" t="str">
        <f t="shared" ref="AR174" si="194">IF($AN$4="４週",AU175,AV175)</f>
        <v/>
      </c>
      <c r="AS174" s="485"/>
      <c r="AT174" s="494"/>
      <c r="AU174" s="326" t="s">
        <v>508</v>
      </c>
      <c r="AV174" s="326" t="s">
        <v>222</v>
      </c>
    </row>
    <row r="175" spans="1:48" s="139" customFormat="1" ht="12" customHeight="1" x14ac:dyDescent="0.15">
      <c r="A175" s="496"/>
      <c r="B175" s="499"/>
      <c r="C175" s="514"/>
      <c r="D175" s="505"/>
      <c r="E175" s="364"/>
      <c r="F175" s="509"/>
      <c r="G175" s="510"/>
      <c r="H175" s="167" t="s">
        <v>223</v>
      </c>
      <c r="I175" s="168" t="str">
        <f>IFERROR(VLOOKUP(I174,'P1-1'!$B:$AP,41,FALSE),"")</f>
        <v/>
      </c>
      <c r="J175" s="168" t="str">
        <f>IFERROR(VLOOKUP(J174,'P1-1'!$B:$AP,41,FALSE),"")</f>
        <v/>
      </c>
      <c r="K175" s="168" t="str">
        <f>IFERROR(VLOOKUP(K174,'P1-1'!$B:$AP,41,FALSE),"")</f>
        <v/>
      </c>
      <c r="L175" s="168" t="str">
        <f>IFERROR(VLOOKUP(L174,'P1-1'!$B:$AP,41,FALSE),"")</f>
        <v/>
      </c>
      <c r="M175" s="168" t="str">
        <f>IFERROR(VLOOKUP(M174,'P1-1'!$B:$AP,41,FALSE),"")</f>
        <v/>
      </c>
      <c r="N175" s="168" t="str">
        <f>IFERROR(VLOOKUP(N174,'P1-1'!$B:$AP,41,FALSE),"")</f>
        <v/>
      </c>
      <c r="O175" s="168" t="str">
        <f>IFERROR(VLOOKUP(O174,'P1-1'!$B:$AP,41,FALSE),"")</f>
        <v/>
      </c>
      <c r="P175" s="168" t="str">
        <f>IFERROR(VLOOKUP(P174,'P1-1'!$B:$AP,41,FALSE),"")</f>
        <v/>
      </c>
      <c r="Q175" s="168" t="str">
        <f>IFERROR(VLOOKUP(Q174,'P1-1'!$B:$AP,41,FALSE),"")</f>
        <v/>
      </c>
      <c r="R175" s="168" t="str">
        <f>IFERROR(VLOOKUP(R174,'P1-1'!$B:$AP,41,FALSE),"")</f>
        <v/>
      </c>
      <c r="S175" s="168" t="str">
        <f>IFERROR(VLOOKUP(S174,'P1-1'!$B:$AP,41,FALSE),"")</f>
        <v/>
      </c>
      <c r="T175" s="168" t="str">
        <f>IFERROR(VLOOKUP(T174,'P1-1'!$B:$AP,41,FALSE),"")</f>
        <v/>
      </c>
      <c r="U175" s="168" t="str">
        <f>IFERROR(VLOOKUP(U174,'P1-1'!$B:$AP,41,FALSE),"")</f>
        <v/>
      </c>
      <c r="V175" s="168" t="str">
        <f>IFERROR(VLOOKUP(V174,'P1-1'!$B:$AP,41,FALSE),"")</f>
        <v/>
      </c>
      <c r="W175" s="168" t="str">
        <f>IFERROR(VLOOKUP(W174,'P1-1'!$B:$AP,41,FALSE),"")</f>
        <v/>
      </c>
      <c r="X175" s="168" t="str">
        <f>IFERROR(VLOOKUP(X174,'P1-1'!$B:$AP,41,FALSE),"")</f>
        <v/>
      </c>
      <c r="Y175" s="168" t="str">
        <f>IFERROR(VLOOKUP(Y174,'P1-1'!$B:$AP,41,FALSE),"")</f>
        <v/>
      </c>
      <c r="Z175" s="168" t="str">
        <f>IFERROR(VLOOKUP(Z174,'P1-1'!$B:$AP,41,FALSE),"")</f>
        <v/>
      </c>
      <c r="AA175" s="168" t="str">
        <f>IFERROR(VLOOKUP(AA174,'P1-1'!$B:$AP,41,FALSE),"")</f>
        <v/>
      </c>
      <c r="AB175" s="168" t="str">
        <f>IFERROR(VLOOKUP(AB174,'P1-1'!$B:$AP,41,FALSE),"")</f>
        <v/>
      </c>
      <c r="AC175" s="168" t="str">
        <f>IFERROR(VLOOKUP(AC174,'P1-1'!$B:$AP,41,FALSE),"")</f>
        <v/>
      </c>
      <c r="AD175" s="168" t="str">
        <f>IFERROR(VLOOKUP(AD174,'P1-1'!$B:$AP,41,FALSE),"")</f>
        <v/>
      </c>
      <c r="AE175" s="168" t="str">
        <f>IFERROR(VLOOKUP(AE174,'P1-1'!$B:$AP,41,FALSE),"")</f>
        <v/>
      </c>
      <c r="AF175" s="168" t="str">
        <f>IFERROR(VLOOKUP(AF174,'P1-1'!$B:$AP,41,FALSE),"")</f>
        <v/>
      </c>
      <c r="AG175" s="168" t="str">
        <f>IFERROR(VLOOKUP(AG174,'P1-1'!$B:$AP,41,FALSE),"")</f>
        <v/>
      </c>
      <c r="AH175" s="168" t="str">
        <f>IFERROR(VLOOKUP(AH174,'P1-1'!$B:$AP,41,FALSE),"")</f>
        <v/>
      </c>
      <c r="AI175" s="168" t="str">
        <f>IFERROR(VLOOKUP(AI174,'P1-1'!$B:$AP,41,FALSE),"")</f>
        <v/>
      </c>
      <c r="AJ175" s="168" t="str">
        <f>IFERROR(VLOOKUP(AJ174,'P1-1'!$B:$AP,41,FALSE),"")</f>
        <v/>
      </c>
      <c r="AK175" s="168" t="str">
        <f>IFERROR(VLOOKUP(AK174,'P1-1'!$B:$AP,41,FALSE),"")</f>
        <v/>
      </c>
      <c r="AL175" s="168" t="str">
        <f>IFERROR(VLOOKUP(AL174,'P1-1'!$B:$AP,41,FALSE),"")</f>
        <v/>
      </c>
      <c r="AM175" s="168" t="str">
        <f>IFERROR(VLOOKUP(AM174,'P1-1'!$B:$AP,41,FALSE),"")</f>
        <v/>
      </c>
      <c r="AN175" s="483"/>
      <c r="AO175" s="486"/>
      <c r="AP175" s="490"/>
      <c r="AQ175" s="491"/>
      <c r="AR175" s="486"/>
      <c r="AS175" s="486"/>
      <c r="AT175" s="494"/>
      <c r="AU175" s="327" t="str">
        <f t="shared" ref="AU175" si="195">IFERROR(IF($D174="□",($AO174/$AK$7),($AO174/$AK$9)),"")</f>
        <v/>
      </c>
      <c r="AV175" s="327" t="str">
        <f t="shared" ref="AV175" si="196">IFERROR(IF($D174="□",($AN174/$AO$7),($AN174/$AO$9)),"")</f>
        <v/>
      </c>
    </row>
    <row r="176" spans="1:48" s="139" customFormat="1" ht="12" customHeight="1" x14ac:dyDescent="0.15">
      <c r="A176" s="497"/>
      <c r="B176" s="500"/>
      <c r="C176" s="515"/>
      <c r="D176" s="506"/>
      <c r="E176" s="364"/>
      <c r="F176" s="511"/>
      <c r="G176" s="512"/>
      <c r="H176" s="169" t="s">
        <v>224</v>
      </c>
      <c r="I176" s="168" t="str">
        <f>IFERROR(VLOOKUP(I174,'P1-1'!$B:$AP,31,FALSE),"")</f>
        <v/>
      </c>
      <c r="J176" s="168" t="str">
        <f>IFERROR(VLOOKUP(J174,'P1-1'!$B:$AP,31,FALSE),"")</f>
        <v/>
      </c>
      <c r="K176" s="168" t="str">
        <f>IFERROR(VLOOKUP(K174,'P1-1'!$B:$AP,31,FALSE),"")</f>
        <v/>
      </c>
      <c r="L176" s="168" t="str">
        <f>IFERROR(VLOOKUP(L174,'P1-1'!$B:$AP,31,FALSE),"")</f>
        <v/>
      </c>
      <c r="M176" s="168" t="str">
        <f>IFERROR(VLOOKUP(M174,'P1-1'!$B:$AP,31,FALSE),"")</f>
        <v/>
      </c>
      <c r="N176" s="168" t="str">
        <f>IFERROR(VLOOKUP(N174,'P1-1'!$B:$AP,31,FALSE),"")</f>
        <v/>
      </c>
      <c r="O176" s="168" t="str">
        <f>IFERROR(VLOOKUP(O174,'P1-1'!$B:$AP,31,FALSE),"")</f>
        <v/>
      </c>
      <c r="P176" s="168" t="str">
        <f>IFERROR(VLOOKUP(P174,'P1-1'!$B:$AP,31,FALSE),"")</f>
        <v/>
      </c>
      <c r="Q176" s="168" t="str">
        <f>IFERROR(VLOOKUP(Q174,'P1-1'!$B:$AP,31,FALSE),"")</f>
        <v/>
      </c>
      <c r="R176" s="168" t="str">
        <f>IFERROR(VLOOKUP(R174,'P1-1'!$B:$AP,31,FALSE),"")</f>
        <v/>
      </c>
      <c r="S176" s="168" t="str">
        <f>IFERROR(VLOOKUP(S174,'P1-1'!$B:$AP,31,FALSE),"")</f>
        <v/>
      </c>
      <c r="T176" s="168" t="str">
        <f>IFERROR(VLOOKUP(T174,'P1-1'!$B:$AP,31,FALSE),"")</f>
        <v/>
      </c>
      <c r="U176" s="168" t="str">
        <f>IFERROR(VLOOKUP(U174,'P1-1'!$B:$AP,31,FALSE),"")</f>
        <v/>
      </c>
      <c r="V176" s="168" t="str">
        <f>IFERROR(VLOOKUP(V174,'P1-1'!$B:$AP,31,FALSE),"")</f>
        <v/>
      </c>
      <c r="W176" s="168" t="str">
        <f>IFERROR(VLOOKUP(W174,'P1-1'!$B:$AP,31,FALSE),"")</f>
        <v/>
      </c>
      <c r="X176" s="168" t="str">
        <f>IFERROR(VLOOKUP(X174,'P1-1'!$B:$AP,31,FALSE),"")</f>
        <v/>
      </c>
      <c r="Y176" s="168" t="str">
        <f>IFERROR(VLOOKUP(Y174,'P1-1'!$B:$AP,31,FALSE),"")</f>
        <v/>
      </c>
      <c r="Z176" s="168" t="str">
        <f>IFERROR(VLOOKUP(Z174,'P1-1'!$B:$AP,31,FALSE),"")</f>
        <v/>
      </c>
      <c r="AA176" s="168" t="str">
        <f>IFERROR(VLOOKUP(AA174,'P1-1'!$B:$AP,31,FALSE),"")</f>
        <v/>
      </c>
      <c r="AB176" s="168" t="str">
        <f>IFERROR(VLOOKUP(AB174,'P1-1'!$B:$AP,31,FALSE),"")</f>
        <v/>
      </c>
      <c r="AC176" s="168" t="str">
        <f>IFERROR(VLOOKUP(AC174,'P1-1'!$B:$AP,31,FALSE),"")</f>
        <v/>
      </c>
      <c r="AD176" s="168" t="str">
        <f>IFERROR(VLOOKUP(AD174,'P1-1'!$B:$AP,31,FALSE),"")</f>
        <v/>
      </c>
      <c r="AE176" s="168" t="str">
        <f>IFERROR(VLOOKUP(AE174,'P1-1'!$B:$AP,31,FALSE),"")</f>
        <v/>
      </c>
      <c r="AF176" s="168" t="str">
        <f>IFERROR(VLOOKUP(AF174,'P1-1'!$B:$AP,31,FALSE),"")</f>
        <v/>
      </c>
      <c r="AG176" s="168" t="str">
        <f>IFERROR(VLOOKUP(AG174,'P1-1'!$B:$AP,31,FALSE),"")</f>
        <v/>
      </c>
      <c r="AH176" s="168" t="str">
        <f>IFERROR(VLOOKUP(AH174,'P1-1'!$B:$AP,31,FALSE),"")</f>
        <v/>
      </c>
      <c r="AI176" s="168" t="str">
        <f>IFERROR(VLOOKUP(AI174,'P1-1'!$B:$AP,31,FALSE),"")</f>
        <v/>
      </c>
      <c r="AJ176" s="168" t="str">
        <f>IFERROR(VLOOKUP(AJ174,'P1-1'!$B:$AP,31,FALSE),"")</f>
        <v/>
      </c>
      <c r="AK176" s="168" t="str">
        <f>IFERROR(VLOOKUP(AK174,'P1-1'!$B:$AP,31,FALSE),"")</f>
        <v/>
      </c>
      <c r="AL176" s="168" t="str">
        <f>IFERROR(VLOOKUP(AL174,'P1-1'!$B:$AP,31,FALSE),"")</f>
        <v/>
      </c>
      <c r="AM176" s="168" t="str">
        <f>IFERROR(VLOOKUP(AM174,'P1-1'!$B:$AP,31,FALSE),"")</f>
        <v/>
      </c>
      <c r="AN176" s="484"/>
      <c r="AO176" s="487"/>
      <c r="AP176" s="492"/>
      <c r="AQ176" s="493"/>
      <c r="AR176" s="487"/>
      <c r="AS176" s="487"/>
      <c r="AT176" s="494"/>
      <c r="AU176" s="328"/>
      <c r="AV176" s="328"/>
    </row>
    <row r="177" spans="1:48" s="137" customFormat="1" ht="12" customHeight="1" x14ac:dyDescent="0.15">
      <c r="A177" s="495">
        <v>52</v>
      </c>
      <c r="B177" s="498"/>
      <c r="C177" s="513"/>
      <c r="D177" s="504" t="s">
        <v>95</v>
      </c>
      <c r="E177" s="363"/>
      <c r="F177" s="507"/>
      <c r="G177" s="508"/>
      <c r="H177" s="166" t="s">
        <v>221</v>
      </c>
      <c r="I177" s="325"/>
      <c r="J177" s="325"/>
      <c r="K177" s="325"/>
      <c r="L177" s="325"/>
      <c r="M177" s="325"/>
      <c r="N177" s="325"/>
      <c r="O177" s="325"/>
      <c r="P177" s="325"/>
      <c r="Q177" s="325"/>
      <c r="R177" s="325"/>
      <c r="S177" s="325"/>
      <c r="T177" s="325"/>
      <c r="U177" s="325"/>
      <c r="V177" s="325"/>
      <c r="W177" s="325"/>
      <c r="X177" s="325"/>
      <c r="Y177" s="325"/>
      <c r="Z177" s="325"/>
      <c r="AA177" s="325"/>
      <c r="AB177" s="325"/>
      <c r="AC177" s="325"/>
      <c r="AD177" s="325"/>
      <c r="AE177" s="325"/>
      <c r="AF177" s="325"/>
      <c r="AG177" s="325"/>
      <c r="AH177" s="325"/>
      <c r="AI177" s="325"/>
      <c r="AJ177" s="325"/>
      <c r="AK177" s="325"/>
      <c r="AL177" s="325"/>
      <c r="AM177" s="325"/>
      <c r="AN177" s="482">
        <f t="shared" ref="AN177" si="197">IF(LEFT($AN$2,6)="共同生活援助",SUM(I178:AM178),SUM(I178:AM179))</f>
        <v>0</v>
      </c>
      <c r="AO177" s="485">
        <f>IF($AN$4="４週",AN177/4,AN177/(DAY(EOMONTH($I$22,0))/7))</f>
        <v>0</v>
      </c>
      <c r="AP177" s="488"/>
      <c r="AQ177" s="489"/>
      <c r="AR177" s="485" t="str">
        <f t="shared" ref="AR177" si="198">IF($AN$4="４週",AU178,AV178)</f>
        <v/>
      </c>
      <c r="AS177" s="485"/>
      <c r="AT177" s="494"/>
      <c r="AU177" s="326" t="s">
        <v>508</v>
      </c>
      <c r="AV177" s="326" t="s">
        <v>222</v>
      </c>
    </row>
    <row r="178" spans="1:48" s="137" customFormat="1" ht="12" customHeight="1" x14ac:dyDescent="0.15">
      <c r="A178" s="496"/>
      <c r="B178" s="499"/>
      <c r="C178" s="514"/>
      <c r="D178" s="505"/>
      <c r="E178" s="364"/>
      <c r="F178" s="509"/>
      <c r="G178" s="510"/>
      <c r="H178" s="167" t="s">
        <v>223</v>
      </c>
      <c r="I178" s="168" t="str">
        <f>IFERROR(VLOOKUP(I177,'P1-1'!$B:$AP,41,FALSE),"")</f>
        <v/>
      </c>
      <c r="J178" s="168" t="str">
        <f>IFERROR(VLOOKUP(J177,'P1-1'!$B:$AP,41,FALSE),"")</f>
        <v/>
      </c>
      <c r="K178" s="168" t="str">
        <f>IFERROR(VLOOKUP(K177,'P1-1'!$B:$AP,41,FALSE),"")</f>
        <v/>
      </c>
      <c r="L178" s="168" t="str">
        <f>IFERROR(VLOOKUP(L177,'P1-1'!$B:$AP,41,FALSE),"")</f>
        <v/>
      </c>
      <c r="M178" s="168" t="str">
        <f>IFERROR(VLOOKUP(M177,'P1-1'!$B:$AP,41,FALSE),"")</f>
        <v/>
      </c>
      <c r="N178" s="168" t="str">
        <f>IFERROR(VLOOKUP(N177,'P1-1'!$B:$AP,41,FALSE),"")</f>
        <v/>
      </c>
      <c r="O178" s="168" t="str">
        <f>IFERROR(VLOOKUP(O177,'P1-1'!$B:$AP,41,FALSE),"")</f>
        <v/>
      </c>
      <c r="P178" s="168" t="str">
        <f>IFERROR(VLOOKUP(P177,'P1-1'!$B:$AP,41,FALSE),"")</f>
        <v/>
      </c>
      <c r="Q178" s="168" t="str">
        <f>IFERROR(VLOOKUP(Q177,'P1-1'!$B:$AP,41,FALSE),"")</f>
        <v/>
      </c>
      <c r="R178" s="168" t="str">
        <f>IFERROR(VLOOKUP(R177,'P1-1'!$B:$AP,41,FALSE),"")</f>
        <v/>
      </c>
      <c r="S178" s="168" t="str">
        <f>IFERROR(VLOOKUP(S177,'P1-1'!$B:$AP,41,FALSE),"")</f>
        <v/>
      </c>
      <c r="T178" s="168" t="str">
        <f>IFERROR(VLOOKUP(T177,'P1-1'!$B:$AP,41,FALSE),"")</f>
        <v/>
      </c>
      <c r="U178" s="168" t="str">
        <f>IFERROR(VLOOKUP(U177,'P1-1'!$B:$AP,41,FALSE),"")</f>
        <v/>
      </c>
      <c r="V178" s="168" t="str">
        <f>IFERROR(VLOOKUP(V177,'P1-1'!$B:$AP,41,FALSE),"")</f>
        <v/>
      </c>
      <c r="W178" s="168" t="str">
        <f>IFERROR(VLOOKUP(W177,'P1-1'!$B:$AP,41,FALSE),"")</f>
        <v/>
      </c>
      <c r="X178" s="168" t="str">
        <f>IFERROR(VLOOKUP(X177,'P1-1'!$B:$AP,41,FALSE),"")</f>
        <v/>
      </c>
      <c r="Y178" s="168" t="str">
        <f>IFERROR(VLOOKUP(Y177,'P1-1'!$B:$AP,41,FALSE),"")</f>
        <v/>
      </c>
      <c r="Z178" s="168" t="str">
        <f>IFERROR(VLOOKUP(Z177,'P1-1'!$B:$AP,41,FALSE),"")</f>
        <v/>
      </c>
      <c r="AA178" s="168" t="str">
        <f>IFERROR(VLOOKUP(AA177,'P1-1'!$B:$AP,41,FALSE),"")</f>
        <v/>
      </c>
      <c r="AB178" s="168" t="str">
        <f>IFERROR(VLOOKUP(AB177,'P1-1'!$B:$AP,41,FALSE),"")</f>
        <v/>
      </c>
      <c r="AC178" s="168" t="str">
        <f>IFERROR(VLOOKUP(AC177,'P1-1'!$B:$AP,41,FALSE),"")</f>
        <v/>
      </c>
      <c r="AD178" s="168" t="str">
        <f>IFERROR(VLOOKUP(AD177,'P1-1'!$B:$AP,41,FALSE),"")</f>
        <v/>
      </c>
      <c r="AE178" s="168" t="str">
        <f>IFERROR(VLOOKUP(AE177,'P1-1'!$B:$AP,41,FALSE),"")</f>
        <v/>
      </c>
      <c r="AF178" s="168" t="str">
        <f>IFERROR(VLOOKUP(AF177,'P1-1'!$B:$AP,41,FALSE),"")</f>
        <v/>
      </c>
      <c r="AG178" s="168" t="str">
        <f>IFERROR(VLOOKUP(AG177,'P1-1'!$B:$AP,41,FALSE),"")</f>
        <v/>
      </c>
      <c r="AH178" s="168" t="str">
        <f>IFERROR(VLOOKUP(AH177,'P1-1'!$B:$AP,41,FALSE),"")</f>
        <v/>
      </c>
      <c r="AI178" s="168" t="str">
        <f>IFERROR(VLOOKUP(AI177,'P1-1'!$B:$AP,41,FALSE),"")</f>
        <v/>
      </c>
      <c r="AJ178" s="168" t="str">
        <f>IFERROR(VLOOKUP(AJ177,'P1-1'!$B:$AP,41,FALSE),"")</f>
        <v/>
      </c>
      <c r="AK178" s="168" t="str">
        <f>IFERROR(VLOOKUP(AK177,'P1-1'!$B:$AP,41,FALSE),"")</f>
        <v/>
      </c>
      <c r="AL178" s="168" t="str">
        <f>IFERROR(VLOOKUP(AL177,'P1-1'!$B:$AP,41,FALSE),"")</f>
        <v/>
      </c>
      <c r="AM178" s="168" t="str">
        <f>IFERROR(VLOOKUP(AM177,'P1-1'!$B:$AP,41,FALSE),"")</f>
        <v/>
      </c>
      <c r="AN178" s="483"/>
      <c r="AO178" s="486"/>
      <c r="AP178" s="490"/>
      <c r="AQ178" s="491"/>
      <c r="AR178" s="486"/>
      <c r="AS178" s="486"/>
      <c r="AT178" s="494"/>
      <c r="AU178" s="327" t="str">
        <f>IFERROR(IF($D177="□",($AO177/$AK$7),($AO177/$AK$9)),"")</f>
        <v/>
      </c>
      <c r="AV178" s="327" t="str">
        <f>IFERROR(IF($D177="□",($AN177/$AO$7),($AN177/$AO$9)),"")</f>
        <v/>
      </c>
    </row>
    <row r="179" spans="1:48" s="137" customFormat="1" ht="12" customHeight="1" x14ac:dyDescent="0.15">
      <c r="A179" s="497"/>
      <c r="B179" s="500"/>
      <c r="C179" s="515"/>
      <c r="D179" s="506"/>
      <c r="E179" s="364"/>
      <c r="F179" s="511"/>
      <c r="G179" s="512"/>
      <c r="H179" s="169" t="s">
        <v>224</v>
      </c>
      <c r="I179" s="168" t="str">
        <f>IFERROR(VLOOKUP(I177,'P1-1'!$B:$AP,31,FALSE),"")</f>
        <v/>
      </c>
      <c r="J179" s="168" t="str">
        <f>IFERROR(VLOOKUP(J177,'P1-1'!$B:$AP,31,FALSE),"")</f>
        <v/>
      </c>
      <c r="K179" s="168" t="str">
        <f>IFERROR(VLOOKUP(K177,'P1-1'!$B:$AP,31,FALSE),"")</f>
        <v/>
      </c>
      <c r="L179" s="168" t="str">
        <f>IFERROR(VLOOKUP(L177,'P1-1'!$B:$AP,31,FALSE),"")</f>
        <v/>
      </c>
      <c r="M179" s="168" t="str">
        <f>IFERROR(VLOOKUP(M177,'P1-1'!$B:$AP,31,FALSE),"")</f>
        <v/>
      </c>
      <c r="N179" s="168" t="str">
        <f>IFERROR(VLOOKUP(N177,'P1-1'!$B:$AP,31,FALSE),"")</f>
        <v/>
      </c>
      <c r="O179" s="168" t="str">
        <f>IFERROR(VLOOKUP(O177,'P1-1'!$B:$AP,31,FALSE),"")</f>
        <v/>
      </c>
      <c r="P179" s="168" t="str">
        <f>IFERROR(VLOOKUP(P177,'P1-1'!$B:$AP,31,FALSE),"")</f>
        <v/>
      </c>
      <c r="Q179" s="168" t="str">
        <f>IFERROR(VLOOKUP(Q177,'P1-1'!$B:$AP,31,FALSE),"")</f>
        <v/>
      </c>
      <c r="R179" s="168" t="str">
        <f>IFERROR(VLOOKUP(R177,'P1-1'!$B:$AP,31,FALSE),"")</f>
        <v/>
      </c>
      <c r="S179" s="168" t="str">
        <f>IFERROR(VLOOKUP(S177,'P1-1'!$B:$AP,31,FALSE),"")</f>
        <v/>
      </c>
      <c r="T179" s="168" t="str">
        <f>IFERROR(VLOOKUP(T177,'P1-1'!$B:$AP,31,FALSE),"")</f>
        <v/>
      </c>
      <c r="U179" s="168" t="str">
        <f>IFERROR(VLOOKUP(U177,'P1-1'!$B:$AP,31,FALSE),"")</f>
        <v/>
      </c>
      <c r="V179" s="168" t="str">
        <f>IFERROR(VLOOKUP(V177,'P1-1'!$B:$AP,31,FALSE),"")</f>
        <v/>
      </c>
      <c r="W179" s="168" t="str">
        <f>IFERROR(VLOOKUP(W177,'P1-1'!$B:$AP,31,FALSE),"")</f>
        <v/>
      </c>
      <c r="X179" s="168" t="str">
        <f>IFERROR(VLOOKUP(X177,'P1-1'!$B:$AP,31,FALSE),"")</f>
        <v/>
      </c>
      <c r="Y179" s="168" t="str">
        <f>IFERROR(VLOOKUP(Y177,'P1-1'!$B:$AP,31,FALSE),"")</f>
        <v/>
      </c>
      <c r="Z179" s="168" t="str">
        <f>IFERROR(VLOOKUP(Z177,'P1-1'!$B:$AP,31,FALSE),"")</f>
        <v/>
      </c>
      <c r="AA179" s="168" t="str">
        <f>IFERROR(VLOOKUP(AA177,'P1-1'!$B:$AP,31,FALSE),"")</f>
        <v/>
      </c>
      <c r="AB179" s="168" t="str">
        <f>IFERROR(VLOOKUP(AB177,'P1-1'!$B:$AP,31,FALSE),"")</f>
        <v/>
      </c>
      <c r="AC179" s="168" t="str">
        <f>IFERROR(VLOOKUP(AC177,'P1-1'!$B:$AP,31,FALSE),"")</f>
        <v/>
      </c>
      <c r="AD179" s="168" t="str">
        <f>IFERROR(VLOOKUP(AD177,'P1-1'!$B:$AP,31,FALSE),"")</f>
        <v/>
      </c>
      <c r="AE179" s="168" t="str">
        <f>IFERROR(VLOOKUP(AE177,'P1-1'!$B:$AP,31,FALSE),"")</f>
        <v/>
      </c>
      <c r="AF179" s="168" t="str">
        <f>IFERROR(VLOOKUP(AF177,'P1-1'!$B:$AP,31,FALSE),"")</f>
        <v/>
      </c>
      <c r="AG179" s="168" t="str">
        <f>IFERROR(VLOOKUP(AG177,'P1-1'!$B:$AP,31,FALSE),"")</f>
        <v/>
      </c>
      <c r="AH179" s="168" t="str">
        <f>IFERROR(VLOOKUP(AH177,'P1-1'!$B:$AP,31,FALSE),"")</f>
        <v/>
      </c>
      <c r="AI179" s="168" t="str">
        <f>IFERROR(VLOOKUP(AI177,'P1-1'!$B:$AP,31,FALSE),"")</f>
        <v/>
      </c>
      <c r="AJ179" s="168" t="str">
        <f>IFERROR(VLOOKUP(AJ177,'P1-1'!$B:$AP,31,FALSE),"")</f>
        <v/>
      </c>
      <c r="AK179" s="168" t="str">
        <f>IFERROR(VLOOKUP(AK177,'P1-1'!$B:$AP,31,FALSE),"")</f>
        <v/>
      </c>
      <c r="AL179" s="168" t="str">
        <f>IFERROR(VLOOKUP(AL177,'P1-1'!$B:$AP,31,FALSE),"")</f>
        <v/>
      </c>
      <c r="AM179" s="168" t="str">
        <f>IFERROR(VLOOKUP(AM177,'P1-1'!$B:$AP,31,FALSE),"")</f>
        <v/>
      </c>
      <c r="AN179" s="484"/>
      <c r="AO179" s="487"/>
      <c r="AP179" s="492"/>
      <c r="AQ179" s="493"/>
      <c r="AR179" s="487"/>
      <c r="AS179" s="487"/>
      <c r="AT179" s="494"/>
      <c r="AU179" s="328"/>
      <c r="AV179" s="328"/>
    </row>
    <row r="180" spans="1:48" s="139" customFormat="1" ht="12" customHeight="1" x14ac:dyDescent="0.15">
      <c r="A180" s="495">
        <v>53</v>
      </c>
      <c r="B180" s="498"/>
      <c r="C180" s="513"/>
      <c r="D180" s="504" t="s">
        <v>95</v>
      </c>
      <c r="E180" s="363"/>
      <c r="F180" s="507"/>
      <c r="G180" s="508"/>
      <c r="H180" s="166" t="s">
        <v>221</v>
      </c>
      <c r="I180" s="325"/>
      <c r="J180" s="325"/>
      <c r="K180" s="325"/>
      <c r="L180" s="325"/>
      <c r="M180" s="325"/>
      <c r="N180" s="325"/>
      <c r="O180" s="325"/>
      <c r="P180" s="325"/>
      <c r="Q180" s="325"/>
      <c r="R180" s="325"/>
      <c r="S180" s="325"/>
      <c r="T180" s="325"/>
      <c r="U180" s="325"/>
      <c r="V180" s="325"/>
      <c r="W180" s="325"/>
      <c r="X180" s="325"/>
      <c r="Y180" s="325"/>
      <c r="Z180" s="325"/>
      <c r="AA180" s="325"/>
      <c r="AB180" s="325"/>
      <c r="AC180" s="325"/>
      <c r="AD180" s="325"/>
      <c r="AE180" s="325"/>
      <c r="AF180" s="325"/>
      <c r="AG180" s="325"/>
      <c r="AH180" s="325"/>
      <c r="AI180" s="325"/>
      <c r="AJ180" s="325"/>
      <c r="AK180" s="325"/>
      <c r="AL180" s="325"/>
      <c r="AM180" s="325"/>
      <c r="AN180" s="482">
        <f t="shared" ref="AN180" si="199">IF(LEFT($AN$2,6)="共同生活援助",SUM(I181:AM181),SUM(I181:AM182))</f>
        <v>0</v>
      </c>
      <c r="AO180" s="485">
        <f>IF($AN$4="４週",AN180/4,AN180/(DAY(EOMONTH($I$22,0))/7))</f>
        <v>0</v>
      </c>
      <c r="AP180" s="488"/>
      <c r="AQ180" s="489"/>
      <c r="AR180" s="485" t="str">
        <f t="shared" ref="AR180" si="200">IF($AN$4="４週",AU181,AV181)</f>
        <v/>
      </c>
      <c r="AS180" s="485"/>
      <c r="AT180" s="494"/>
      <c r="AU180" s="326" t="s">
        <v>508</v>
      </c>
      <c r="AV180" s="326" t="s">
        <v>222</v>
      </c>
    </row>
    <row r="181" spans="1:48" s="139" customFormat="1" ht="12" customHeight="1" x14ac:dyDescent="0.15">
      <c r="A181" s="496"/>
      <c r="B181" s="499"/>
      <c r="C181" s="514"/>
      <c r="D181" s="505"/>
      <c r="E181" s="364"/>
      <c r="F181" s="509"/>
      <c r="G181" s="510"/>
      <c r="H181" s="167" t="s">
        <v>223</v>
      </c>
      <c r="I181" s="168" t="str">
        <f>IFERROR(VLOOKUP(I180,'P1-1'!$B:$AP,41,FALSE),"")</f>
        <v/>
      </c>
      <c r="J181" s="168" t="str">
        <f>IFERROR(VLOOKUP(J180,'P1-1'!$B:$AP,41,FALSE),"")</f>
        <v/>
      </c>
      <c r="K181" s="168" t="str">
        <f>IFERROR(VLOOKUP(K180,'P1-1'!$B:$AP,41,FALSE),"")</f>
        <v/>
      </c>
      <c r="L181" s="168" t="str">
        <f>IFERROR(VLOOKUP(L180,'P1-1'!$B:$AP,41,FALSE),"")</f>
        <v/>
      </c>
      <c r="M181" s="168" t="str">
        <f>IFERROR(VLOOKUP(M180,'P1-1'!$B:$AP,41,FALSE),"")</f>
        <v/>
      </c>
      <c r="N181" s="168" t="str">
        <f>IFERROR(VLOOKUP(N180,'P1-1'!$B:$AP,41,FALSE),"")</f>
        <v/>
      </c>
      <c r="O181" s="168" t="str">
        <f>IFERROR(VLOOKUP(O180,'P1-1'!$B:$AP,41,FALSE),"")</f>
        <v/>
      </c>
      <c r="P181" s="168" t="str">
        <f>IFERROR(VLOOKUP(P180,'P1-1'!$B:$AP,41,FALSE),"")</f>
        <v/>
      </c>
      <c r="Q181" s="168" t="str">
        <f>IFERROR(VLOOKUP(Q180,'P1-1'!$B:$AP,41,FALSE),"")</f>
        <v/>
      </c>
      <c r="R181" s="168" t="str">
        <f>IFERROR(VLOOKUP(R180,'P1-1'!$B:$AP,41,FALSE),"")</f>
        <v/>
      </c>
      <c r="S181" s="168" t="str">
        <f>IFERROR(VLOOKUP(S180,'P1-1'!$B:$AP,41,FALSE),"")</f>
        <v/>
      </c>
      <c r="T181" s="168" t="str">
        <f>IFERROR(VLOOKUP(T180,'P1-1'!$B:$AP,41,FALSE),"")</f>
        <v/>
      </c>
      <c r="U181" s="168" t="str">
        <f>IFERROR(VLOOKUP(U180,'P1-1'!$B:$AP,41,FALSE),"")</f>
        <v/>
      </c>
      <c r="V181" s="168" t="str">
        <f>IFERROR(VLOOKUP(V180,'P1-1'!$B:$AP,41,FALSE),"")</f>
        <v/>
      </c>
      <c r="W181" s="168" t="str">
        <f>IFERROR(VLOOKUP(W180,'P1-1'!$B:$AP,41,FALSE),"")</f>
        <v/>
      </c>
      <c r="X181" s="168" t="str">
        <f>IFERROR(VLOOKUP(X180,'P1-1'!$B:$AP,41,FALSE),"")</f>
        <v/>
      </c>
      <c r="Y181" s="168" t="str">
        <f>IFERROR(VLOOKUP(Y180,'P1-1'!$B:$AP,41,FALSE),"")</f>
        <v/>
      </c>
      <c r="Z181" s="168" t="str">
        <f>IFERROR(VLOOKUP(Z180,'P1-1'!$B:$AP,41,FALSE),"")</f>
        <v/>
      </c>
      <c r="AA181" s="168" t="str">
        <f>IFERROR(VLOOKUP(AA180,'P1-1'!$B:$AP,41,FALSE),"")</f>
        <v/>
      </c>
      <c r="AB181" s="168" t="str">
        <f>IFERROR(VLOOKUP(AB180,'P1-1'!$B:$AP,41,FALSE),"")</f>
        <v/>
      </c>
      <c r="AC181" s="168" t="str">
        <f>IFERROR(VLOOKUP(AC180,'P1-1'!$B:$AP,41,FALSE),"")</f>
        <v/>
      </c>
      <c r="AD181" s="168" t="str">
        <f>IFERROR(VLOOKUP(AD180,'P1-1'!$B:$AP,41,FALSE),"")</f>
        <v/>
      </c>
      <c r="AE181" s="168" t="str">
        <f>IFERROR(VLOOKUP(AE180,'P1-1'!$B:$AP,41,FALSE),"")</f>
        <v/>
      </c>
      <c r="AF181" s="168" t="str">
        <f>IFERROR(VLOOKUP(AF180,'P1-1'!$B:$AP,41,FALSE),"")</f>
        <v/>
      </c>
      <c r="AG181" s="168" t="str">
        <f>IFERROR(VLOOKUP(AG180,'P1-1'!$B:$AP,41,FALSE),"")</f>
        <v/>
      </c>
      <c r="AH181" s="168" t="str">
        <f>IFERROR(VLOOKUP(AH180,'P1-1'!$B:$AP,41,FALSE),"")</f>
        <v/>
      </c>
      <c r="AI181" s="168" t="str">
        <f>IFERROR(VLOOKUP(AI180,'P1-1'!$B:$AP,41,FALSE),"")</f>
        <v/>
      </c>
      <c r="AJ181" s="168" t="str">
        <f>IFERROR(VLOOKUP(AJ180,'P1-1'!$B:$AP,41,FALSE),"")</f>
        <v/>
      </c>
      <c r="AK181" s="168" t="str">
        <f>IFERROR(VLOOKUP(AK180,'P1-1'!$B:$AP,41,FALSE),"")</f>
        <v/>
      </c>
      <c r="AL181" s="168" t="str">
        <f>IFERROR(VLOOKUP(AL180,'P1-1'!$B:$AP,41,FALSE),"")</f>
        <v/>
      </c>
      <c r="AM181" s="168" t="str">
        <f>IFERROR(VLOOKUP(AM180,'P1-1'!$B:$AP,41,FALSE),"")</f>
        <v/>
      </c>
      <c r="AN181" s="483"/>
      <c r="AO181" s="486"/>
      <c r="AP181" s="490"/>
      <c r="AQ181" s="491"/>
      <c r="AR181" s="486"/>
      <c r="AS181" s="486"/>
      <c r="AT181" s="494"/>
      <c r="AU181" s="327" t="str">
        <f t="shared" ref="AU181" si="201">IFERROR(IF($D180="□",($AO180/$AK$7),($AO180/$AK$9)),"")</f>
        <v/>
      </c>
      <c r="AV181" s="327" t="str">
        <f t="shared" ref="AV181" si="202">IFERROR(IF($D180="□",($AN180/$AO$7),($AN180/$AO$9)),"")</f>
        <v/>
      </c>
    </row>
    <row r="182" spans="1:48" s="139" customFormat="1" ht="12" customHeight="1" x14ac:dyDescent="0.15">
      <c r="A182" s="497"/>
      <c r="B182" s="500"/>
      <c r="C182" s="515"/>
      <c r="D182" s="506"/>
      <c r="E182" s="364"/>
      <c r="F182" s="511"/>
      <c r="G182" s="512"/>
      <c r="H182" s="169" t="s">
        <v>224</v>
      </c>
      <c r="I182" s="168" t="str">
        <f>IFERROR(VLOOKUP(I180,'P1-1'!$B:$AP,31,FALSE),"")</f>
        <v/>
      </c>
      <c r="J182" s="168" t="str">
        <f>IFERROR(VLOOKUP(J180,'P1-1'!$B:$AP,31,FALSE),"")</f>
        <v/>
      </c>
      <c r="K182" s="168" t="str">
        <f>IFERROR(VLOOKUP(K180,'P1-1'!$B:$AP,31,FALSE),"")</f>
        <v/>
      </c>
      <c r="L182" s="168" t="str">
        <f>IFERROR(VLOOKUP(L180,'P1-1'!$B:$AP,31,FALSE),"")</f>
        <v/>
      </c>
      <c r="M182" s="168" t="str">
        <f>IFERROR(VLOOKUP(M180,'P1-1'!$B:$AP,31,FALSE),"")</f>
        <v/>
      </c>
      <c r="N182" s="168" t="str">
        <f>IFERROR(VLOOKUP(N180,'P1-1'!$B:$AP,31,FALSE),"")</f>
        <v/>
      </c>
      <c r="O182" s="168" t="str">
        <f>IFERROR(VLOOKUP(O180,'P1-1'!$B:$AP,31,FALSE),"")</f>
        <v/>
      </c>
      <c r="P182" s="168" t="str">
        <f>IFERROR(VLOOKUP(P180,'P1-1'!$B:$AP,31,FALSE),"")</f>
        <v/>
      </c>
      <c r="Q182" s="168" t="str">
        <f>IFERROR(VLOOKUP(Q180,'P1-1'!$B:$AP,31,FALSE),"")</f>
        <v/>
      </c>
      <c r="R182" s="168" t="str">
        <f>IFERROR(VLOOKUP(R180,'P1-1'!$B:$AP,31,FALSE),"")</f>
        <v/>
      </c>
      <c r="S182" s="168" t="str">
        <f>IFERROR(VLOOKUP(S180,'P1-1'!$B:$AP,31,FALSE),"")</f>
        <v/>
      </c>
      <c r="T182" s="168" t="str">
        <f>IFERROR(VLOOKUP(T180,'P1-1'!$B:$AP,31,FALSE),"")</f>
        <v/>
      </c>
      <c r="U182" s="168" t="str">
        <f>IFERROR(VLOOKUP(U180,'P1-1'!$B:$AP,31,FALSE),"")</f>
        <v/>
      </c>
      <c r="V182" s="168" t="str">
        <f>IFERROR(VLOOKUP(V180,'P1-1'!$B:$AP,31,FALSE),"")</f>
        <v/>
      </c>
      <c r="W182" s="168" t="str">
        <f>IFERROR(VLOOKUP(W180,'P1-1'!$B:$AP,31,FALSE),"")</f>
        <v/>
      </c>
      <c r="X182" s="168" t="str">
        <f>IFERROR(VLOOKUP(X180,'P1-1'!$B:$AP,31,FALSE),"")</f>
        <v/>
      </c>
      <c r="Y182" s="168" t="str">
        <f>IFERROR(VLOOKUP(Y180,'P1-1'!$B:$AP,31,FALSE),"")</f>
        <v/>
      </c>
      <c r="Z182" s="168" t="str">
        <f>IFERROR(VLOOKUP(Z180,'P1-1'!$B:$AP,31,FALSE),"")</f>
        <v/>
      </c>
      <c r="AA182" s="168" t="str">
        <f>IFERROR(VLOOKUP(AA180,'P1-1'!$B:$AP,31,FALSE),"")</f>
        <v/>
      </c>
      <c r="AB182" s="168" t="str">
        <f>IFERROR(VLOOKUP(AB180,'P1-1'!$B:$AP,31,FALSE),"")</f>
        <v/>
      </c>
      <c r="AC182" s="168" t="str">
        <f>IFERROR(VLOOKUP(AC180,'P1-1'!$B:$AP,31,FALSE),"")</f>
        <v/>
      </c>
      <c r="AD182" s="168" t="str">
        <f>IFERROR(VLOOKUP(AD180,'P1-1'!$B:$AP,31,FALSE),"")</f>
        <v/>
      </c>
      <c r="AE182" s="168" t="str">
        <f>IFERROR(VLOOKUP(AE180,'P1-1'!$B:$AP,31,FALSE),"")</f>
        <v/>
      </c>
      <c r="AF182" s="168" t="str">
        <f>IFERROR(VLOOKUP(AF180,'P1-1'!$B:$AP,31,FALSE),"")</f>
        <v/>
      </c>
      <c r="AG182" s="168" t="str">
        <f>IFERROR(VLOOKUP(AG180,'P1-1'!$B:$AP,31,FALSE),"")</f>
        <v/>
      </c>
      <c r="AH182" s="168" t="str">
        <f>IFERROR(VLOOKUP(AH180,'P1-1'!$B:$AP,31,FALSE),"")</f>
        <v/>
      </c>
      <c r="AI182" s="168" t="str">
        <f>IFERROR(VLOOKUP(AI180,'P1-1'!$B:$AP,31,FALSE),"")</f>
        <v/>
      </c>
      <c r="AJ182" s="168" t="str">
        <f>IFERROR(VLOOKUP(AJ180,'P1-1'!$B:$AP,31,FALSE),"")</f>
        <v/>
      </c>
      <c r="AK182" s="168" t="str">
        <f>IFERROR(VLOOKUP(AK180,'P1-1'!$B:$AP,31,FALSE),"")</f>
        <v/>
      </c>
      <c r="AL182" s="168" t="str">
        <f>IFERROR(VLOOKUP(AL180,'P1-1'!$B:$AP,31,FALSE),"")</f>
        <v/>
      </c>
      <c r="AM182" s="168" t="str">
        <f>IFERROR(VLOOKUP(AM180,'P1-1'!$B:$AP,31,FALSE),"")</f>
        <v/>
      </c>
      <c r="AN182" s="484"/>
      <c r="AO182" s="487"/>
      <c r="AP182" s="492"/>
      <c r="AQ182" s="493"/>
      <c r="AR182" s="487"/>
      <c r="AS182" s="487"/>
      <c r="AT182" s="494"/>
      <c r="AU182" s="328"/>
      <c r="AV182" s="328"/>
    </row>
    <row r="183" spans="1:48" s="139" customFormat="1" ht="12" customHeight="1" x14ac:dyDescent="0.15">
      <c r="A183" s="495">
        <v>54</v>
      </c>
      <c r="B183" s="498"/>
      <c r="C183" s="513"/>
      <c r="D183" s="504" t="s">
        <v>95</v>
      </c>
      <c r="E183" s="363"/>
      <c r="F183" s="507"/>
      <c r="G183" s="508"/>
      <c r="H183" s="166" t="s">
        <v>221</v>
      </c>
      <c r="I183" s="325"/>
      <c r="J183" s="325"/>
      <c r="K183" s="325"/>
      <c r="L183" s="325"/>
      <c r="M183" s="325"/>
      <c r="N183" s="325"/>
      <c r="O183" s="325"/>
      <c r="P183" s="325"/>
      <c r="Q183" s="325"/>
      <c r="R183" s="325"/>
      <c r="S183" s="325"/>
      <c r="T183" s="325"/>
      <c r="U183" s="325"/>
      <c r="V183" s="325"/>
      <c r="W183" s="325"/>
      <c r="X183" s="325"/>
      <c r="Y183" s="325"/>
      <c r="Z183" s="325"/>
      <c r="AA183" s="325"/>
      <c r="AB183" s="325"/>
      <c r="AC183" s="325"/>
      <c r="AD183" s="325"/>
      <c r="AE183" s="325"/>
      <c r="AF183" s="325"/>
      <c r="AG183" s="325"/>
      <c r="AH183" s="325"/>
      <c r="AI183" s="325"/>
      <c r="AJ183" s="325"/>
      <c r="AK183" s="325"/>
      <c r="AL183" s="325"/>
      <c r="AM183" s="325"/>
      <c r="AN183" s="482">
        <f t="shared" ref="AN183" si="203">IF(LEFT($AN$2,6)="共同生活援助",SUM(I184:AM184),SUM(I184:AM185))</f>
        <v>0</v>
      </c>
      <c r="AO183" s="485">
        <f>IF($AN$4="４週",AN183/4,AN183/(DAY(EOMONTH($I$22,0))/7))</f>
        <v>0</v>
      </c>
      <c r="AP183" s="488"/>
      <c r="AQ183" s="489"/>
      <c r="AR183" s="485" t="str">
        <f t="shared" ref="AR183" si="204">IF($AN$4="４週",AU184,AV184)</f>
        <v/>
      </c>
      <c r="AS183" s="485"/>
      <c r="AT183" s="494"/>
      <c r="AU183" s="326" t="s">
        <v>508</v>
      </c>
      <c r="AV183" s="326" t="s">
        <v>222</v>
      </c>
    </row>
    <row r="184" spans="1:48" s="139" customFormat="1" ht="12" customHeight="1" x14ac:dyDescent="0.15">
      <c r="A184" s="496"/>
      <c r="B184" s="499"/>
      <c r="C184" s="514"/>
      <c r="D184" s="505"/>
      <c r="E184" s="364"/>
      <c r="F184" s="509"/>
      <c r="G184" s="510"/>
      <c r="H184" s="167" t="s">
        <v>223</v>
      </c>
      <c r="I184" s="168" t="str">
        <f>IFERROR(VLOOKUP(I183,'P1-1'!$B:$AP,41,FALSE),"")</f>
        <v/>
      </c>
      <c r="J184" s="168" t="str">
        <f>IFERROR(VLOOKUP(J183,'P1-1'!$B:$AP,41,FALSE),"")</f>
        <v/>
      </c>
      <c r="K184" s="168" t="str">
        <f>IFERROR(VLOOKUP(K183,'P1-1'!$B:$AP,41,FALSE),"")</f>
        <v/>
      </c>
      <c r="L184" s="168" t="str">
        <f>IFERROR(VLOOKUP(L183,'P1-1'!$B:$AP,41,FALSE),"")</f>
        <v/>
      </c>
      <c r="M184" s="168" t="str">
        <f>IFERROR(VLOOKUP(M183,'P1-1'!$B:$AP,41,FALSE),"")</f>
        <v/>
      </c>
      <c r="N184" s="168" t="str">
        <f>IFERROR(VLOOKUP(N183,'P1-1'!$B:$AP,41,FALSE),"")</f>
        <v/>
      </c>
      <c r="O184" s="168" t="str">
        <f>IFERROR(VLOOKUP(O183,'P1-1'!$B:$AP,41,FALSE),"")</f>
        <v/>
      </c>
      <c r="P184" s="168" t="str">
        <f>IFERROR(VLOOKUP(P183,'P1-1'!$B:$AP,41,FALSE),"")</f>
        <v/>
      </c>
      <c r="Q184" s="168" t="str">
        <f>IFERROR(VLOOKUP(Q183,'P1-1'!$B:$AP,41,FALSE),"")</f>
        <v/>
      </c>
      <c r="R184" s="168" t="str">
        <f>IFERROR(VLOOKUP(R183,'P1-1'!$B:$AP,41,FALSE),"")</f>
        <v/>
      </c>
      <c r="S184" s="168" t="str">
        <f>IFERROR(VLOOKUP(S183,'P1-1'!$B:$AP,41,FALSE),"")</f>
        <v/>
      </c>
      <c r="T184" s="168" t="str">
        <f>IFERROR(VLOOKUP(T183,'P1-1'!$B:$AP,41,FALSE),"")</f>
        <v/>
      </c>
      <c r="U184" s="168" t="str">
        <f>IFERROR(VLOOKUP(U183,'P1-1'!$B:$AP,41,FALSE),"")</f>
        <v/>
      </c>
      <c r="V184" s="168" t="str">
        <f>IFERROR(VLOOKUP(V183,'P1-1'!$B:$AP,41,FALSE),"")</f>
        <v/>
      </c>
      <c r="W184" s="168" t="str">
        <f>IFERROR(VLOOKUP(W183,'P1-1'!$B:$AP,41,FALSE),"")</f>
        <v/>
      </c>
      <c r="X184" s="168" t="str">
        <f>IFERROR(VLOOKUP(X183,'P1-1'!$B:$AP,41,FALSE),"")</f>
        <v/>
      </c>
      <c r="Y184" s="168" t="str">
        <f>IFERROR(VLOOKUP(Y183,'P1-1'!$B:$AP,41,FALSE),"")</f>
        <v/>
      </c>
      <c r="Z184" s="168" t="str">
        <f>IFERROR(VLOOKUP(Z183,'P1-1'!$B:$AP,41,FALSE),"")</f>
        <v/>
      </c>
      <c r="AA184" s="168" t="str">
        <f>IFERROR(VLOOKUP(AA183,'P1-1'!$B:$AP,41,FALSE),"")</f>
        <v/>
      </c>
      <c r="AB184" s="168" t="str">
        <f>IFERROR(VLOOKUP(AB183,'P1-1'!$B:$AP,41,FALSE),"")</f>
        <v/>
      </c>
      <c r="AC184" s="168" t="str">
        <f>IFERROR(VLOOKUP(AC183,'P1-1'!$B:$AP,41,FALSE),"")</f>
        <v/>
      </c>
      <c r="AD184" s="168" t="str">
        <f>IFERROR(VLOOKUP(AD183,'P1-1'!$B:$AP,41,FALSE),"")</f>
        <v/>
      </c>
      <c r="AE184" s="168" t="str">
        <f>IFERROR(VLOOKUP(AE183,'P1-1'!$B:$AP,41,FALSE),"")</f>
        <v/>
      </c>
      <c r="AF184" s="168" t="str">
        <f>IFERROR(VLOOKUP(AF183,'P1-1'!$B:$AP,41,FALSE),"")</f>
        <v/>
      </c>
      <c r="AG184" s="168" t="str">
        <f>IFERROR(VLOOKUP(AG183,'P1-1'!$B:$AP,41,FALSE),"")</f>
        <v/>
      </c>
      <c r="AH184" s="168" t="str">
        <f>IFERROR(VLOOKUP(AH183,'P1-1'!$B:$AP,41,FALSE),"")</f>
        <v/>
      </c>
      <c r="AI184" s="168" t="str">
        <f>IFERROR(VLOOKUP(AI183,'P1-1'!$B:$AP,41,FALSE),"")</f>
        <v/>
      </c>
      <c r="AJ184" s="168" t="str">
        <f>IFERROR(VLOOKUP(AJ183,'P1-1'!$B:$AP,41,FALSE),"")</f>
        <v/>
      </c>
      <c r="AK184" s="168" t="str">
        <f>IFERROR(VLOOKUP(AK183,'P1-1'!$B:$AP,41,FALSE),"")</f>
        <v/>
      </c>
      <c r="AL184" s="168" t="str">
        <f>IFERROR(VLOOKUP(AL183,'P1-1'!$B:$AP,41,FALSE),"")</f>
        <v/>
      </c>
      <c r="AM184" s="168" t="str">
        <f>IFERROR(VLOOKUP(AM183,'P1-1'!$B:$AP,41,FALSE),"")</f>
        <v/>
      </c>
      <c r="AN184" s="483"/>
      <c r="AO184" s="486"/>
      <c r="AP184" s="490"/>
      <c r="AQ184" s="491"/>
      <c r="AR184" s="486"/>
      <c r="AS184" s="486"/>
      <c r="AT184" s="494"/>
      <c r="AU184" s="327" t="str">
        <f t="shared" ref="AU184" si="205">IFERROR(IF($D183="□",($AO183/$AK$7),($AO183/$AK$9)),"")</f>
        <v/>
      </c>
      <c r="AV184" s="327" t="str">
        <f t="shared" ref="AV184" si="206">IFERROR(IF($D183="□",($AN183/$AO$7),($AN183/$AO$9)),"")</f>
        <v/>
      </c>
    </row>
    <row r="185" spans="1:48" s="139" customFormat="1" ht="12" customHeight="1" x14ac:dyDescent="0.15">
      <c r="A185" s="497"/>
      <c r="B185" s="500"/>
      <c r="C185" s="515"/>
      <c r="D185" s="506"/>
      <c r="E185" s="364"/>
      <c r="F185" s="511"/>
      <c r="G185" s="512"/>
      <c r="H185" s="169" t="s">
        <v>224</v>
      </c>
      <c r="I185" s="168" t="str">
        <f>IFERROR(VLOOKUP(I183,'P1-1'!$B:$AP,31,FALSE),"")</f>
        <v/>
      </c>
      <c r="J185" s="168" t="str">
        <f>IFERROR(VLOOKUP(J183,'P1-1'!$B:$AP,31,FALSE),"")</f>
        <v/>
      </c>
      <c r="K185" s="168" t="str">
        <f>IFERROR(VLOOKUP(K183,'P1-1'!$B:$AP,31,FALSE),"")</f>
        <v/>
      </c>
      <c r="L185" s="168" t="str">
        <f>IFERROR(VLOOKUP(L183,'P1-1'!$B:$AP,31,FALSE),"")</f>
        <v/>
      </c>
      <c r="M185" s="168" t="str">
        <f>IFERROR(VLOOKUP(M183,'P1-1'!$B:$AP,31,FALSE),"")</f>
        <v/>
      </c>
      <c r="N185" s="168" t="str">
        <f>IFERROR(VLOOKUP(N183,'P1-1'!$B:$AP,31,FALSE),"")</f>
        <v/>
      </c>
      <c r="O185" s="168" t="str">
        <f>IFERROR(VLOOKUP(O183,'P1-1'!$B:$AP,31,FALSE),"")</f>
        <v/>
      </c>
      <c r="P185" s="168" t="str">
        <f>IFERROR(VLOOKUP(P183,'P1-1'!$B:$AP,31,FALSE),"")</f>
        <v/>
      </c>
      <c r="Q185" s="168" t="str">
        <f>IFERROR(VLOOKUP(Q183,'P1-1'!$B:$AP,31,FALSE),"")</f>
        <v/>
      </c>
      <c r="R185" s="168" t="str">
        <f>IFERROR(VLOOKUP(R183,'P1-1'!$B:$AP,31,FALSE),"")</f>
        <v/>
      </c>
      <c r="S185" s="168" t="str">
        <f>IFERROR(VLOOKUP(S183,'P1-1'!$B:$AP,31,FALSE),"")</f>
        <v/>
      </c>
      <c r="T185" s="168" t="str">
        <f>IFERROR(VLOOKUP(T183,'P1-1'!$B:$AP,31,FALSE),"")</f>
        <v/>
      </c>
      <c r="U185" s="168" t="str">
        <f>IFERROR(VLOOKUP(U183,'P1-1'!$B:$AP,31,FALSE),"")</f>
        <v/>
      </c>
      <c r="V185" s="168" t="str">
        <f>IFERROR(VLOOKUP(V183,'P1-1'!$B:$AP,31,FALSE),"")</f>
        <v/>
      </c>
      <c r="W185" s="168" t="str">
        <f>IFERROR(VLOOKUP(W183,'P1-1'!$B:$AP,31,FALSE),"")</f>
        <v/>
      </c>
      <c r="X185" s="168" t="str">
        <f>IFERROR(VLOOKUP(X183,'P1-1'!$B:$AP,31,FALSE),"")</f>
        <v/>
      </c>
      <c r="Y185" s="168" t="str">
        <f>IFERROR(VLOOKUP(Y183,'P1-1'!$B:$AP,31,FALSE),"")</f>
        <v/>
      </c>
      <c r="Z185" s="168" t="str">
        <f>IFERROR(VLOOKUP(Z183,'P1-1'!$B:$AP,31,FALSE),"")</f>
        <v/>
      </c>
      <c r="AA185" s="168" t="str">
        <f>IFERROR(VLOOKUP(AA183,'P1-1'!$B:$AP,31,FALSE),"")</f>
        <v/>
      </c>
      <c r="AB185" s="168" t="str">
        <f>IFERROR(VLOOKUP(AB183,'P1-1'!$B:$AP,31,FALSE),"")</f>
        <v/>
      </c>
      <c r="AC185" s="168" t="str">
        <f>IFERROR(VLOOKUP(AC183,'P1-1'!$B:$AP,31,FALSE),"")</f>
        <v/>
      </c>
      <c r="AD185" s="168" t="str">
        <f>IFERROR(VLOOKUP(AD183,'P1-1'!$B:$AP,31,FALSE),"")</f>
        <v/>
      </c>
      <c r="AE185" s="168" t="str">
        <f>IFERROR(VLOOKUP(AE183,'P1-1'!$B:$AP,31,FALSE),"")</f>
        <v/>
      </c>
      <c r="AF185" s="168" t="str">
        <f>IFERROR(VLOOKUP(AF183,'P1-1'!$B:$AP,31,FALSE),"")</f>
        <v/>
      </c>
      <c r="AG185" s="168" t="str">
        <f>IFERROR(VLOOKUP(AG183,'P1-1'!$B:$AP,31,FALSE),"")</f>
        <v/>
      </c>
      <c r="AH185" s="168" t="str">
        <f>IFERROR(VLOOKUP(AH183,'P1-1'!$B:$AP,31,FALSE),"")</f>
        <v/>
      </c>
      <c r="AI185" s="168" t="str">
        <f>IFERROR(VLOOKUP(AI183,'P1-1'!$B:$AP,31,FALSE),"")</f>
        <v/>
      </c>
      <c r="AJ185" s="168" t="str">
        <f>IFERROR(VLOOKUP(AJ183,'P1-1'!$B:$AP,31,FALSE),"")</f>
        <v/>
      </c>
      <c r="AK185" s="168" t="str">
        <f>IFERROR(VLOOKUP(AK183,'P1-1'!$B:$AP,31,FALSE),"")</f>
        <v/>
      </c>
      <c r="AL185" s="168" t="str">
        <f>IFERROR(VLOOKUP(AL183,'P1-1'!$B:$AP,31,FALSE),"")</f>
        <v/>
      </c>
      <c r="AM185" s="168" t="str">
        <f>IFERROR(VLOOKUP(AM183,'P1-1'!$B:$AP,31,FALSE),"")</f>
        <v/>
      </c>
      <c r="AN185" s="484"/>
      <c r="AO185" s="487"/>
      <c r="AP185" s="492"/>
      <c r="AQ185" s="493"/>
      <c r="AR185" s="487"/>
      <c r="AS185" s="487"/>
      <c r="AT185" s="494"/>
      <c r="AU185" s="328"/>
      <c r="AV185" s="328"/>
    </row>
    <row r="186" spans="1:48" s="139" customFormat="1" ht="12" customHeight="1" x14ac:dyDescent="0.15">
      <c r="A186" s="495">
        <v>55</v>
      </c>
      <c r="B186" s="498"/>
      <c r="C186" s="513"/>
      <c r="D186" s="504" t="s">
        <v>95</v>
      </c>
      <c r="E186" s="363"/>
      <c r="F186" s="507"/>
      <c r="G186" s="508"/>
      <c r="H186" s="166" t="s">
        <v>221</v>
      </c>
      <c r="I186" s="325"/>
      <c r="J186" s="325"/>
      <c r="K186" s="325"/>
      <c r="L186" s="325"/>
      <c r="M186" s="325"/>
      <c r="N186" s="325"/>
      <c r="O186" s="325"/>
      <c r="P186" s="325"/>
      <c r="Q186" s="325"/>
      <c r="R186" s="325"/>
      <c r="S186" s="325"/>
      <c r="T186" s="325"/>
      <c r="U186" s="325"/>
      <c r="V186" s="325"/>
      <c r="W186" s="325"/>
      <c r="X186" s="325"/>
      <c r="Y186" s="325"/>
      <c r="Z186" s="325"/>
      <c r="AA186" s="325"/>
      <c r="AB186" s="325"/>
      <c r="AC186" s="325"/>
      <c r="AD186" s="325"/>
      <c r="AE186" s="325"/>
      <c r="AF186" s="325"/>
      <c r="AG186" s="325"/>
      <c r="AH186" s="325"/>
      <c r="AI186" s="325"/>
      <c r="AJ186" s="325"/>
      <c r="AK186" s="325"/>
      <c r="AL186" s="325"/>
      <c r="AM186" s="325"/>
      <c r="AN186" s="482">
        <f t="shared" ref="AN186" si="207">IF(LEFT($AN$2,6)="共同生活援助",SUM(I187:AM187),SUM(I187:AM188))</f>
        <v>0</v>
      </c>
      <c r="AO186" s="485">
        <f>IF($AN$4="４週",AN186/4,AN186/(DAY(EOMONTH($I$22,0))/7))</f>
        <v>0</v>
      </c>
      <c r="AP186" s="488"/>
      <c r="AQ186" s="489"/>
      <c r="AR186" s="485" t="str">
        <f t="shared" ref="AR186" si="208">IF($AN$4="４週",AU187,AV187)</f>
        <v/>
      </c>
      <c r="AS186" s="485"/>
      <c r="AT186" s="494"/>
      <c r="AU186" s="326" t="s">
        <v>508</v>
      </c>
      <c r="AV186" s="326" t="s">
        <v>222</v>
      </c>
    </row>
    <row r="187" spans="1:48" s="139" customFormat="1" ht="12" customHeight="1" x14ac:dyDescent="0.15">
      <c r="A187" s="496"/>
      <c r="B187" s="499"/>
      <c r="C187" s="514"/>
      <c r="D187" s="505"/>
      <c r="E187" s="364"/>
      <c r="F187" s="509"/>
      <c r="G187" s="510"/>
      <c r="H187" s="167" t="s">
        <v>223</v>
      </c>
      <c r="I187" s="168" t="str">
        <f>IFERROR(VLOOKUP(I186,'P1-1'!$B:$AP,41,FALSE),"")</f>
        <v/>
      </c>
      <c r="J187" s="170" t="str">
        <f>IFERROR(VLOOKUP(J186,'P1-1'!$B:$AP,41,FALSE),"")</f>
        <v/>
      </c>
      <c r="K187" s="168" t="str">
        <f>IFERROR(VLOOKUP(K186,'P1-1'!$B:$AP,41,FALSE),"")</f>
        <v/>
      </c>
      <c r="L187" s="168" t="str">
        <f>IFERROR(VLOOKUP(L186,'P1-1'!$B:$AP,41,FALSE),"")</f>
        <v/>
      </c>
      <c r="M187" s="168" t="str">
        <f>IFERROR(VLOOKUP(M186,'P1-1'!$B:$AP,41,FALSE),"")</f>
        <v/>
      </c>
      <c r="N187" s="168" t="str">
        <f>IFERROR(VLOOKUP(N186,'P1-1'!$B:$AP,41,FALSE),"")</f>
        <v/>
      </c>
      <c r="O187" s="168" t="str">
        <f>IFERROR(VLOOKUP(O186,'P1-1'!$B:$AP,41,FALSE),"")</f>
        <v/>
      </c>
      <c r="P187" s="168" t="str">
        <f>IFERROR(VLOOKUP(P186,'P1-1'!$B:$AP,41,FALSE),"")</f>
        <v/>
      </c>
      <c r="Q187" s="168" t="str">
        <f>IFERROR(VLOOKUP(Q186,'P1-1'!$B:$AP,41,FALSE),"")</f>
        <v/>
      </c>
      <c r="R187" s="168" t="str">
        <f>IFERROR(VLOOKUP(R186,'P1-1'!$B:$AP,41,FALSE),"")</f>
        <v/>
      </c>
      <c r="S187" s="168" t="str">
        <f>IFERROR(VLOOKUP(S186,'P1-1'!$B:$AP,41,FALSE),"")</f>
        <v/>
      </c>
      <c r="T187" s="168" t="str">
        <f>IFERROR(VLOOKUP(T186,'P1-1'!$B:$AP,41,FALSE),"")</f>
        <v/>
      </c>
      <c r="U187" s="168" t="str">
        <f>IFERROR(VLOOKUP(U186,'P1-1'!$B:$AP,41,FALSE),"")</f>
        <v/>
      </c>
      <c r="V187" s="168" t="str">
        <f>IFERROR(VLOOKUP(V186,'P1-1'!$B:$AP,41,FALSE),"")</f>
        <v/>
      </c>
      <c r="W187" s="168" t="str">
        <f>IFERROR(VLOOKUP(W186,'P1-1'!$B:$AP,41,FALSE),"")</f>
        <v/>
      </c>
      <c r="X187" s="168" t="str">
        <f>IFERROR(VLOOKUP(X186,'P1-1'!$B:$AP,41,FALSE),"")</f>
        <v/>
      </c>
      <c r="Y187" s="168" t="str">
        <f>IFERROR(VLOOKUP(Y186,'P1-1'!$B:$AP,41,FALSE),"")</f>
        <v/>
      </c>
      <c r="Z187" s="168" t="str">
        <f>IFERROR(VLOOKUP(Z186,'P1-1'!$B:$AP,41,FALSE),"")</f>
        <v/>
      </c>
      <c r="AA187" s="168" t="str">
        <f>IFERROR(VLOOKUP(AA186,'P1-1'!$B:$AP,41,FALSE),"")</f>
        <v/>
      </c>
      <c r="AB187" s="168" t="str">
        <f>IFERROR(VLOOKUP(AB186,'P1-1'!$B:$AP,41,FALSE),"")</f>
        <v/>
      </c>
      <c r="AC187" s="168" t="str">
        <f>IFERROR(VLOOKUP(AC186,'P1-1'!$B:$AP,41,FALSE),"")</f>
        <v/>
      </c>
      <c r="AD187" s="168" t="str">
        <f>IFERROR(VLOOKUP(AD186,'P1-1'!$B:$AP,41,FALSE),"")</f>
        <v/>
      </c>
      <c r="AE187" s="168" t="str">
        <f>IFERROR(VLOOKUP(AE186,'P1-1'!$B:$AP,41,FALSE),"")</f>
        <v/>
      </c>
      <c r="AF187" s="168" t="str">
        <f>IFERROR(VLOOKUP(AF186,'P1-1'!$B:$AP,41,FALSE),"")</f>
        <v/>
      </c>
      <c r="AG187" s="168" t="str">
        <f>IFERROR(VLOOKUP(AG186,'P1-1'!$B:$AP,41,FALSE),"")</f>
        <v/>
      </c>
      <c r="AH187" s="168" t="str">
        <f>IFERROR(VLOOKUP(AH186,'P1-1'!$B:$AP,41,FALSE),"")</f>
        <v/>
      </c>
      <c r="AI187" s="168" t="str">
        <f>IFERROR(VLOOKUP(AI186,'P1-1'!$B:$AP,41,FALSE),"")</f>
        <v/>
      </c>
      <c r="AJ187" s="168" t="str">
        <f>IFERROR(VLOOKUP(AJ186,'P1-1'!$B:$AP,41,FALSE),"")</f>
        <v/>
      </c>
      <c r="AK187" s="168" t="str">
        <f>IFERROR(VLOOKUP(AK186,'P1-1'!$B:$AP,41,FALSE),"")</f>
        <v/>
      </c>
      <c r="AL187" s="168" t="str">
        <f>IFERROR(VLOOKUP(AL186,'P1-1'!$B:$AP,41,FALSE),"")</f>
        <v/>
      </c>
      <c r="AM187" s="168" t="str">
        <f>IFERROR(VLOOKUP(AM186,'P1-1'!$B:$AP,41,FALSE),"")</f>
        <v/>
      </c>
      <c r="AN187" s="483"/>
      <c r="AO187" s="486"/>
      <c r="AP187" s="490"/>
      <c r="AQ187" s="491"/>
      <c r="AR187" s="486"/>
      <c r="AS187" s="486"/>
      <c r="AT187" s="494"/>
      <c r="AU187" s="327" t="str">
        <f t="shared" ref="AU187" si="209">IFERROR(IF($D186="□",($AO186/$AK$7),($AO186/$AK$9)),"")</f>
        <v/>
      </c>
      <c r="AV187" s="327" t="str">
        <f t="shared" ref="AV187" si="210">IFERROR(IF($D186="□",($AN186/$AO$7),($AN186/$AO$9)),"")</f>
        <v/>
      </c>
    </row>
    <row r="188" spans="1:48" s="139" customFormat="1" ht="12" customHeight="1" x14ac:dyDescent="0.15">
      <c r="A188" s="497"/>
      <c r="B188" s="500"/>
      <c r="C188" s="515"/>
      <c r="D188" s="506"/>
      <c r="E188" s="364"/>
      <c r="F188" s="511"/>
      <c r="G188" s="512"/>
      <c r="H188" s="169" t="s">
        <v>224</v>
      </c>
      <c r="I188" s="168" t="str">
        <f>IFERROR(VLOOKUP(I186,'P1-1'!$B:$AP,31,FALSE),"")</f>
        <v/>
      </c>
      <c r="J188" s="168" t="str">
        <f>IFERROR(VLOOKUP(J186,'P1-1'!$B:$AP,31,FALSE),"")</f>
        <v/>
      </c>
      <c r="K188" s="168" t="str">
        <f>IFERROR(VLOOKUP(K186,'P1-1'!$B:$AP,31,FALSE),"")</f>
        <v/>
      </c>
      <c r="L188" s="168" t="str">
        <f>IFERROR(VLOOKUP(L186,'P1-1'!$B:$AP,31,FALSE),"")</f>
        <v/>
      </c>
      <c r="M188" s="168" t="str">
        <f>IFERROR(VLOOKUP(M186,'P1-1'!$B:$AP,31,FALSE),"")</f>
        <v/>
      </c>
      <c r="N188" s="168" t="str">
        <f>IFERROR(VLOOKUP(N186,'P1-1'!$B:$AP,31,FALSE),"")</f>
        <v/>
      </c>
      <c r="O188" s="168" t="str">
        <f>IFERROR(VLOOKUP(O186,'P1-1'!$B:$AP,31,FALSE),"")</f>
        <v/>
      </c>
      <c r="P188" s="168" t="str">
        <f>IFERROR(VLOOKUP(P186,'P1-1'!$B:$AP,31,FALSE),"")</f>
        <v/>
      </c>
      <c r="Q188" s="168" t="str">
        <f>IFERROR(VLOOKUP(Q186,'P1-1'!$B:$AP,31,FALSE),"")</f>
        <v/>
      </c>
      <c r="R188" s="168" t="str">
        <f>IFERROR(VLOOKUP(R186,'P1-1'!$B:$AP,31,FALSE),"")</f>
        <v/>
      </c>
      <c r="S188" s="168" t="str">
        <f>IFERROR(VLOOKUP(S186,'P1-1'!$B:$AP,31,FALSE),"")</f>
        <v/>
      </c>
      <c r="T188" s="168" t="str">
        <f>IFERROR(VLOOKUP(T186,'P1-1'!$B:$AP,31,FALSE),"")</f>
        <v/>
      </c>
      <c r="U188" s="168" t="str">
        <f>IFERROR(VLOOKUP(U186,'P1-1'!$B:$AP,31,FALSE),"")</f>
        <v/>
      </c>
      <c r="V188" s="168" t="str">
        <f>IFERROR(VLOOKUP(V186,'P1-1'!$B:$AP,31,FALSE),"")</f>
        <v/>
      </c>
      <c r="W188" s="168" t="str">
        <f>IFERROR(VLOOKUP(W186,'P1-1'!$B:$AP,31,FALSE),"")</f>
        <v/>
      </c>
      <c r="X188" s="168" t="str">
        <f>IFERROR(VLOOKUP(X186,'P1-1'!$B:$AP,31,FALSE),"")</f>
        <v/>
      </c>
      <c r="Y188" s="168" t="str">
        <f>IFERROR(VLOOKUP(Y186,'P1-1'!$B:$AP,31,FALSE),"")</f>
        <v/>
      </c>
      <c r="Z188" s="168" t="str">
        <f>IFERROR(VLOOKUP(Z186,'P1-1'!$B:$AP,31,FALSE),"")</f>
        <v/>
      </c>
      <c r="AA188" s="168" t="str">
        <f>IFERROR(VLOOKUP(AA186,'P1-1'!$B:$AP,31,FALSE),"")</f>
        <v/>
      </c>
      <c r="AB188" s="168" t="str">
        <f>IFERROR(VLOOKUP(AB186,'P1-1'!$B:$AP,31,FALSE),"")</f>
        <v/>
      </c>
      <c r="AC188" s="168" t="str">
        <f>IFERROR(VLOOKUP(AC186,'P1-1'!$B:$AP,31,FALSE),"")</f>
        <v/>
      </c>
      <c r="AD188" s="168" t="str">
        <f>IFERROR(VLOOKUP(AD186,'P1-1'!$B:$AP,31,FALSE),"")</f>
        <v/>
      </c>
      <c r="AE188" s="168" t="str">
        <f>IFERROR(VLOOKUP(AE186,'P1-1'!$B:$AP,31,FALSE),"")</f>
        <v/>
      </c>
      <c r="AF188" s="168" t="str">
        <f>IFERROR(VLOOKUP(AF186,'P1-1'!$B:$AP,31,FALSE),"")</f>
        <v/>
      </c>
      <c r="AG188" s="168" t="str">
        <f>IFERROR(VLOOKUP(AG186,'P1-1'!$B:$AP,31,FALSE),"")</f>
        <v/>
      </c>
      <c r="AH188" s="168" t="str">
        <f>IFERROR(VLOOKUP(AH186,'P1-1'!$B:$AP,31,FALSE),"")</f>
        <v/>
      </c>
      <c r="AI188" s="168" t="str">
        <f>IFERROR(VLOOKUP(AI186,'P1-1'!$B:$AP,31,FALSE),"")</f>
        <v/>
      </c>
      <c r="AJ188" s="168" t="str">
        <f>IFERROR(VLOOKUP(AJ186,'P1-1'!$B:$AP,31,FALSE),"")</f>
        <v/>
      </c>
      <c r="AK188" s="168" t="str">
        <f>IFERROR(VLOOKUP(AK186,'P1-1'!$B:$AP,31,FALSE),"")</f>
        <v/>
      </c>
      <c r="AL188" s="168" t="str">
        <f>IFERROR(VLOOKUP(AL186,'P1-1'!$B:$AP,31,FALSE),"")</f>
        <v/>
      </c>
      <c r="AM188" s="168" t="str">
        <f>IFERROR(VLOOKUP(AM186,'P1-1'!$B:$AP,31,FALSE),"")</f>
        <v/>
      </c>
      <c r="AN188" s="484"/>
      <c r="AO188" s="487"/>
      <c r="AP188" s="492"/>
      <c r="AQ188" s="493"/>
      <c r="AR188" s="487"/>
      <c r="AS188" s="487"/>
      <c r="AT188" s="494"/>
      <c r="AU188" s="328"/>
      <c r="AV188" s="328"/>
    </row>
    <row r="189" spans="1:48" s="139" customFormat="1" ht="12" customHeight="1" x14ac:dyDescent="0.15">
      <c r="A189" s="495">
        <v>56</v>
      </c>
      <c r="B189" s="498"/>
      <c r="C189" s="513"/>
      <c r="D189" s="504" t="s">
        <v>95</v>
      </c>
      <c r="E189" s="363"/>
      <c r="F189" s="507"/>
      <c r="G189" s="508"/>
      <c r="H189" s="166" t="s">
        <v>221</v>
      </c>
      <c r="I189" s="325"/>
      <c r="J189" s="325"/>
      <c r="K189" s="325"/>
      <c r="L189" s="325"/>
      <c r="M189" s="325"/>
      <c r="N189" s="325"/>
      <c r="O189" s="325"/>
      <c r="P189" s="325"/>
      <c r="Q189" s="325"/>
      <c r="R189" s="325"/>
      <c r="S189" s="325"/>
      <c r="T189" s="325"/>
      <c r="U189" s="325"/>
      <c r="V189" s="325"/>
      <c r="W189" s="325"/>
      <c r="X189" s="325"/>
      <c r="Y189" s="325"/>
      <c r="Z189" s="325"/>
      <c r="AA189" s="325"/>
      <c r="AB189" s="325"/>
      <c r="AC189" s="325"/>
      <c r="AD189" s="325"/>
      <c r="AE189" s="325"/>
      <c r="AF189" s="325"/>
      <c r="AG189" s="325"/>
      <c r="AH189" s="325"/>
      <c r="AI189" s="325"/>
      <c r="AJ189" s="325"/>
      <c r="AK189" s="325"/>
      <c r="AL189" s="325"/>
      <c r="AM189" s="325"/>
      <c r="AN189" s="482">
        <f t="shared" ref="AN189" si="211">IF(LEFT($AN$2,6)="共同生活援助",SUM(I190:AM190),SUM(I190:AM191))</f>
        <v>0</v>
      </c>
      <c r="AO189" s="485">
        <f>IF($AN$4="４週",AN189/4,AN189/(DAY(EOMONTH($I$22,0))/7))</f>
        <v>0</v>
      </c>
      <c r="AP189" s="488"/>
      <c r="AQ189" s="489"/>
      <c r="AR189" s="485" t="str">
        <f t="shared" ref="AR189" si="212">IF($AN$4="４週",AU190,AV190)</f>
        <v/>
      </c>
      <c r="AS189" s="485"/>
      <c r="AT189" s="494"/>
      <c r="AU189" s="326" t="s">
        <v>508</v>
      </c>
      <c r="AV189" s="326" t="s">
        <v>222</v>
      </c>
    </row>
    <row r="190" spans="1:48" s="139" customFormat="1" ht="12" customHeight="1" x14ac:dyDescent="0.15">
      <c r="A190" s="496"/>
      <c r="B190" s="499"/>
      <c r="C190" s="514"/>
      <c r="D190" s="505"/>
      <c r="E190" s="364"/>
      <c r="F190" s="509"/>
      <c r="G190" s="510"/>
      <c r="H190" s="167" t="s">
        <v>223</v>
      </c>
      <c r="I190" s="168" t="str">
        <f>IFERROR(VLOOKUP(I189,'P1-1'!$B:$AP,41,FALSE),"")</f>
        <v/>
      </c>
      <c r="J190" s="168" t="str">
        <f>IFERROR(VLOOKUP(J189,'P1-1'!$B:$AP,41,FALSE),"")</f>
        <v/>
      </c>
      <c r="K190" s="168" t="str">
        <f>IFERROR(VLOOKUP(K189,'P1-1'!$B:$AP,41,FALSE),"")</f>
        <v/>
      </c>
      <c r="L190" s="168" t="str">
        <f>IFERROR(VLOOKUP(L189,'P1-1'!$B:$AP,41,FALSE),"")</f>
        <v/>
      </c>
      <c r="M190" s="168" t="str">
        <f>IFERROR(VLOOKUP(M189,'P1-1'!$B:$AP,41,FALSE),"")</f>
        <v/>
      </c>
      <c r="N190" s="168" t="str">
        <f>IFERROR(VLOOKUP(N189,'P1-1'!$B:$AP,41,FALSE),"")</f>
        <v/>
      </c>
      <c r="O190" s="168" t="str">
        <f>IFERROR(VLOOKUP(O189,'P1-1'!$B:$AP,41,FALSE),"")</f>
        <v/>
      </c>
      <c r="P190" s="168" t="str">
        <f>IFERROR(VLOOKUP(P189,'P1-1'!$B:$AP,41,FALSE),"")</f>
        <v/>
      </c>
      <c r="Q190" s="168" t="str">
        <f>IFERROR(VLOOKUP(Q189,'P1-1'!$B:$AP,41,FALSE),"")</f>
        <v/>
      </c>
      <c r="R190" s="168" t="str">
        <f>IFERROR(VLOOKUP(R189,'P1-1'!$B:$AP,41,FALSE),"")</f>
        <v/>
      </c>
      <c r="S190" s="168" t="str">
        <f>IFERROR(VLOOKUP(S189,'P1-1'!$B:$AP,41,FALSE),"")</f>
        <v/>
      </c>
      <c r="T190" s="168" t="str">
        <f>IFERROR(VLOOKUP(T189,'P1-1'!$B:$AP,41,FALSE),"")</f>
        <v/>
      </c>
      <c r="U190" s="168" t="str">
        <f>IFERROR(VLOOKUP(U189,'P1-1'!$B:$AP,41,FALSE),"")</f>
        <v/>
      </c>
      <c r="V190" s="168" t="str">
        <f>IFERROR(VLOOKUP(V189,'P1-1'!$B:$AP,41,FALSE),"")</f>
        <v/>
      </c>
      <c r="W190" s="168" t="str">
        <f>IFERROR(VLOOKUP(W189,'P1-1'!$B:$AP,41,FALSE),"")</f>
        <v/>
      </c>
      <c r="X190" s="168" t="str">
        <f>IFERROR(VLOOKUP(X189,'P1-1'!$B:$AP,41,FALSE),"")</f>
        <v/>
      </c>
      <c r="Y190" s="168" t="str">
        <f>IFERROR(VLOOKUP(Y189,'P1-1'!$B:$AP,41,FALSE),"")</f>
        <v/>
      </c>
      <c r="Z190" s="168" t="str">
        <f>IFERROR(VLOOKUP(Z189,'P1-1'!$B:$AP,41,FALSE),"")</f>
        <v/>
      </c>
      <c r="AA190" s="168" t="str">
        <f>IFERROR(VLOOKUP(AA189,'P1-1'!$B:$AP,41,FALSE),"")</f>
        <v/>
      </c>
      <c r="AB190" s="168" t="str">
        <f>IFERROR(VLOOKUP(AB189,'P1-1'!$B:$AP,41,FALSE),"")</f>
        <v/>
      </c>
      <c r="AC190" s="168" t="str">
        <f>IFERROR(VLOOKUP(AC189,'P1-1'!$B:$AP,41,FALSE),"")</f>
        <v/>
      </c>
      <c r="AD190" s="168" t="str">
        <f>IFERROR(VLOOKUP(AD189,'P1-1'!$B:$AP,41,FALSE),"")</f>
        <v/>
      </c>
      <c r="AE190" s="168" t="str">
        <f>IFERROR(VLOOKUP(AE189,'P1-1'!$B:$AP,41,FALSE),"")</f>
        <v/>
      </c>
      <c r="AF190" s="168" t="str">
        <f>IFERROR(VLOOKUP(AF189,'P1-1'!$B:$AP,41,FALSE),"")</f>
        <v/>
      </c>
      <c r="AG190" s="168" t="str">
        <f>IFERROR(VLOOKUP(AG189,'P1-1'!$B:$AP,41,FALSE),"")</f>
        <v/>
      </c>
      <c r="AH190" s="168" t="str">
        <f>IFERROR(VLOOKUP(AH189,'P1-1'!$B:$AP,41,FALSE),"")</f>
        <v/>
      </c>
      <c r="AI190" s="168" t="str">
        <f>IFERROR(VLOOKUP(AI189,'P1-1'!$B:$AP,41,FALSE),"")</f>
        <v/>
      </c>
      <c r="AJ190" s="168" t="str">
        <f>IFERROR(VLOOKUP(AJ189,'P1-1'!$B:$AP,41,FALSE),"")</f>
        <v/>
      </c>
      <c r="AK190" s="168" t="str">
        <f>IFERROR(VLOOKUP(AK189,'P1-1'!$B:$AP,41,FALSE),"")</f>
        <v/>
      </c>
      <c r="AL190" s="168" t="str">
        <f>IFERROR(VLOOKUP(AL189,'P1-1'!$B:$AP,41,FALSE),"")</f>
        <v/>
      </c>
      <c r="AM190" s="168" t="str">
        <f>IFERROR(VLOOKUP(AM189,'P1-1'!$B:$AP,41,FALSE),"")</f>
        <v/>
      </c>
      <c r="AN190" s="483"/>
      <c r="AO190" s="486"/>
      <c r="AP190" s="490"/>
      <c r="AQ190" s="491"/>
      <c r="AR190" s="486"/>
      <c r="AS190" s="486"/>
      <c r="AT190" s="494"/>
      <c r="AU190" s="327" t="str">
        <f t="shared" ref="AU190" si="213">IFERROR(IF($D189="□",($AO189/$AK$7),($AO189/$AK$9)),"")</f>
        <v/>
      </c>
      <c r="AV190" s="327" t="str">
        <f t="shared" ref="AV190" si="214">IFERROR(IF($D189="□",($AN189/$AO$7),($AN189/$AO$9)),"")</f>
        <v/>
      </c>
    </row>
    <row r="191" spans="1:48" s="139" customFormat="1" ht="12" customHeight="1" x14ac:dyDescent="0.15">
      <c r="A191" s="497"/>
      <c r="B191" s="500"/>
      <c r="C191" s="515"/>
      <c r="D191" s="506"/>
      <c r="E191" s="364"/>
      <c r="F191" s="511"/>
      <c r="G191" s="512"/>
      <c r="H191" s="169" t="s">
        <v>224</v>
      </c>
      <c r="I191" s="168" t="str">
        <f>IFERROR(VLOOKUP(I189,'P1-1'!$B:$AP,31,FALSE),"")</f>
        <v/>
      </c>
      <c r="J191" s="168" t="str">
        <f>IFERROR(VLOOKUP(J189,'P1-1'!$B:$AP,31,FALSE),"")</f>
        <v/>
      </c>
      <c r="K191" s="168" t="str">
        <f>IFERROR(VLOOKUP(K189,'P1-1'!$B:$AP,31,FALSE),"")</f>
        <v/>
      </c>
      <c r="L191" s="168" t="str">
        <f>IFERROR(VLOOKUP(L189,'P1-1'!$B:$AP,31,FALSE),"")</f>
        <v/>
      </c>
      <c r="M191" s="168" t="str">
        <f>IFERROR(VLOOKUP(M189,'P1-1'!$B:$AP,31,FALSE),"")</f>
        <v/>
      </c>
      <c r="N191" s="168" t="str">
        <f>IFERROR(VLOOKUP(N189,'P1-1'!$B:$AP,31,FALSE),"")</f>
        <v/>
      </c>
      <c r="O191" s="168" t="str">
        <f>IFERROR(VLOOKUP(O189,'P1-1'!$B:$AP,31,FALSE),"")</f>
        <v/>
      </c>
      <c r="P191" s="168" t="str">
        <f>IFERROR(VLOOKUP(P189,'P1-1'!$B:$AP,31,FALSE),"")</f>
        <v/>
      </c>
      <c r="Q191" s="168" t="str">
        <f>IFERROR(VLOOKUP(Q189,'P1-1'!$B:$AP,31,FALSE),"")</f>
        <v/>
      </c>
      <c r="R191" s="168" t="str">
        <f>IFERROR(VLOOKUP(R189,'P1-1'!$B:$AP,31,FALSE),"")</f>
        <v/>
      </c>
      <c r="S191" s="168" t="str">
        <f>IFERROR(VLOOKUP(S189,'P1-1'!$B:$AP,31,FALSE),"")</f>
        <v/>
      </c>
      <c r="T191" s="168" t="str">
        <f>IFERROR(VLOOKUP(T189,'P1-1'!$B:$AP,31,FALSE),"")</f>
        <v/>
      </c>
      <c r="U191" s="168" t="str">
        <f>IFERROR(VLOOKUP(U189,'P1-1'!$B:$AP,31,FALSE),"")</f>
        <v/>
      </c>
      <c r="V191" s="168" t="str">
        <f>IFERROR(VLOOKUP(V189,'P1-1'!$B:$AP,31,FALSE),"")</f>
        <v/>
      </c>
      <c r="W191" s="168" t="str">
        <f>IFERROR(VLOOKUP(W189,'P1-1'!$B:$AP,31,FALSE),"")</f>
        <v/>
      </c>
      <c r="X191" s="168" t="str">
        <f>IFERROR(VLOOKUP(X189,'P1-1'!$B:$AP,31,FALSE),"")</f>
        <v/>
      </c>
      <c r="Y191" s="168" t="str">
        <f>IFERROR(VLOOKUP(Y189,'P1-1'!$B:$AP,31,FALSE),"")</f>
        <v/>
      </c>
      <c r="Z191" s="168" t="str">
        <f>IFERROR(VLOOKUP(Z189,'P1-1'!$B:$AP,31,FALSE),"")</f>
        <v/>
      </c>
      <c r="AA191" s="168" t="str">
        <f>IFERROR(VLOOKUP(AA189,'P1-1'!$B:$AP,31,FALSE),"")</f>
        <v/>
      </c>
      <c r="AB191" s="168" t="str">
        <f>IFERROR(VLOOKUP(AB189,'P1-1'!$B:$AP,31,FALSE),"")</f>
        <v/>
      </c>
      <c r="AC191" s="168" t="str">
        <f>IFERROR(VLOOKUP(AC189,'P1-1'!$B:$AP,31,FALSE),"")</f>
        <v/>
      </c>
      <c r="AD191" s="168" t="str">
        <f>IFERROR(VLOOKUP(AD189,'P1-1'!$B:$AP,31,FALSE),"")</f>
        <v/>
      </c>
      <c r="AE191" s="168" t="str">
        <f>IFERROR(VLOOKUP(AE189,'P1-1'!$B:$AP,31,FALSE),"")</f>
        <v/>
      </c>
      <c r="AF191" s="168" t="str">
        <f>IFERROR(VLOOKUP(AF189,'P1-1'!$B:$AP,31,FALSE),"")</f>
        <v/>
      </c>
      <c r="AG191" s="168" t="str">
        <f>IFERROR(VLOOKUP(AG189,'P1-1'!$B:$AP,31,FALSE),"")</f>
        <v/>
      </c>
      <c r="AH191" s="168" t="str">
        <f>IFERROR(VLOOKUP(AH189,'P1-1'!$B:$AP,31,FALSE),"")</f>
        <v/>
      </c>
      <c r="AI191" s="168" t="str">
        <f>IFERROR(VLOOKUP(AI189,'P1-1'!$B:$AP,31,FALSE),"")</f>
        <v/>
      </c>
      <c r="AJ191" s="168" t="str">
        <f>IFERROR(VLOOKUP(AJ189,'P1-1'!$B:$AP,31,FALSE),"")</f>
        <v/>
      </c>
      <c r="AK191" s="168" t="str">
        <f>IFERROR(VLOOKUP(AK189,'P1-1'!$B:$AP,31,FALSE),"")</f>
        <v/>
      </c>
      <c r="AL191" s="168" t="str">
        <f>IFERROR(VLOOKUP(AL189,'P1-1'!$B:$AP,31,FALSE),"")</f>
        <v/>
      </c>
      <c r="AM191" s="168" t="str">
        <f>IFERROR(VLOOKUP(AM189,'P1-1'!$B:$AP,31,FALSE),"")</f>
        <v/>
      </c>
      <c r="AN191" s="484"/>
      <c r="AO191" s="487"/>
      <c r="AP191" s="492"/>
      <c r="AQ191" s="493"/>
      <c r="AR191" s="487"/>
      <c r="AS191" s="487"/>
      <c r="AT191" s="494"/>
      <c r="AU191" s="328"/>
      <c r="AV191" s="328"/>
    </row>
    <row r="192" spans="1:48" s="139" customFormat="1" ht="12" customHeight="1" x14ac:dyDescent="0.15">
      <c r="A192" s="495">
        <v>57</v>
      </c>
      <c r="B192" s="498"/>
      <c r="C192" s="513"/>
      <c r="D192" s="504" t="s">
        <v>95</v>
      </c>
      <c r="E192" s="363"/>
      <c r="F192" s="507"/>
      <c r="G192" s="508"/>
      <c r="H192" s="166" t="s">
        <v>221</v>
      </c>
      <c r="I192" s="325"/>
      <c r="J192" s="325"/>
      <c r="K192" s="325"/>
      <c r="L192" s="325"/>
      <c r="M192" s="325"/>
      <c r="N192" s="325"/>
      <c r="O192" s="325"/>
      <c r="P192" s="325"/>
      <c r="Q192" s="325"/>
      <c r="R192" s="325"/>
      <c r="S192" s="325"/>
      <c r="T192" s="325"/>
      <c r="U192" s="325"/>
      <c r="V192" s="325"/>
      <c r="W192" s="325"/>
      <c r="X192" s="325"/>
      <c r="Y192" s="325"/>
      <c r="Z192" s="325"/>
      <c r="AA192" s="325"/>
      <c r="AB192" s="325"/>
      <c r="AC192" s="325"/>
      <c r="AD192" s="325"/>
      <c r="AE192" s="325"/>
      <c r="AF192" s="325"/>
      <c r="AG192" s="325"/>
      <c r="AH192" s="325"/>
      <c r="AI192" s="325"/>
      <c r="AJ192" s="325"/>
      <c r="AK192" s="325"/>
      <c r="AL192" s="325"/>
      <c r="AM192" s="325"/>
      <c r="AN192" s="482">
        <f t="shared" ref="AN192" si="215">IF(LEFT($AN$2,6)="共同生活援助",SUM(I193:AM193),SUM(I193:AM194))</f>
        <v>0</v>
      </c>
      <c r="AO192" s="485">
        <f>IF($AN$4="４週",AN192/4,AN192/(DAY(EOMONTH($I$22,0))/7))</f>
        <v>0</v>
      </c>
      <c r="AP192" s="488"/>
      <c r="AQ192" s="489"/>
      <c r="AR192" s="485" t="str">
        <f t="shared" ref="AR192" si="216">IF($AN$4="４週",AU193,AV193)</f>
        <v/>
      </c>
      <c r="AS192" s="485"/>
      <c r="AT192" s="494"/>
      <c r="AU192" s="326" t="s">
        <v>508</v>
      </c>
      <c r="AV192" s="326" t="s">
        <v>222</v>
      </c>
    </row>
    <row r="193" spans="1:48" s="139" customFormat="1" ht="12" customHeight="1" x14ac:dyDescent="0.15">
      <c r="A193" s="496"/>
      <c r="B193" s="499"/>
      <c r="C193" s="514"/>
      <c r="D193" s="505"/>
      <c r="E193" s="364"/>
      <c r="F193" s="509"/>
      <c r="G193" s="510"/>
      <c r="H193" s="167" t="s">
        <v>223</v>
      </c>
      <c r="I193" s="168" t="str">
        <f>IFERROR(VLOOKUP(I192,'P1-1'!$B:$AP,41,FALSE),"")</f>
        <v/>
      </c>
      <c r="J193" s="168" t="str">
        <f>IFERROR(VLOOKUP(J192,'P1-1'!$B:$AP,41,FALSE),"")</f>
        <v/>
      </c>
      <c r="K193" s="168" t="str">
        <f>IFERROR(VLOOKUP(K192,'P1-1'!$B:$AP,41,FALSE),"")</f>
        <v/>
      </c>
      <c r="L193" s="168" t="str">
        <f>IFERROR(VLOOKUP(L192,'P1-1'!$B:$AP,41,FALSE),"")</f>
        <v/>
      </c>
      <c r="M193" s="168" t="str">
        <f>IFERROR(VLOOKUP(M192,'P1-1'!$B:$AP,41,FALSE),"")</f>
        <v/>
      </c>
      <c r="N193" s="168" t="str">
        <f>IFERROR(VLOOKUP(N192,'P1-1'!$B:$AP,41,FALSE),"")</f>
        <v/>
      </c>
      <c r="O193" s="168" t="str">
        <f>IFERROR(VLOOKUP(O192,'P1-1'!$B:$AP,41,FALSE),"")</f>
        <v/>
      </c>
      <c r="P193" s="168" t="str">
        <f>IFERROR(VLOOKUP(P192,'P1-1'!$B:$AP,41,FALSE),"")</f>
        <v/>
      </c>
      <c r="Q193" s="168" t="str">
        <f>IFERROR(VLOOKUP(Q192,'P1-1'!$B:$AP,41,FALSE),"")</f>
        <v/>
      </c>
      <c r="R193" s="168" t="str">
        <f>IFERROR(VLOOKUP(R192,'P1-1'!$B:$AP,41,FALSE),"")</f>
        <v/>
      </c>
      <c r="S193" s="168" t="str">
        <f>IFERROR(VLOOKUP(S192,'P1-1'!$B:$AP,41,FALSE),"")</f>
        <v/>
      </c>
      <c r="T193" s="168" t="str">
        <f>IFERROR(VLOOKUP(T192,'P1-1'!$B:$AP,41,FALSE),"")</f>
        <v/>
      </c>
      <c r="U193" s="168" t="str">
        <f>IFERROR(VLOOKUP(U192,'P1-1'!$B:$AP,41,FALSE),"")</f>
        <v/>
      </c>
      <c r="V193" s="168" t="str">
        <f>IFERROR(VLOOKUP(V192,'P1-1'!$B:$AP,41,FALSE),"")</f>
        <v/>
      </c>
      <c r="W193" s="168" t="str">
        <f>IFERROR(VLOOKUP(W192,'P1-1'!$B:$AP,41,FALSE),"")</f>
        <v/>
      </c>
      <c r="X193" s="168" t="str">
        <f>IFERROR(VLOOKUP(X192,'P1-1'!$B:$AP,41,FALSE),"")</f>
        <v/>
      </c>
      <c r="Y193" s="168" t="str">
        <f>IFERROR(VLOOKUP(Y192,'P1-1'!$B:$AP,41,FALSE),"")</f>
        <v/>
      </c>
      <c r="Z193" s="168" t="str">
        <f>IFERROR(VLOOKUP(Z192,'P1-1'!$B:$AP,41,FALSE),"")</f>
        <v/>
      </c>
      <c r="AA193" s="168" t="str">
        <f>IFERROR(VLOOKUP(AA192,'P1-1'!$B:$AP,41,FALSE),"")</f>
        <v/>
      </c>
      <c r="AB193" s="168" t="str">
        <f>IFERROR(VLOOKUP(AB192,'P1-1'!$B:$AP,41,FALSE),"")</f>
        <v/>
      </c>
      <c r="AC193" s="168" t="str">
        <f>IFERROR(VLOOKUP(AC192,'P1-1'!$B:$AP,41,FALSE),"")</f>
        <v/>
      </c>
      <c r="AD193" s="168" t="str">
        <f>IFERROR(VLOOKUP(AD192,'P1-1'!$B:$AP,41,FALSE),"")</f>
        <v/>
      </c>
      <c r="AE193" s="168" t="str">
        <f>IFERROR(VLOOKUP(AE192,'P1-1'!$B:$AP,41,FALSE),"")</f>
        <v/>
      </c>
      <c r="AF193" s="168" t="str">
        <f>IFERROR(VLOOKUP(AF192,'P1-1'!$B:$AP,41,FALSE),"")</f>
        <v/>
      </c>
      <c r="AG193" s="168" t="str">
        <f>IFERROR(VLOOKUP(AG192,'P1-1'!$B:$AP,41,FALSE),"")</f>
        <v/>
      </c>
      <c r="AH193" s="168" t="str">
        <f>IFERROR(VLOOKUP(AH192,'P1-1'!$B:$AP,41,FALSE),"")</f>
        <v/>
      </c>
      <c r="AI193" s="168" t="str">
        <f>IFERROR(VLOOKUP(AI192,'P1-1'!$B:$AP,41,FALSE),"")</f>
        <v/>
      </c>
      <c r="AJ193" s="168" t="str">
        <f>IFERROR(VLOOKUP(AJ192,'P1-1'!$B:$AP,41,FALSE),"")</f>
        <v/>
      </c>
      <c r="AK193" s="168" t="str">
        <f>IFERROR(VLOOKUP(AK192,'P1-1'!$B:$AP,41,FALSE),"")</f>
        <v/>
      </c>
      <c r="AL193" s="168" t="str">
        <f>IFERROR(VLOOKUP(AL192,'P1-1'!$B:$AP,41,FALSE),"")</f>
        <v/>
      </c>
      <c r="AM193" s="168" t="str">
        <f>IFERROR(VLOOKUP(AM192,'P1-1'!$B:$AP,41,FALSE),"")</f>
        <v/>
      </c>
      <c r="AN193" s="483"/>
      <c r="AO193" s="486"/>
      <c r="AP193" s="490"/>
      <c r="AQ193" s="491"/>
      <c r="AR193" s="486"/>
      <c r="AS193" s="486"/>
      <c r="AT193" s="494"/>
      <c r="AU193" s="327" t="str">
        <f t="shared" ref="AU193" si="217">IFERROR(IF($D192="□",($AO192/$AK$7),($AO192/$AK$9)),"")</f>
        <v/>
      </c>
      <c r="AV193" s="327" t="str">
        <f t="shared" ref="AV193" si="218">IFERROR(IF($D192="□",($AN192/$AO$7),($AN192/$AO$9)),"")</f>
        <v/>
      </c>
    </row>
    <row r="194" spans="1:48" s="139" customFormat="1" ht="12" customHeight="1" x14ac:dyDescent="0.15">
      <c r="A194" s="497"/>
      <c r="B194" s="500"/>
      <c r="C194" s="515"/>
      <c r="D194" s="506"/>
      <c r="E194" s="364"/>
      <c r="F194" s="511"/>
      <c r="G194" s="512"/>
      <c r="H194" s="169" t="s">
        <v>224</v>
      </c>
      <c r="I194" s="168" t="str">
        <f>IFERROR(VLOOKUP(I192,'P1-1'!$B:$AP,31,FALSE),"")</f>
        <v/>
      </c>
      <c r="J194" s="168" t="str">
        <f>IFERROR(VLOOKUP(J192,'P1-1'!$B:$AP,31,FALSE),"")</f>
        <v/>
      </c>
      <c r="K194" s="168" t="str">
        <f>IFERROR(VLOOKUP(K192,'P1-1'!$B:$AP,31,FALSE),"")</f>
        <v/>
      </c>
      <c r="L194" s="168" t="str">
        <f>IFERROR(VLOOKUP(L192,'P1-1'!$B:$AP,31,FALSE),"")</f>
        <v/>
      </c>
      <c r="M194" s="168" t="str">
        <f>IFERROR(VLOOKUP(M192,'P1-1'!$B:$AP,31,FALSE),"")</f>
        <v/>
      </c>
      <c r="N194" s="168" t="str">
        <f>IFERROR(VLOOKUP(N192,'P1-1'!$B:$AP,31,FALSE),"")</f>
        <v/>
      </c>
      <c r="O194" s="168" t="str">
        <f>IFERROR(VLOOKUP(O192,'P1-1'!$B:$AP,31,FALSE),"")</f>
        <v/>
      </c>
      <c r="P194" s="168" t="str">
        <f>IFERROR(VLOOKUP(P192,'P1-1'!$B:$AP,31,FALSE),"")</f>
        <v/>
      </c>
      <c r="Q194" s="168" t="str">
        <f>IFERROR(VLOOKUP(Q192,'P1-1'!$B:$AP,31,FALSE),"")</f>
        <v/>
      </c>
      <c r="R194" s="168" t="str">
        <f>IFERROR(VLOOKUP(R192,'P1-1'!$B:$AP,31,FALSE),"")</f>
        <v/>
      </c>
      <c r="S194" s="168" t="str">
        <f>IFERROR(VLOOKUP(S192,'P1-1'!$B:$AP,31,FALSE),"")</f>
        <v/>
      </c>
      <c r="T194" s="168" t="str">
        <f>IFERROR(VLOOKUP(T192,'P1-1'!$B:$AP,31,FALSE),"")</f>
        <v/>
      </c>
      <c r="U194" s="168" t="str">
        <f>IFERROR(VLOOKUP(U192,'P1-1'!$B:$AP,31,FALSE),"")</f>
        <v/>
      </c>
      <c r="V194" s="168" t="str">
        <f>IFERROR(VLOOKUP(V192,'P1-1'!$B:$AP,31,FALSE),"")</f>
        <v/>
      </c>
      <c r="W194" s="168" t="str">
        <f>IFERROR(VLOOKUP(W192,'P1-1'!$B:$AP,31,FALSE),"")</f>
        <v/>
      </c>
      <c r="X194" s="168" t="str">
        <f>IFERROR(VLOOKUP(X192,'P1-1'!$B:$AP,31,FALSE),"")</f>
        <v/>
      </c>
      <c r="Y194" s="168" t="str">
        <f>IFERROR(VLOOKUP(Y192,'P1-1'!$B:$AP,31,FALSE),"")</f>
        <v/>
      </c>
      <c r="Z194" s="168" t="str">
        <f>IFERROR(VLOOKUP(Z192,'P1-1'!$B:$AP,31,FALSE),"")</f>
        <v/>
      </c>
      <c r="AA194" s="168" t="str">
        <f>IFERROR(VLOOKUP(AA192,'P1-1'!$B:$AP,31,FALSE),"")</f>
        <v/>
      </c>
      <c r="AB194" s="168" t="str">
        <f>IFERROR(VLOOKUP(AB192,'P1-1'!$B:$AP,31,FALSE),"")</f>
        <v/>
      </c>
      <c r="AC194" s="168" t="str">
        <f>IFERROR(VLOOKUP(AC192,'P1-1'!$B:$AP,31,FALSE),"")</f>
        <v/>
      </c>
      <c r="AD194" s="168" t="str">
        <f>IFERROR(VLOOKUP(AD192,'P1-1'!$B:$AP,31,FALSE),"")</f>
        <v/>
      </c>
      <c r="AE194" s="168" t="str">
        <f>IFERROR(VLOOKUP(AE192,'P1-1'!$B:$AP,31,FALSE),"")</f>
        <v/>
      </c>
      <c r="AF194" s="168" t="str">
        <f>IFERROR(VLOOKUP(AF192,'P1-1'!$B:$AP,31,FALSE),"")</f>
        <v/>
      </c>
      <c r="AG194" s="168" t="str">
        <f>IFERROR(VLOOKUP(AG192,'P1-1'!$B:$AP,31,FALSE),"")</f>
        <v/>
      </c>
      <c r="AH194" s="168" t="str">
        <f>IFERROR(VLOOKUP(AH192,'P1-1'!$B:$AP,31,FALSE),"")</f>
        <v/>
      </c>
      <c r="AI194" s="168" t="str">
        <f>IFERROR(VLOOKUP(AI192,'P1-1'!$B:$AP,31,FALSE),"")</f>
        <v/>
      </c>
      <c r="AJ194" s="168" t="str">
        <f>IFERROR(VLOOKUP(AJ192,'P1-1'!$B:$AP,31,FALSE),"")</f>
        <v/>
      </c>
      <c r="AK194" s="168" t="str">
        <f>IFERROR(VLOOKUP(AK192,'P1-1'!$B:$AP,31,FALSE),"")</f>
        <v/>
      </c>
      <c r="AL194" s="168" t="str">
        <f>IFERROR(VLOOKUP(AL192,'P1-1'!$B:$AP,31,FALSE),"")</f>
        <v/>
      </c>
      <c r="AM194" s="168" t="str">
        <f>IFERROR(VLOOKUP(AM192,'P1-1'!$B:$AP,31,FALSE),"")</f>
        <v/>
      </c>
      <c r="AN194" s="484"/>
      <c r="AO194" s="487"/>
      <c r="AP194" s="492"/>
      <c r="AQ194" s="493"/>
      <c r="AR194" s="487"/>
      <c r="AS194" s="487"/>
      <c r="AT194" s="494"/>
      <c r="AU194" s="328"/>
      <c r="AV194" s="328"/>
    </row>
    <row r="195" spans="1:48" s="139" customFormat="1" ht="12" customHeight="1" x14ac:dyDescent="0.15">
      <c r="A195" s="495">
        <v>58</v>
      </c>
      <c r="B195" s="498"/>
      <c r="C195" s="513"/>
      <c r="D195" s="504" t="s">
        <v>95</v>
      </c>
      <c r="E195" s="363"/>
      <c r="F195" s="507"/>
      <c r="G195" s="508"/>
      <c r="H195" s="166" t="s">
        <v>221</v>
      </c>
      <c r="I195" s="325"/>
      <c r="J195" s="325"/>
      <c r="K195" s="325"/>
      <c r="L195" s="325"/>
      <c r="M195" s="325"/>
      <c r="N195" s="325"/>
      <c r="O195" s="325"/>
      <c r="P195" s="325"/>
      <c r="Q195" s="325"/>
      <c r="R195" s="325"/>
      <c r="S195" s="325"/>
      <c r="T195" s="325"/>
      <c r="U195" s="325"/>
      <c r="V195" s="325"/>
      <c r="W195" s="325"/>
      <c r="X195" s="325"/>
      <c r="Y195" s="325"/>
      <c r="Z195" s="325"/>
      <c r="AA195" s="325"/>
      <c r="AB195" s="325"/>
      <c r="AC195" s="325"/>
      <c r="AD195" s="325"/>
      <c r="AE195" s="325"/>
      <c r="AF195" s="325"/>
      <c r="AG195" s="325"/>
      <c r="AH195" s="325"/>
      <c r="AI195" s="325"/>
      <c r="AJ195" s="325"/>
      <c r="AK195" s="325"/>
      <c r="AL195" s="325"/>
      <c r="AM195" s="325"/>
      <c r="AN195" s="482">
        <f t="shared" ref="AN195" si="219">IF(LEFT($AN$2,6)="共同生活援助",SUM(I196:AM196),SUM(I196:AM197))</f>
        <v>0</v>
      </c>
      <c r="AO195" s="485">
        <f>IF($AN$4="４週",AN195/4,AN195/(DAY(EOMONTH($I$22,0))/7))</f>
        <v>0</v>
      </c>
      <c r="AP195" s="488"/>
      <c r="AQ195" s="489"/>
      <c r="AR195" s="485" t="str">
        <f t="shared" ref="AR195" si="220">IF($AN$4="４週",AU196,AV196)</f>
        <v/>
      </c>
      <c r="AS195" s="485"/>
      <c r="AT195" s="494"/>
      <c r="AU195" s="326" t="s">
        <v>508</v>
      </c>
      <c r="AV195" s="326" t="s">
        <v>222</v>
      </c>
    </row>
    <row r="196" spans="1:48" s="139" customFormat="1" ht="12" customHeight="1" x14ac:dyDescent="0.15">
      <c r="A196" s="496"/>
      <c r="B196" s="499"/>
      <c r="C196" s="514"/>
      <c r="D196" s="505"/>
      <c r="E196" s="364"/>
      <c r="F196" s="509"/>
      <c r="G196" s="510"/>
      <c r="H196" s="167" t="s">
        <v>223</v>
      </c>
      <c r="I196" s="168" t="str">
        <f>IFERROR(VLOOKUP(I195,'P1-1'!$B:$AP,41,FALSE),"")</f>
        <v/>
      </c>
      <c r="J196" s="168" t="str">
        <f>IFERROR(VLOOKUP(J195,'P1-1'!$B:$AP,41,FALSE),"")</f>
        <v/>
      </c>
      <c r="K196" s="168" t="str">
        <f>IFERROR(VLOOKUP(K195,'P1-1'!$B:$AP,41,FALSE),"")</f>
        <v/>
      </c>
      <c r="L196" s="168" t="str">
        <f>IFERROR(VLOOKUP(L195,'P1-1'!$B:$AP,41,FALSE),"")</f>
        <v/>
      </c>
      <c r="M196" s="168" t="str">
        <f>IFERROR(VLOOKUP(M195,'P1-1'!$B:$AP,41,FALSE),"")</f>
        <v/>
      </c>
      <c r="N196" s="168" t="str">
        <f>IFERROR(VLOOKUP(N195,'P1-1'!$B:$AP,41,FALSE),"")</f>
        <v/>
      </c>
      <c r="O196" s="168" t="str">
        <f>IFERROR(VLOOKUP(O195,'P1-1'!$B:$AP,41,FALSE),"")</f>
        <v/>
      </c>
      <c r="P196" s="168" t="str">
        <f>IFERROR(VLOOKUP(P195,'P1-1'!$B:$AP,41,FALSE),"")</f>
        <v/>
      </c>
      <c r="Q196" s="168" t="str">
        <f>IFERROR(VLOOKUP(Q195,'P1-1'!$B:$AP,41,FALSE),"")</f>
        <v/>
      </c>
      <c r="R196" s="168" t="str">
        <f>IFERROR(VLOOKUP(R195,'P1-1'!$B:$AP,41,FALSE),"")</f>
        <v/>
      </c>
      <c r="S196" s="168" t="str">
        <f>IFERROR(VLOOKUP(S195,'P1-1'!$B:$AP,41,FALSE),"")</f>
        <v/>
      </c>
      <c r="T196" s="168" t="str">
        <f>IFERROR(VLOOKUP(T195,'P1-1'!$B:$AP,41,FALSE),"")</f>
        <v/>
      </c>
      <c r="U196" s="168" t="str">
        <f>IFERROR(VLOOKUP(U195,'P1-1'!$B:$AP,41,FALSE),"")</f>
        <v/>
      </c>
      <c r="V196" s="168" t="str">
        <f>IFERROR(VLOOKUP(V195,'P1-1'!$B:$AP,41,FALSE),"")</f>
        <v/>
      </c>
      <c r="W196" s="168" t="str">
        <f>IFERROR(VLOOKUP(W195,'P1-1'!$B:$AP,41,FALSE),"")</f>
        <v/>
      </c>
      <c r="X196" s="168" t="str">
        <f>IFERROR(VLOOKUP(X195,'P1-1'!$B:$AP,41,FALSE),"")</f>
        <v/>
      </c>
      <c r="Y196" s="168" t="str">
        <f>IFERROR(VLOOKUP(Y195,'P1-1'!$B:$AP,41,FALSE),"")</f>
        <v/>
      </c>
      <c r="Z196" s="168" t="str">
        <f>IFERROR(VLOOKUP(Z195,'P1-1'!$B:$AP,41,FALSE),"")</f>
        <v/>
      </c>
      <c r="AA196" s="168" t="str">
        <f>IFERROR(VLOOKUP(AA195,'P1-1'!$B:$AP,41,FALSE),"")</f>
        <v/>
      </c>
      <c r="AB196" s="168" t="str">
        <f>IFERROR(VLOOKUP(AB195,'P1-1'!$B:$AP,41,FALSE),"")</f>
        <v/>
      </c>
      <c r="AC196" s="168" t="str">
        <f>IFERROR(VLOOKUP(AC195,'P1-1'!$B:$AP,41,FALSE),"")</f>
        <v/>
      </c>
      <c r="AD196" s="168" t="str">
        <f>IFERROR(VLOOKUP(AD195,'P1-1'!$B:$AP,41,FALSE),"")</f>
        <v/>
      </c>
      <c r="AE196" s="168" t="str">
        <f>IFERROR(VLOOKUP(AE195,'P1-1'!$B:$AP,41,FALSE),"")</f>
        <v/>
      </c>
      <c r="AF196" s="168" t="str">
        <f>IFERROR(VLOOKUP(AF195,'P1-1'!$B:$AP,41,FALSE),"")</f>
        <v/>
      </c>
      <c r="AG196" s="168" t="str">
        <f>IFERROR(VLOOKUP(AG195,'P1-1'!$B:$AP,41,FALSE),"")</f>
        <v/>
      </c>
      <c r="AH196" s="168" t="str">
        <f>IFERROR(VLOOKUP(AH195,'P1-1'!$B:$AP,41,FALSE),"")</f>
        <v/>
      </c>
      <c r="AI196" s="168" t="str">
        <f>IFERROR(VLOOKUP(AI195,'P1-1'!$B:$AP,41,FALSE),"")</f>
        <v/>
      </c>
      <c r="AJ196" s="168" t="str">
        <f>IFERROR(VLOOKUP(AJ195,'P1-1'!$B:$AP,41,FALSE),"")</f>
        <v/>
      </c>
      <c r="AK196" s="168" t="str">
        <f>IFERROR(VLOOKUP(AK195,'P1-1'!$B:$AP,41,FALSE),"")</f>
        <v/>
      </c>
      <c r="AL196" s="168" t="str">
        <f>IFERROR(VLOOKUP(AL195,'P1-1'!$B:$AP,41,FALSE),"")</f>
        <v/>
      </c>
      <c r="AM196" s="168" t="str">
        <f>IFERROR(VLOOKUP(AM195,'P1-1'!$B:$AP,41,FALSE),"")</f>
        <v/>
      </c>
      <c r="AN196" s="483"/>
      <c r="AO196" s="486"/>
      <c r="AP196" s="490"/>
      <c r="AQ196" s="491"/>
      <c r="AR196" s="486"/>
      <c r="AS196" s="486"/>
      <c r="AT196" s="494"/>
      <c r="AU196" s="327" t="str">
        <f t="shared" ref="AU196" si="221">IFERROR(IF($D195="□",($AO195/$AK$7),($AO195/$AK$9)),"")</f>
        <v/>
      </c>
      <c r="AV196" s="327" t="str">
        <f t="shared" ref="AV196" si="222">IFERROR(IF($D195="□",($AN195/$AO$7),($AN195/$AO$9)),"")</f>
        <v/>
      </c>
    </row>
    <row r="197" spans="1:48" s="139" customFormat="1" ht="12" customHeight="1" x14ac:dyDescent="0.15">
      <c r="A197" s="497"/>
      <c r="B197" s="500"/>
      <c r="C197" s="515"/>
      <c r="D197" s="506"/>
      <c r="E197" s="364"/>
      <c r="F197" s="511"/>
      <c r="G197" s="512"/>
      <c r="H197" s="169" t="s">
        <v>224</v>
      </c>
      <c r="I197" s="168" t="str">
        <f>IFERROR(VLOOKUP(I195,'P1-1'!$B:$AP,31,FALSE),"")</f>
        <v/>
      </c>
      <c r="J197" s="168" t="str">
        <f>IFERROR(VLOOKUP(J195,'P1-1'!$B:$AP,31,FALSE),"")</f>
        <v/>
      </c>
      <c r="K197" s="168" t="str">
        <f>IFERROR(VLOOKUP(K195,'P1-1'!$B:$AP,31,FALSE),"")</f>
        <v/>
      </c>
      <c r="L197" s="168" t="str">
        <f>IFERROR(VLOOKUP(L195,'P1-1'!$B:$AP,31,FALSE),"")</f>
        <v/>
      </c>
      <c r="M197" s="168" t="str">
        <f>IFERROR(VLOOKUP(M195,'P1-1'!$B:$AP,31,FALSE),"")</f>
        <v/>
      </c>
      <c r="N197" s="168" t="str">
        <f>IFERROR(VLOOKUP(N195,'P1-1'!$B:$AP,31,FALSE),"")</f>
        <v/>
      </c>
      <c r="O197" s="168" t="str">
        <f>IFERROR(VLOOKUP(O195,'P1-1'!$B:$AP,31,FALSE),"")</f>
        <v/>
      </c>
      <c r="P197" s="168" t="str">
        <f>IFERROR(VLOOKUP(P195,'P1-1'!$B:$AP,31,FALSE),"")</f>
        <v/>
      </c>
      <c r="Q197" s="168" t="str">
        <f>IFERROR(VLOOKUP(Q195,'P1-1'!$B:$AP,31,FALSE),"")</f>
        <v/>
      </c>
      <c r="R197" s="168" t="str">
        <f>IFERROR(VLOOKUP(R195,'P1-1'!$B:$AP,31,FALSE),"")</f>
        <v/>
      </c>
      <c r="S197" s="168" t="str">
        <f>IFERROR(VLOOKUP(S195,'P1-1'!$B:$AP,31,FALSE),"")</f>
        <v/>
      </c>
      <c r="T197" s="168" t="str">
        <f>IFERROR(VLOOKUP(T195,'P1-1'!$B:$AP,31,FALSE),"")</f>
        <v/>
      </c>
      <c r="U197" s="168" t="str">
        <f>IFERROR(VLOOKUP(U195,'P1-1'!$B:$AP,31,FALSE),"")</f>
        <v/>
      </c>
      <c r="V197" s="168" t="str">
        <f>IFERROR(VLOOKUP(V195,'P1-1'!$B:$AP,31,FALSE),"")</f>
        <v/>
      </c>
      <c r="W197" s="168" t="str">
        <f>IFERROR(VLOOKUP(W195,'P1-1'!$B:$AP,31,FALSE),"")</f>
        <v/>
      </c>
      <c r="X197" s="168" t="str">
        <f>IFERROR(VLOOKUP(X195,'P1-1'!$B:$AP,31,FALSE),"")</f>
        <v/>
      </c>
      <c r="Y197" s="168" t="str">
        <f>IFERROR(VLOOKUP(Y195,'P1-1'!$B:$AP,31,FALSE),"")</f>
        <v/>
      </c>
      <c r="Z197" s="168" t="str">
        <f>IFERROR(VLOOKUP(Z195,'P1-1'!$B:$AP,31,FALSE),"")</f>
        <v/>
      </c>
      <c r="AA197" s="168" t="str">
        <f>IFERROR(VLOOKUP(AA195,'P1-1'!$B:$AP,31,FALSE),"")</f>
        <v/>
      </c>
      <c r="AB197" s="168" t="str">
        <f>IFERROR(VLOOKUP(AB195,'P1-1'!$B:$AP,31,FALSE),"")</f>
        <v/>
      </c>
      <c r="AC197" s="168" t="str">
        <f>IFERROR(VLOOKUP(AC195,'P1-1'!$B:$AP,31,FALSE),"")</f>
        <v/>
      </c>
      <c r="AD197" s="168" t="str">
        <f>IFERROR(VLOOKUP(AD195,'P1-1'!$B:$AP,31,FALSE),"")</f>
        <v/>
      </c>
      <c r="AE197" s="168" t="str">
        <f>IFERROR(VLOOKUP(AE195,'P1-1'!$B:$AP,31,FALSE),"")</f>
        <v/>
      </c>
      <c r="AF197" s="168" t="str">
        <f>IFERROR(VLOOKUP(AF195,'P1-1'!$B:$AP,31,FALSE),"")</f>
        <v/>
      </c>
      <c r="AG197" s="168" t="str">
        <f>IFERROR(VLOOKUP(AG195,'P1-1'!$B:$AP,31,FALSE),"")</f>
        <v/>
      </c>
      <c r="AH197" s="168" t="str">
        <f>IFERROR(VLOOKUP(AH195,'P1-1'!$B:$AP,31,FALSE),"")</f>
        <v/>
      </c>
      <c r="AI197" s="168" t="str">
        <f>IFERROR(VLOOKUP(AI195,'P1-1'!$B:$AP,31,FALSE),"")</f>
        <v/>
      </c>
      <c r="AJ197" s="168" t="str">
        <f>IFERROR(VLOOKUP(AJ195,'P1-1'!$B:$AP,31,FALSE),"")</f>
        <v/>
      </c>
      <c r="AK197" s="168" t="str">
        <f>IFERROR(VLOOKUP(AK195,'P1-1'!$B:$AP,31,FALSE),"")</f>
        <v/>
      </c>
      <c r="AL197" s="168" t="str">
        <f>IFERROR(VLOOKUP(AL195,'P1-1'!$B:$AP,31,FALSE),"")</f>
        <v/>
      </c>
      <c r="AM197" s="168" t="str">
        <f>IFERROR(VLOOKUP(AM195,'P1-1'!$B:$AP,31,FALSE),"")</f>
        <v/>
      </c>
      <c r="AN197" s="484"/>
      <c r="AO197" s="487"/>
      <c r="AP197" s="492"/>
      <c r="AQ197" s="493"/>
      <c r="AR197" s="487"/>
      <c r="AS197" s="487"/>
      <c r="AT197" s="494"/>
      <c r="AU197" s="328"/>
      <c r="AV197" s="328"/>
    </row>
    <row r="198" spans="1:48" s="139" customFormat="1" ht="12" customHeight="1" x14ac:dyDescent="0.15">
      <c r="A198" s="495">
        <v>59</v>
      </c>
      <c r="B198" s="498"/>
      <c r="C198" s="513"/>
      <c r="D198" s="504" t="s">
        <v>95</v>
      </c>
      <c r="E198" s="363"/>
      <c r="F198" s="507"/>
      <c r="G198" s="508"/>
      <c r="H198" s="166" t="s">
        <v>221</v>
      </c>
      <c r="I198" s="325"/>
      <c r="J198" s="325"/>
      <c r="K198" s="325"/>
      <c r="L198" s="325"/>
      <c r="M198" s="325"/>
      <c r="N198" s="325"/>
      <c r="O198" s="325"/>
      <c r="P198" s="325"/>
      <c r="Q198" s="325"/>
      <c r="R198" s="325"/>
      <c r="S198" s="325"/>
      <c r="T198" s="325"/>
      <c r="U198" s="325"/>
      <c r="V198" s="325"/>
      <c r="W198" s="325"/>
      <c r="X198" s="325"/>
      <c r="Y198" s="325"/>
      <c r="Z198" s="325"/>
      <c r="AA198" s="325"/>
      <c r="AB198" s="325"/>
      <c r="AC198" s="325"/>
      <c r="AD198" s="325"/>
      <c r="AE198" s="325"/>
      <c r="AF198" s="325"/>
      <c r="AG198" s="325"/>
      <c r="AH198" s="325"/>
      <c r="AI198" s="325"/>
      <c r="AJ198" s="325"/>
      <c r="AK198" s="325"/>
      <c r="AL198" s="325"/>
      <c r="AM198" s="325"/>
      <c r="AN198" s="482">
        <f t="shared" ref="AN198" si="223">IF(LEFT($AN$2,6)="共同生活援助",SUM(I199:AM199),SUM(I199:AM200))</f>
        <v>0</v>
      </c>
      <c r="AO198" s="485">
        <f>IF($AN$4="４週",AN198/4,AN198/(DAY(EOMONTH($I$22,0))/7))</f>
        <v>0</v>
      </c>
      <c r="AP198" s="488"/>
      <c r="AQ198" s="489"/>
      <c r="AR198" s="485" t="str">
        <f t="shared" ref="AR198" si="224">IF($AN$4="４週",AU199,AV199)</f>
        <v/>
      </c>
      <c r="AS198" s="485"/>
      <c r="AT198" s="494"/>
      <c r="AU198" s="326" t="s">
        <v>508</v>
      </c>
      <c r="AV198" s="326" t="s">
        <v>222</v>
      </c>
    </row>
    <row r="199" spans="1:48" s="139" customFormat="1" ht="12" customHeight="1" x14ac:dyDescent="0.15">
      <c r="A199" s="496"/>
      <c r="B199" s="499"/>
      <c r="C199" s="514"/>
      <c r="D199" s="505"/>
      <c r="E199" s="364"/>
      <c r="F199" s="509"/>
      <c r="G199" s="510"/>
      <c r="H199" s="167" t="s">
        <v>223</v>
      </c>
      <c r="I199" s="168" t="str">
        <f>IFERROR(VLOOKUP(I198,'P1-1'!$B:$AP,41,FALSE),"")</f>
        <v/>
      </c>
      <c r="J199" s="168" t="str">
        <f>IFERROR(VLOOKUP(J198,'P1-1'!$B:$AP,41,FALSE),"")</f>
        <v/>
      </c>
      <c r="K199" s="168" t="str">
        <f>IFERROR(VLOOKUP(K198,'P1-1'!$B:$AP,41,FALSE),"")</f>
        <v/>
      </c>
      <c r="L199" s="168" t="str">
        <f>IFERROR(VLOOKUP(L198,'P1-1'!$B:$AP,41,FALSE),"")</f>
        <v/>
      </c>
      <c r="M199" s="168" t="str">
        <f>IFERROR(VLOOKUP(M198,'P1-1'!$B:$AP,41,FALSE),"")</f>
        <v/>
      </c>
      <c r="N199" s="168" t="str">
        <f>IFERROR(VLOOKUP(N198,'P1-1'!$B:$AP,41,FALSE),"")</f>
        <v/>
      </c>
      <c r="O199" s="168" t="str">
        <f>IFERROR(VLOOKUP(O198,'P1-1'!$B:$AP,41,FALSE),"")</f>
        <v/>
      </c>
      <c r="P199" s="168" t="str">
        <f>IFERROR(VLOOKUP(P198,'P1-1'!$B:$AP,41,FALSE),"")</f>
        <v/>
      </c>
      <c r="Q199" s="168" t="str">
        <f>IFERROR(VLOOKUP(Q198,'P1-1'!$B:$AP,41,FALSE),"")</f>
        <v/>
      </c>
      <c r="R199" s="168" t="str">
        <f>IFERROR(VLOOKUP(R198,'P1-1'!$B:$AP,41,FALSE),"")</f>
        <v/>
      </c>
      <c r="S199" s="168" t="str">
        <f>IFERROR(VLOOKUP(S198,'P1-1'!$B:$AP,41,FALSE),"")</f>
        <v/>
      </c>
      <c r="T199" s="168" t="str">
        <f>IFERROR(VLOOKUP(T198,'P1-1'!$B:$AP,41,FALSE),"")</f>
        <v/>
      </c>
      <c r="U199" s="168" t="str">
        <f>IFERROR(VLOOKUP(U198,'P1-1'!$B:$AP,41,FALSE),"")</f>
        <v/>
      </c>
      <c r="V199" s="168" t="str">
        <f>IFERROR(VLOOKUP(V198,'P1-1'!$B:$AP,41,FALSE),"")</f>
        <v/>
      </c>
      <c r="W199" s="168" t="str">
        <f>IFERROR(VLOOKUP(W198,'P1-1'!$B:$AP,41,FALSE),"")</f>
        <v/>
      </c>
      <c r="X199" s="168" t="str">
        <f>IFERROR(VLOOKUP(X198,'P1-1'!$B:$AP,41,FALSE),"")</f>
        <v/>
      </c>
      <c r="Y199" s="168" t="str">
        <f>IFERROR(VLOOKUP(Y198,'P1-1'!$B:$AP,41,FALSE),"")</f>
        <v/>
      </c>
      <c r="Z199" s="168" t="str">
        <f>IFERROR(VLOOKUP(Z198,'P1-1'!$B:$AP,41,FALSE),"")</f>
        <v/>
      </c>
      <c r="AA199" s="168" t="str">
        <f>IFERROR(VLOOKUP(AA198,'P1-1'!$B:$AP,41,FALSE),"")</f>
        <v/>
      </c>
      <c r="AB199" s="168" t="str">
        <f>IFERROR(VLOOKUP(AB198,'P1-1'!$B:$AP,41,FALSE),"")</f>
        <v/>
      </c>
      <c r="AC199" s="168" t="str">
        <f>IFERROR(VLOOKUP(AC198,'P1-1'!$B:$AP,41,FALSE),"")</f>
        <v/>
      </c>
      <c r="AD199" s="168" t="str">
        <f>IFERROR(VLOOKUP(AD198,'P1-1'!$B:$AP,41,FALSE),"")</f>
        <v/>
      </c>
      <c r="AE199" s="168" t="str">
        <f>IFERROR(VLOOKUP(AE198,'P1-1'!$B:$AP,41,FALSE),"")</f>
        <v/>
      </c>
      <c r="AF199" s="168" t="str">
        <f>IFERROR(VLOOKUP(AF198,'P1-1'!$B:$AP,41,FALSE),"")</f>
        <v/>
      </c>
      <c r="AG199" s="168" t="str">
        <f>IFERROR(VLOOKUP(AG198,'P1-1'!$B:$AP,41,FALSE),"")</f>
        <v/>
      </c>
      <c r="AH199" s="168" t="str">
        <f>IFERROR(VLOOKUP(AH198,'P1-1'!$B:$AP,41,FALSE),"")</f>
        <v/>
      </c>
      <c r="AI199" s="168" t="str">
        <f>IFERROR(VLOOKUP(AI198,'P1-1'!$B:$AP,41,FALSE),"")</f>
        <v/>
      </c>
      <c r="AJ199" s="168" t="str">
        <f>IFERROR(VLOOKUP(AJ198,'P1-1'!$B:$AP,41,FALSE),"")</f>
        <v/>
      </c>
      <c r="AK199" s="168" t="str">
        <f>IFERROR(VLOOKUP(AK198,'P1-1'!$B:$AP,41,FALSE),"")</f>
        <v/>
      </c>
      <c r="AL199" s="168" t="str">
        <f>IFERROR(VLOOKUP(AL198,'P1-1'!$B:$AP,41,FALSE),"")</f>
        <v/>
      </c>
      <c r="AM199" s="168" t="str">
        <f>IFERROR(VLOOKUP(AM198,'P1-1'!$B:$AP,41,FALSE),"")</f>
        <v/>
      </c>
      <c r="AN199" s="483"/>
      <c r="AO199" s="486"/>
      <c r="AP199" s="490"/>
      <c r="AQ199" s="491"/>
      <c r="AR199" s="486"/>
      <c r="AS199" s="486"/>
      <c r="AT199" s="494"/>
      <c r="AU199" s="327" t="str">
        <f t="shared" ref="AU199" si="225">IFERROR(IF($D198="□",($AO198/$AK$7),($AO198/$AK$9)),"")</f>
        <v/>
      </c>
      <c r="AV199" s="327" t="str">
        <f t="shared" ref="AV199" si="226">IFERROR(IF($D198="□",($AN198/$AO$7),($AN198/$AO$9)),"")</f>
        <v/>
      </c>
    </row>
    <row r="200" spans="1:48" s="139" customFormat="1" ht="12" customHeight="1" x14ac:dyDescent="0.15">
      <c r="A200" s="497"/>
      <c r="B200" s="500"/>
      <c r="C200" s="515"/>
      <c r="D200" s="506"/>
      <c r="E200" s="364"/>
      <c r="F200" s="511"/>
      <c r="G200" s="512"/>
      <c r="H200" s="169" t="s">
        <v>224</v>
      </c>
      <c r="I200" s="168" t="str">
        <f>IFERROR(VLOOKUP(I198,'P1-1'!$B:$AP,31,FALSE),"")</f>
        <v/>
      </c>
      <c r="J200" s="168" t="str">
        <f>IFERROR(VLOOKUP(J198,'P1-1'!$B:$AP,31,FALSE),"")</f>
        <v/>
      </c>
      <c r="K200" s="168" t="str">
        <f>IFERROR(VLOOKUP(K198,'P1-1'!$B:$AP,31,FALSE),"")</f>
        <v/>
      </c>
      <c r="L200" s="168" t="str">
        <f>IFERROR(VLOOKUP(L198,'P1-1'!$B:$AP,31,FALSE),"")</f>
        <v/>
      </c>
      <c r="M200" s="168" t="str">
        <f>IFERROR(VLOOKUP(M198,'P1-1'!$B:$AP,31,FALSE),"")</f>
        <v/>
      </c>
      <c r="N200" s="168" t="str">
        <f>IFERROR(VLOOKUP(N198,'P1-1'!$B:$AP,31,FALSE),"")</f>
        <v/>
      </c>
      <c r="O200" s="168" t="str">
        <f>IFERROR(VLOOKUP(O198,'P1-1'!$B:$AP,31,FALSE),"")</f>
        <v/>
      </c>
      <c r="P200" s="168" t="str">
        <f>IFERROR(VLOOKUP(P198,'P1-1'!$B:$AP,31,FALSE),"")</f>
        <v/>
      </c>
      <c r="Q200" s="168" t="str">
        <f>IFERROR(VLOOKUP(Q198,'P1-1'!$B:$AP,31,FALSE),"")</f>
        <v/>
      </c>
      <c r="R200" s="168" t="str">
        <f>IFERROR(VLOOKUP(R198,'P1-1'!$B:$AP,31,FALSE),"")</f>
        <v/>
      </c>
      <c r="S200" s="168" t="str">
        <f>IFERROR(VLOOKUP(S198,'P1-1'!$B:$AP,31,FALSE),"")</f>
        <v/>
      </c>
      <c r="T200" s="168" t="str">
        <f>IFERROR(VLOOKUP(T198,'P1-1'!$B:$AP,31,FALSE),"")</f>
        <v/>
      </c>
      <c r="U200" s="168" t="str">
        <f>IFERROR(VLOOKUP(U198,'P1-1'!$B:$AP,31,FALSE),"")</f>
        <v/>
      </c>
      <c r="V200" s="168" t="str">
        <f>IFERROR(VLOOKUP(V198,'P1-1'!$B:$AP,31,FALSE),"")</f>
        <v/>
      </c>
      <c r="W200" s="168" t="str">
        <f>IFERROR(VLOOKUP(W198,'P1-1'!$B:$AP,31,FALSE),"")</f>
        <v/>
      </c>
      <c r="X200" s="168" t="str">
        <f>IFERROR(VLOOKUP(X198,'P1-1'!$B:$AP,31,FALSE),"")</f>
        <v/>
      </c>
      <c r="Y200" s="168" t="str">
        <f>IFERROR(VLOOKUP(Y198,'P1-1'!$B:$AP,31,FALSE),"")</f>
        <v/>
      </c>
      <c r="Z200" s="168" t="str">
        <f>IFERROR(VLOOKUP(Z198,'P1-1'!$B:$AP,31,FALSE),"")</f>
        <v/>
      </c>
      <c r="AA200" s="168" t="str">
        <f>IFERROR(VLOOKUP(AA198,'P1-1'!$B:$AP,31,FALSE),"")</f>
        <v/>
      </c>
      <c r="AB200" s="168" t="str">
        <f>IFERROR(VLOOKUP(AB198,'P1-1'!$B:$AP,31,FALSE),"")</f>
        <v/>
      </c>
      <c r="AC200" s="168" t="str">
        <f>IFERROR(VLOOKUP(AC198,'P1-1'!$B:$AP,31,FALSE),"")</f>
        <v/>
      </c>
      <c r="AD200" s="168" t="str">
        <f>IFERROR(VLOOKUP(AD198,'P1-1'!$B:$AP,31,FALSE),"")</f>
        <v/>
      </c>
      <c r="AE200" s="168" t="str">
        <f>IFERROR(VLOOKUP(AE198,'P1-1'!$B:$AP,31,FALSE),"")</f>
        <v/>
      </c>
      <c r="AF200" s="168" t="str">
        <f>IFERROR(VLOOKUP(AF198,'P1-1'!$B:$AP,31,FALSE),"")</f>
        <v/>
      </c>
      <c r="AG200" s="168" t="str">
        <f>IFERROR(VLOOKUP(AG198,'P1-1'!$B:$AP,31,FALSE),"")</f>
        <v/>
      </c>
      <c r="AH200" s="168" t="str">
        <f>IFERROR(VLOOKUP(AH198,'P1-1'!$B:$AP,31,FALSE),"")</f>
        <v/>
      </c>
      <c r="AI200" s="168" t="str">
        <f>IFERROR(VLOOKUP(AI198,'P1-1'!$B:$AP,31,FALSE),"")</f>
        <v/>
      </c>
      <c r="AJ200" s="168" t="str">
        <f>IFERROR(VLOOKUP(AJ198,'P1-1'!$B:$AP,31,FALSE),"")</f>
        <v/>
      </c>
      <c r="AK200" s="168" t="str">
        <f>IFERROR(VLOOKUP(AK198,'P1-1'!$B:$AP,31,FALSE),"")</f>
        <v/>
      </c>
      <c r="AL200" s="168" t="str">
        <f>IFERROR(VLOOKUP(AL198,'P1-1'!$B:$AP,31,FALSE),"")</f>
        <v/>
      </c>
      <c r="AM200" s="168" t="str">
        <f>IFERROR(VLOOKUP(AM198,'P1-1'!$B:$AP,31,FALSE),"")</f>
        <v/>
      </c>
      <c r="AN200" s="484"/>
      <c r="AO200" s="487"/>
      <c r="AP200" s="492"/>
      <c r="AQ200" s="493"/>
      <c r="AR200" s="487"/>
      <c r="AS200" s="487"/>
      <c r="AT200" s="494"/>
      <c r="AU200" s="328"/>
      <c r="AV200" s="328"/>
    </row>
    <row r="201" spans="1:48" s="139" customFormat="1" ht="12" customHeight="1" x14ac:dyDescent="0.15">
      <c r="A201" s="495">
        <v>60</v>
      </c>
      <c r="B201" s="498"/>
      <c r="C201" s="513"/>
      <c r="D201" s="504" t="s">
        <v>95</v>
      </c>
      <c r="E201" s="363"/>
      <c r="F201" s="507"/>
      <c r="G201" s="508"/>
      <c r="H201" s="166" t="s">
        <v>221</v>
      </c>
      <c r="I201" s="325"/>
      <c r="J201" s="325"/>
      <c r="K201" s="325"/>
      <c r="L201" s="325"/>
      <c r="M201" s="325"/>
      <c r="N201" s="325"/>
      <c r="O201" s="325"/>
      <c r="P201" s="325"/>
      <c r="Q201" s="325"/>
      <c r="R201" s="325"/>
      <c r="S201" s="325"/>
      <c r="T201" s="325"/>
      <c r="U201" s="325"/>
      <c r="V201" s="325"/>
      <c r="W201" s="325"/>
      <c r="X201" s="325"/>
      <c r="Y201" s="325"/>
      <c r="Z201" s="325"/>
      <c r="AA201" s="325"/>
      <c r="AB201" s="325"/>
      <c r="AC201" s="325"/>
      <c r="AD201" s="325"/>
      <c r="AE201" s="325"/>
      <c r="AF201" s="325"/>
      <c r="AG201" s="325"/>
      <c r="AH201" s="325"/>
      <c r="AI201" s="325"/>
      <c r="AJ201" s="325"/>
      <c r="AK201" s="325"/>
      <c r="AL201" s="325"/>
      <c r="AM201" s="325"/>
      <c r="AN201" s="482">
        <f t="shared" ref="AN201" si="227">IF(LEFT($AN$2,6)="共同生活援助",SUM(I202:AM202),SUM(I202:AM203))</f>
        <v>0</v>
      </c>
      <c r="AO201" s="485">
        <f>IF($AN$4="４週",AN201/4,AN201/(DAY(EOMONTH($I$22,0))/7))</f>
        <v>0</v>
      </c>
      <c r="AP201" s="488"/>
      <c r="AQ201" s="489"/>
      <c r="AR201" s="485" t="str">
        <f t="shared" ref="AR201" si="228">IF($AN$4="４週",AU202,AV202)</f>
        <v/>
      </c>
      <c r="AS201" s="485"/>
      <c r="AT201" s="494"/>
      <c r="AU201" s="326" t="s">
        <v>508</v>
      </c>
      <c r="AV201" s="326" t="s">
        <v>222</v>
      </c>
    </row>
    <row r="202" spans="1:48" s="139" customFormat="1" ht="12" customHeight="1" x14ac:dyDescent="0.15">
      <c r="A202" s="496"/>
      <c r="B202" s="499"/>
      <c r="C202" s="514"/>
      <c r="D202" s="505"/>
      <c r="E202" s="364"/>
      <c r="F202" s="509"/>
      <c r="G202" s="510"/>
      <c r="H202" s="167" t="s">
        <v>223</v>
      </c>
      <c r="I202" s="168" t="str">
        <f>IFERROR(VLOOKUP(I201,'P1-1'!$B:$AP,41,FALSE),"")</f>
        <v/>
      </c>
      <c r="J202" s="168" t="str">
        <f>IFERROR(VLOOKUP(J201,'P1-1'!$B:$AP,41,FALSE),"")</f>
        <v/>
      </c>
      <c r="K202" s="168" t="str">
        <f>IFERROR(VLOOKUP(K201,'P1-1'!$B:$AP,41,FALSE),"")</f>
        <v/>
      </c>
      <c r="L202" s="168" t="str">
        <f>IFERROR(VLOOKUP(L201,'P1-1'!$B:$AP,41,FALSE),"")</f>
        <v/>
      </c>
      <c r="M202" s="168" t="str">
        <f>IFERROR(VLOOKUP(M201,'P1-1'!$B:$AP,41,FALSE),"")</f>
        <v/>
      </c>
      <c r="N202" s="168" t="str">
        <f>IFERROR(VLOOKUP(N201,'P1-1'!$B:$AP,41,FALSE),"")</f>
        <v/>
      </c>
      <c r="O202" s="168" t="str">
        <f>IFERROR(VLOOKUP(O201,'P1-1'!$B:$AP,41,FALSE),"")</f>
        <v/>
      </c>
      <c r="P202" s="168" t="str">
        <f>IFERROR(VLOOKUP(P201,'P1-1'!$B:$AP,41,FALSE),"")</f>
        <v/>
      </c>
      <c r="Q202" s="168" t="str">
        <f>IFERROR(VLOOKUP(Q201,'P1-1'!$B:$AP,41,FALSE),"")</f>
        <v/>
      </c>
      <c r="R202" s="168" t="str">
        <f>IFERROR(VLOOKUP(R201,'P1-1'!$B:$AP,41,FALSE),"")</f>
        <v/>
      </c>
      <c r="S202" s="168" t="str">
        <f>IFERROR(VLOOKUP(S201,'P1-1'!$B:$AP,41,FALSE),"")</f>
        <v/>
      </c>
      <c r="T202" s="168" t="str">
        <f>IFERROR(VLOOKUP(T201,'P1-1'!$B:$AP,41,FALSE),"")</f>
        <v/>
      </c>
      <c r="U202" s="168" t="str">
        <f>IFERROR(VLOOKUP(U201,'P1-1'!$B:$AP,41,FALSE),"")</f>
        <v/>
      </c>
      <c r="V202" s="168" t="str">
        <f>IFERROR(VLOOKUP(V201,'P1-1'!$B:$AP,41,FALSE),"")</f>
        <v/>
      </c>
      <c r="W202" s="168" t="str">
        <f>IFERROR(VLOOKUP(W201,'P1-1'!$B:$AP,41,FALSE),"")</f>
        <v/>
      </c>
      <c r="X202" s="168" t="str">
        <f>IFERROR(VLOOKUP(X201,'P1-1'!$B:$AP,41,FALSE),"")</f>
        <v/>
      </c>
      <c r="Y202" s="168" t="str">
        <f>IFERROR(VLOOKUP(Y201,'P1-1'!$B:$AP,41,FALSE),"")</f>
        <v/>
      </c>
      <c r="Z202" s="168" t="str">
        <f>IFERROR(VLOOKUP(Z201,'P1-1'!$B:$AP,41,FALSE),"")</f>
        <v/>
      </c>
      <c r="AA202" s="168" t="str">
        <f>IFERROR(VLOOKUP(AA201,'P1-1'!$B:$AP,41,FALSE),"")</f>
        <v/>
      </c>
      <c r="AB202" s="168" t="str">
        <f>IFERROR(VLOOKUP(AB201,'P1-1'!$B:$AP,41,FALSE),"")</f>
        <v/>
      </c>
      <c r="AC202" s="168" t="str">
        <f>IFERROR(VLOOKUP(AC201,'P1-1'!$B:$AP,41,FALSE),"")</f>
        <v/>
      </c>
      <c r="AD202" s="168" t="str">
        <f>IFERROR(VLOOKUP(AD201,'P1-1'!$B:$AP,41,FALSE),"")</f>
        <v/>
      </c>
      <c r="AE202" s="168" t="str">
        <f>IFERROR(VLOOKUP(AE201,'P1-1'!$B:$AP,41,FALSE),"")</f>
        <v/>
      </c>
      <c r="AF202" s="168" t="str">
        <f>IFERROR(VLOOKUP(AF201,'P1-1'!$B:$AP,41,FALSE),"")</f>
        <v/>
      </c>
      <c r="AG202" s="168" t="str">
        <f>IFERROR(VLOOKUP(AG201,'P1-1'!$B:$AP,41,FALSE),"")</f>
        <v/>
      </c>
      <c r="AH202" s="168" t="str">
        <f>IFERROR(VLOOKUP(AH201,'P1-1'!$B:$AP,41,FALSE),"")</f>
        <v/>
      </c>
      <c r="AI202" s="168" t="str">
        <f>IFERROR(VLOOKUP(AI201,'P1-1'!$B:$AP,41,FALSE),"")</f>
        <v/>
      </c>
      <c r="AJ202" s="168" t="str">
        <f>IFERROR(VLOOKUP(AJ201,'P1-1'!$B:$AP,41,FALSE),"")</f>
        <v/>
      </c>
      <c r="AK202" s="168" t="str">
        <f>IFERROR(VLOOKUP(AK201,'P1-1'!$B:$AP,41,FALSE),"")</f>
        <v/>
      </c>
      <c r="AL202" s="168" t="str">
        <f>IFERROR(VLOOKUP(AL201,'P1-1'!$B:$AP,41,FALSE),"")</f>
        <v/>
      </c>
      <c r="AM202" s="168" t="str">
        <f>IFERROR(VLOOKUP(AM201,'P1-1'!$B:$AP,41,FALSE),"")</f>
        <v/>
      </c>
      <c r="AN202" s="483"/>
      <c r="AO202" s="486"/>
      <c r="AP202" s="490"/>
      <c r="AQ202" s="491"/>
      <c r="AR202" s="486"/>
      <c r="AS202" s="486"/>
      <c r="AT202" s="494"/>
      <c r="AU202" s="327" t="str">
        <f t="shared" ref="AU202" si="229">IFERROR(IF($D201="□",($AO201/$AK$7),($AO201/$AK$9)),"")</f>
        <v/>
      </c>
      <c r="AV202" s="327" t="str">
        <f t="shared" ref="AV202" si="230">IFERROR(IF($D201="□",($AN201/$AO$7),($AN201/$AO$9)),"")</f>
        <v/>
      </c>
    </row>
    <row r="203" spans="1:48" s="139" customFormat="1" ht="12" customHeight="1" x14ac:dyDescent="0.15">
      <c r="A203" s="497"/>
      <c r="B203" s="500"/>
      <c r="C203" s="515"/>
      <c r="D203" s="506"/>
      <c r="E203" s="364"/>
      <c r="F203" s="511"/>
      <c r="G203" s="512"/>
      <c r="H203" s="169" t="s">
        <v>224</v>
      </c>
      <c r="I203" s="168" t="str">
        <f>IFERROR(VLOOKUP(I201,'P1-1'!$B:$AP,31,FALSE),"")</f>
        <v/>
      </c>
      <c r="J203" s="168" t="str">
        <f>IFERROR(VLOOKUP(J201,'P1-1'!$B:$AP,31,FALSE),"")</f>
        <v/>
      </c>
      <c r="K203" s="168" t="str">
        <f>IFERROR(VLOOKUP(K201,'P1-1'!$B:$AP,31,FALSE),"")</f>
        <v/>
      </c>
      <c r="L203" s="168" t="str">
        <f>IFERROR(VLOOKUP(L201,'P1-1'!$B:$AP,31,FALSE),"")</f>
        <v/>
      </c>
      <c r="M203" s="168" t="str">
        <f>IFERROR(VLOOKUP(M201,'P1-1'!$B:$AP,31,FALSE),"")</f>
        <v/>
      </c>
      <c r="N203" s="168" t="str">
        <f>IFERROR(VLOOKUP(N201,'P1-1'!$B:$AP,31,FALSE),"")</f>
        <v/>
      </c>
      <c r="O203" s="168" t="str">
        <f>IFERROR(VLOOKUP(O201,'P1-1'!$B:$AP,31,FALSE),"")</f>
        <v/>
      </c>
      <c r="P203" s="168" t="str">
        <f>IFERROR(VLOOKUP(P201,'P1-1'!$B:$AP,31,FALSE),"")</f>
        <v/>
      </c>
      <c r="Q203" s="168" t="str">
        <f>IFERROR(VLOOKUP(Q201,'P1-1'!$B:$AP,31,FALSE),"")</f>
        <v/>
      </c>
      <c r="R203" s="168" t="str">
        <f>IFERROR(VLOOKUP(R201,'P1-1'!$B:$AP,31,FALSE),"")</f>
        <v/>
      </c>
      <c r="S203" s="168" t="str">
        <f>IFERROR(VLOOKUP(S201,'P1-1'!$B:$AP,31,FALSE),"")</f>
        <v/>
      </c>
      <c r="T203" s="168" t="str">
        <f>IFERROR(VLOOKUP(T201,'P1-1'!$B:$AP,31,FALSE),"")</f>
        <v/>
      </c>
      <c r="U203" s="168" t="str">
        <f>IFERROR(VLOOKUP(U201,'P1-1'!$B:$AP,31,FALSE),"")</f>
        <v/>
      </c>
      <c r="V203" s="168" t="str">
        <f>IFERROR(VLOOKUP(V201,'P1-1'!$B:$AP,31,FALSE),"")</f>
        <v/>
      </c>
      <c r="W203" s="168" t="str">
        <f>IFERROR(VLOOKUP(W201,'P1-1'!$B:$AP,31,FALSE),"")</f>
        <v/>
      </c>
      <c r="X203" s="168" t="str">
        <f>IFERROR(VLOOKUP(X201,'P1-1'!$B:$AP,31,FALSE),"")</f>
        <v/>
      </c>
      <c r="Y203" s="168" t="str">
        <f>IFERROR(VLOOKUP(Y201,'P1-1'!$B:$AP,31,FALSE),"")</f>
        <v/>
      </c>
      <c r="Z203" s="168" t="str">
        <f>IFERROR(VLOOKUP(Z201,'P1-1'!$B:$AP,31,FALSE),"")</f>
        <v/>
      </c>
      <c r="AA203" s="168" t="str">
        <f>IFERROR(VLOOKUP(AA201,'P1-1'!$B:$AP,31,FALSE),"")</f>
        <v/>
      </c>
      <c r="AB203" s="168" t="str">
        <f>IFERROR(VLOOKUP(AB201,'P1-1'!$B:$AP,31,FALSE),"")</f>
        <v/>
      </c>
      <c r="AC203" s="168" t="str">
        <f>IFERROR(VLOOKUP(AC201,'P1-1'!$B:$AP,31,FALSE),"")</f>
        <v/>
      </c>
      <c r="AD203" s="168" t="str">
        <f>IFERROR(VLOOKUP(AD201,'P1-1'!$B:$AP,31,FALSE),"")</f>
        <v/>
      </c>
      <c r="AE203" s="168" t="str">
        <f>IFERROR(VLOOKUP(AE201,'P1-1'!$B:$AP,31,FALSE),"")</f>
        <v/>
      </c>
      <c r="AF203" s="168" t="str">
        <f>IFERROR(VLOOKUP(AF201,'P1-1'!$B:$AP,31,FALSE),"")</f>
        <v/>
      </c>
      <c r="AG203" s="168" t="str">
        <f>IFERROR(VLOOKUP(AG201,'P1-1'!$B:$AP,31,FALSE),"")</f>
        <v/>
      </c>
      <c r="AH203" s="168" t="str">
        <f>IFERROR(VLOOKUP(AH201,'P1-1'!$B:$AP,31,FALSE),"")</f>
        <v/>
      </c>
      <c r="AI203" s="168" t="str">
        <f>IFERROR(VLOOKUP(AI201,'P1-1'!$B:$AP,31,FALSE),"")</f>
        <v/>
      </c>
      <c r="AJ203" s="168" t="str">
        <f>IFERROR(VLOOKUP(AJ201,'P1-1'!$B:$AP,31,FALSE),"")</f>
        <v/>
      </c>
      <c r="AK203" s="168" t="str">
        <f>IFERROR(VLOOKUP(AK201,'P1-1'!$B:$AP,31,FALSE),"")</f>
        <v/>
      </c>
      <c r="AL203" s="168" t="str">
        <f>IFERROR(VLOOKUP(AL201,'P1-1'!$B:$AP,31,FALSE),"")</f>
        <v/>
      </c>
      <c r="AM203" s="168" t="str">
        <f>IFERROR(VLOOKUP(AM201,'P1-1'!$B:$AP,31,FALSE),"")</f>
        <v/>
      </c>
      <c r="AN203" s="484"/>
      <c r="AO203" s="487"/>
      <c r="AP203" s="492"/>
      <c r="AQ203" s="493"/>
      <c r="AR203" s="487"/>
      <c r="AS203" s="487"/>
      <c r="AT203" s="494"/>
      <c r="AU203" s="328"/>
      <c r="AV203" s="328"/>
    </row>
    <row r="204" spans="1:48" s="139" customFormat="1" ht="12" customHeight="1" x14ac:dyDescent="0.15">
      <c r="A204" s="495">
        <v>61</v>
      </c>
      <c r="B204" s="498"/>
      <c r="C204" s="513"/>
      <c r="D204" s="504" t="s">
        <v>95</v>
      </c>
      <c r="E204" s="363"/>
      <c r="F204" s="507"/>
      <c r="G204" s="508"/>
      <c r="H204" s="166" t="s">
        <v>221</v>
      </c>
      <c r="I204" s="325"/>
      <c r="J204" s="325"/>
      <c r="K204" s="325"/>
      <c r="L204" s="325"/>
      <c r="M204" s="325"/>
      <c r="N204" s="325"/>
      <c r="O204" s="325"/>
      <c r="P204" s="325"/>
      <c r="Q204" s="325"/>
      <c r="R204" s="325"/>
      <c r="S204" s="325"/>
      <c r="T204" s="325"/>
      <c r="U204" s="325"/>
      <c r="V204" s="325"/>
      <c r="W204" s="325"/>
      <c r="X204" s="325"/>
      <c r="Y204" s="325"/>
      <c r="Z204" s="325"/>
      <c r="AA204" s="325"/>
      <c r="AB204" s="325"/>
      <c r="AC204" s="325"/>
      <c r="AD204" s="325"/>
      <c r="AE204" s="325"/>
      <c r="AF204" s="325"/>
      <c r="AG204" s="325"/>
      <c r="AH204" s="325"/>
      <c r="AI204" s="325"/>
      <c r="AJ204" s="325"/>
      <c r="AK204" s="325"/>
      <c r="AL204" s="325"/>
      <c r="AM204" s="325"/>
      <c r="AN204" s="482">
        <f t="shared" ref="AN204" si="231">IF(LEFT($AN$2,6)="共同生活援助",SUM(I205:AM205),SUM(I205:AM206))</f>
        <v>0</v>
      </c>
      <c r="AO204" s="485">
        <f>IF($AN$4="４週",AN204/4,AN204/(DAY(EOMONTH($I$22,0))/7))</f>
        <v>0</v>
      </c>
      <c r="AP204" s="488"/>
      <c r="AQ204" s="489"/>
      <c r="AR204" s="485" t="str">
        <f t="shared" ref="AR204" si="232">IF($AN$4="４週",AU205,AV205)</f>
        <v/>
      </c>
      <c r="AS204" s="485"/>
      <c r="AT204" s="494"/>
      <c r="AU204" s="326" t="s">
        <v>508</v>
      </c>
      <c r="AV204" s="326" t="s">
        <v>222</v>
      </c>
    </row>
    <row r="205" spans="1:48" s="139" customFormat="1" ht="12" customHeight="1" x14ac:dyDescent="0.15">
      <c r="A205" s="496"/>
      <c r="B205" s="499"/>
      <c r="C205" s="514"/>
      <c r="D205" s="505"/>
      <c r="E205" s="364"/>
      <c r="F205" s="509"/>
      <c r="G205" s="510"/>
      <c r="H205" s="167" t="s">
        <v>223</v>
      </c>
      <c r="I205" s="168" t="str">
        <f>IFERROR(VLOOKUP(I204,'P1-1'!$B:$AP,41,FALSE),"")</f>
        <v/>
      </c>
      <c r="J205" s="168" t="str">
        <f>IFERROR(VLOOKUP(J204,'P1-1'!$B:$AP,41,FALSE),"")</f>
        <v/>
      </c>
      <c r="K205" s="168" t="str">
        <f>IFERROR(VLOOKUP(K204,'P1-1'!$B:$AP,41,FALSE),"")</f>
        <v/>
      </c>
      <c r="L205" s="168" t="str">
        <f>IFERROR(VLOOKUP(L204,'P1-1'!$B:$AP,41,FALSE),"")</f>
        <v/>
      </c>
      <c r="M205" s="168" t="str">
        <f>IFERROR(VLOOKUP(M204,'P1-1'!$B:$AP,41,FALSE),"")</f>
        <v/>
      </c>
      <c r="N205" s="168" t="str">
        <f>IFERROR(VLOOKUP(N204,'P1-1'!$B:$AP,41,FALSE),"")</f>
        <v/>
      </c>
      <c r="O205" s="168" t="str">
        <f>IFERROR(VLOOKUP(O204,'P1-1'!$B:$AP,41,FALSE),"")</f>
        <v/>
      </c>
      <c r="P205" s="168" t="str">
        <f>IFERROR(VLOOKUP(P204,'P1-1'!$B:$AP,41,FALSE),"")</f>
        <v/>
      </c>
      <c r="Q205" s="168" t="str">
        <f>IFERROR(VLOOKUP(Q204,'P1-1'!$B:$AP,41,FALSE),"")</f>
        <v/>
      </c>
      <c r="R205" s="168" t="str">
        <f>IFERROR(VLOOKUP(R204,'P1-1'!$B:$AP,41,FALSE),"")</f>
        <v/>
      </c>
      <c r="S205" s="168" t="str">
        <f>IFERROR(VLOOKUP(S204,'P1-1'!$B:$AP,41,FALSE),"")</f>
        <v/>
      </c>
      <c r="T205" s="168" t="str">
        <f>IFERROR(VLOOKUP(T204,'P1-1'!$B:$AP,41,FALSE),"")</f>
        <v/>
      </c>
      <c r="U205" s="168" t="str">
        <f>IFERROR(VLOOKUP(U204,'P1-1'!$B:$AP,41,FALSE),"")</f>
        <v/>
      </c>
      <c r="V205" s="168" t="str">
        <f>IFERROR(VLOOKUP(V204,'P1-1'!$B:$AP,41,FALSE),"")</f>
        <v/>
      </c>
      <c r="W205" s="168" t="str">
        <f>IFERROR(VLOOKUP(W204,'P1-1'!$B:$AP,41,FALSE),"")</f>
        <v/>
      </c>
      <c r="X205" s="168" t="str">
        <f>IFERROR(VLOOKUP(X204,'P1-1'!$B:$AP,41,FALSE),"")</f>
        <v/>
      </c>
      <c r="Y205" s="168" t="str">
        <f>IFERROR(VLOOKUP(Y204,'P1-1'!$B:$AP,41,FALSE),"")</f>
        <v/>
      </c>
      <c r="Z205" s="168" t="str">
        <f>IFERROR(VLOOKUP(Z204,'P1-1'!$B:$AP,41,FALSE),"")</f>
        <v/>
      </c>
      <c r="AA205" s="168" t="str">
        <f>IFERROR(VLOOKUP(AA204,'P1-1'!$B:$AP,41,FALSE),"")</f>
        <v/>
      </c>
      <c r="AB205" s="168" t="str">
        <f>IFERROR(VLOOKUP(AB204,'P1-1'!$B:$AP,41,FALSE),"")</f>
        <v/>
      </c>
      <c r="AC205" s="168" t="str">
        <f>IFERROR(VLOOKUP(AC204,'P1-1'!$B:$AP,41,FALSE),"")</f>
        <v/>
      </c>
      <c r="AD205" s="168" t="str">
        <f>IFERROR(VLOOKUP(AD204,'P1-1'!$B:$AP,41,FALSE),"")</f>
        <v/>
      </c>
      <c r="AE205" s="168" t="str">
        <f>IFERROR(VLOOKUP(AE204,'P1-1'!$B:$AP,41,FALSE),"")</f>
        <v/>
      </c>
      <c r="AF205" s="168" t="str">
        <f>IFERROR(VLOOKUP(AF204,'P1-1'!$B:$AP,41,FALSE),"")</f>
        <v/>
      </c>
      <c r="AG205" s="168" t="str">
        <f>IFERROR(VLOOKUP(AG204,'P1-1'!$B:$AP,41,FALSE),"")</f>
        <v/>
      </c>
      <c r="AH205" s="168" t="str">
        <f>IFERROR(VLOOKUP(AH204,'P1-1'!$B:$AP,41,FALSE),"")</f>
        <v/>
      </c>
      <c r="AI205" s="168" t="str">
        <f>IFERROR(VLOOKUP(AI204,'P1-1'!$B:$AP,41,FALSE),"")</f>
        <v/>
      </c>
      <c r="AJ205" s="168" t="str">
        <f>IFERROR(VLOOKUP(AJ204,'P1-1'!$B:$AP,41,FALSE),"")</f>
        <v/>
      </c>
      <c r="AK205" s="168" t="str">
        <f>IFERROR(VLOOKUP(AK204,'P1-1'!$B:$AP,41,FALSE),"")</f>
        <v/>
      </c>
      <c r="AL205" s="168" t="str">
        <f>IFERROR(VLOOKUP(AL204,'P1-1'!$B:$AP,41,FALSE),"")</f>
        <v/>
      </c>
      <c r="AM205" s="168" t="str">
        <f>IFERROR(VLOOKUP(AM204,'P1-1'!$B:$AP,41,FALSE),"")</f>
        <v/>
      </c>
      <c r="AN205" s="483"/>
      <c r="AO205" s="486"/>
      <c r="AP205" s="490"/>
      <c r="AQ205" s="491"/>
      <c r="AR205" s="486"/>
      <c r="AS205" s="486"/>
      <c r="AT205" s="494"/>
      <c r="AU205" s="327" t="str">
        <f t="shared" ref="AU205" si="233">IFERROR(IF($D204="□",($AO204/$AK$7),($AO204/$AK$9)),"")</f>
        <v/>
      </c>
      <c r="AV205" s="327" t="str">
        <f t="shared" ref="AV205" si="234">IFERROR(IF($D204="□",($AN204/$AO$7),($AN204/$AO$9)),"")</f>
        <v/>
      </c>
    </row>
    <row r="206" spans="1:48" s="139" customFormat="1" ht="12" customHeight="1" x14ac:dyDescent="0.15">
      <c r="A206" s="497"/>
      <c r="B206" s="500"/>
      <c r="C206" s="515"/>
      <c r="D206" s="506"/>
      <c r="E206" s="364"/>
      <c r="F206" s="511"/>
      <c r="G206" s="512"/>
      <c r="H206" s="169" t="s">
        <v>224</v>
      </c>
      <c r="I206" s="168" t="str">
        <f>IFERROR(VLOOKUP(I204,'P1-1'!$B:$AP,31,FALSE),"")</f>
        <v/>
      </c>
      <c r="J206" s="168" t="str">
        <f>IFERROR(VLOOKUP(J204,'P1-1'!$B:$AP,31,FALSE),"")</f>
        <v/>
      </c>
      <c r="K206" s="168" t="str">
        <f>IFERROR(VLOOKUP(K204,'P1-1'!$B:$AP,31,FALSE),"")</f>
        <v/>
      </c>
      <c r="L206" s="168" t="str">
        <f>IFERROR(VLOOKUP(L204,'P1-1'!$B:$AP,31,FALSE),"")</f>
        <v/>
      </c>
      <c r="M206" s="168" t="str">
        <f>IFERROR(VLOOKUP(M204,'P1-1'!$B:$AP,31,FALSE),"")</f>
        <v/>
      </c>
      <c r="N206" s="168" t="str">
        <f>IFERROR(VLOOKUP(N204,'P1-1'!$B:$AP,31,FALSE),"")</f>
        <v/>
      </c>
      <c r="O206" s="168" t="str">
        <f>IFERROR(VLOOKUP(O204,'P1-1'!$B:$AP,31,FALSE),"")</f>
        <v/>
      </c>
      <c r="P206" s="168" t="str">
        <f>IFERROR(VLOOKUP(P204,'P1-1'!$B:$AP,31,FALSE),"")</f>
        <v/>
      </c>
      <c r="Q206" s="168" t="str">
        <f>IFERROR(VLOOKUP(Q204,'P1-1'!$B:$AP,31,FALSE),"")</f>
        <v/>
      </c>
      <c r="R206" s="168" t="str">
        <f>IFERROR(VLOOKUP(R204,'P1-1'!$B:$AP,31,FALSE),"")</f>
        <v/>
      </c>
      <c r="S206" s="168" t="str">
        <f>IFERROR(VLOOKUP(S204,'P1-1'!$B:$AP,31,FALSE),"")</f>
        <v/>
      </c>
      <c r="T206" s="168" t="str">
        <f>IFERROR(VLOOKUP(T204,'P1-1'!$B:$AP,31,FALSE),"")</f>
        <v/>
      </c>
      <c r="U206" s="168" t="str">
        <f>IFERROR(VLOOKUP(U204,'P1-1'!$B:$AP,31,FALSE),"")</f>
        <v/>
      </c>
      <c r="V206" s="168" t="str">
        <f>IFERROR(VLOOKUP(V204,'P1-1'!$B:$AP,31,FALSE),"")</f>
        <v/>
      </c>
      <c r="W206" s="168" t="str">
        <f>IFERROR(VLOOKUP(W204,'P1-1'!$B:$AP,31,FALSE),"")</f>
        <v/>
      </c>
      <c r="X206" s="168" t="str">
        <f>IFERROR(VLOOKUP(X204,'P1-1'!$B:$AP,31,FALSE),"")</f>
        <v/>
      </c>
      <c r="Y206" s="168" t="str">
        <f>IFERROR(VLOOKUP(Y204,'P1-1'!$B:$AP,31,FALSE),"")</f>
        <v/>
      </c>
      <c r="Z206" s="168" t="str">
        <f>IFERROR(VLOOKUP(Z204,'P1-1'!$B:$AP,31,FALSE),"")</f>
        <v/>
      </c>
      <c r="AA206" s="168" t="str">
        <f>IFERROR(VLOOKUP(AA204,'P1-1'!$B:$AP,31,FALSE),"")</f>
        <v/>
      </c>
      <c r="AB206" s="168" t="str">
        <f>IFERROR(VLOOKUP(AB204,'P1-1'!$B:$AP,31,FALSE),"")</f>
        <v/>
      </c>
      <c r="AC206" s="168" t="str">
        <f>IFERROR(VLOOKUP(AC204,'P1-1'!$B:$AP,31,FALSE),"")</f>
        <v/>
      </c>
      <c r="AD206" s="168" t="str">
        <f>IFERROR(VLOOKUP(AD204,'P1-1'!$B:$AP,31,FALSE),"")</f>
        <v/>
      </c>
      <c r="AE206" s="168" t="str">
        <f>IFERROR(VLOOKUP(AE204,'P1-1'!$B:$AP,31,FALSE),"")</f>
        <v/>
      </c>
      <c r="AF206" s="168" t="str">
        <f>IFERROR(VLOOKUP(AF204,'P1-1'!$B:$AP,31,FALSE),"")</f>
        <v/>
      </c>
      <c r="AG206" s="168" t="str">
        <f>IFERROR(VLOOKUP(AG204,'P1-1'!$B:$AP,31,FALSE),"")</f>
        <v/>
      </c>
      <c r="AH206" s="168" t="str">
        <f>IFERROR(VLOOKUP(AH204,'P1-1'!$B:$AP,31,FALSE),"")</f>
        <v/>
      </c>
      <c r="AI206" s="168" t="str">
        <f>IFERROR(VLOOKUP(AI204,'P1-1'!$B:$AP,31,FALSE),"")</f>
        <v/>
      </c>
      <c r="AJ206" s="168" t="str">
        <f>IFERROR(VLOOKUP(AJ204,'P1-1'!$B:$AP,31,FALSE),"")</f>
        <v/>
      </c>
      <c r="AK206" s="168" t="str">
        <f>IFERROR(VLOOKUP(AK204,'P1-1'!$B:$AP,31,FALSE),"")</f>
        <v/>
      </c>
      <c r="AL206" s="168" t="str">
        <f>IFERROR(VLOOKUP(AL204,'P1-1'!$B:$AP,31,FALSE),"")</f>
        <v/>
      </c>
      <c r="AM206" s="168" t="str">
        <f>IFERROR(VLOOKUP(AM204,'P1-1'!$B:$AP,31,FALSE),"")</f>
        <v/>
      </c>
      <c r="AN206" s="484"/>
      <c r="AO206" s="487"/>
      <c r="AP206" s="492"/>
      <c r="AQ206" s="493"/>
      <c r="AR206" s="487"/>
      <c r="AS206" s="487"/>
      <c r="AT206" s="494"/>
      <c r="AU206" s="328"/>
      <c r="AV206" s="328"/>
    </row>
    <row r="207" spans="1:48" s="139" customFormat="1" ht="12" customHeight="1" x14ac:dyDescent="0.15">
      <c r="A207" s="495">
        <v>62</v>
      </c>
      <c r="B207" s="498"/>
      <c r="C207" s="513"/>
      <c r="D207" s="504" t="s">
        <v>95</v>
      </c>
      <c r="E207" s="363"/>
      <c r="F207" s="507"/>
      <c r="G207" s="508"/>
      <c r="H207" s="166" t="s">
        <v>221</v>
      </c>
      <c r="I207" s="325"/>
      <c r="J207" s="325"/>
      <c r="K207" s="325"/>
      <c r="L207" s="325"/>
      <c r="M207" s="325"/>
      <c r="N207" s="325"/>
      <c r="O207" s="325"/>
      <c r="P207" s="325"/>
      <c r="Q207" s="325"/>
      <c r="R207" s="325"/>
      <c r="S207" s="325"/>
      <c r="T207" s="325"/>
      <c r="U207" s="325"/>
      <c r="V207" s="325"/>
      <c r="W207" s="325"/>
      <c r="X207" s="325"/>
      <c r="Y207" s="325"/>
      <c r="Z207" s="325"/>
      <c r="AA207" s="325"/>
      <c r="AB207" s="325"/>
      <c r="AC207" s="325"/>
      <c r="AD207" s="325"/>
      <c r="AE207" s="325"/>
      <c r="AF207" s="325"/>
      <c r="AG207" s="325"/>
      <c r="AH207" s="325"/>
      <c r="AI207" s="325"/>
      <c r="AJ207" s="325"/>
      <c r="AK207" s="325"/>
      <c r="AL207" s="325"/>
      <c r="AM207" s="325"/>
      <c r="AN207" s="482">
        <f t="shared" ref="AN207" si="235">IF(LEFT($AN$2,6)="共同生活援助",SUM(I208:AM208),SUM(I208:AM209))</f>
        <v>0</v>
      </c>
      <c r="AO207" s="485">
        <f>IF($AN$4="４週",AN207/4,AN207/(DAY(EOMONTH($I$22,0))/7))</f>
        <v>0</v>
      </c>
      <c r="AP207" s="488"/>
      <c r="AQ207" s="489"/>
      <c r="AR207" s="485" t="str">
        <f t="shared" ref="AR207" si="236">IF($AN$4="４週",AU208,AV208)</f>
        <v/>
      </c>
      <c r="AS207" s="485"/>
      <c r="AT207" s="494"/>
      <c r="AU207" s="326" t="s">
        <v>508</v>
      </c>
      <c r="AV207" s="326" t="s">
        <v>222</v>
      </c>
    </row>
    <row r="208" spans="1:48" s="139" customFormat="1" ht="12" customHeight="1" x14ac:dyDescent="0.15">
      <c r="A208" s="496"/>
      <c r="B208" s="499"/>
      <c r="C208" s="514"/>
      <c r="D208" s="505"/>
      <c r="E208" s="364"/>
      <c r="F208" s="509"/>
      <c r="G208" s="510"/>
      <c r="H208" s="167" t="s">
        <v>223</v>
      </c>
      <c r="I208" s="168" t="str">
        <f>IFERROR(VLOOKUP(I207,'P1-1'!$B:$AP,41,FALSE),"")</f>
        <v/>
      </c>
      <c r="J208" s="168" t="str">
        <f>IFERROR(VLOOKUP(J207,'P1-1'!$B:$AP,41,FALSE),"")</f>
        <v/>
      </c>
      <c r="K208" s="168" t="str">
        <f>IFERROR(VLOOKUP(K207,'P1-1'!$B:$AP,41,FALSE),"")</f>
        <v/>
      </c>
      <c r="L208" s="168" t="str">
        <f>IFERROR(VLOOKUP(L207,'P1-1'!$B:$AP,41,FALSE),"")</f>
        <v/>
      </c>
      <c r="M208" s="168" t="str">
        <f>IFERROR(VLOOKUP(M207,'P1-1'!$B:$AP,41,FALSE),"")</f>
        <v/>
      </c>
      <c r="N208" s="168" t="str">
        <f>IFERROR(VLOOKUP(N207,'P1-1'!$B:$AP,41,FALSE),"")</f>
        <v/>
      </c>
      <c r="O208" s="168" t="str">
        <f>IFERROR(VLOOKUP(O207,'P1-1'!$B:$AP,41,FALSE),"")</f>
        <v/>
      </c>
      <c r="P208" s="168" t="str">
        <f>IFERROR(VLOOKUP(P207,'P1-1'!$B:$AP,41,FALSE),"")</f>
        <v/>
      </c>
      <c r="Q208" s="168" t="str">
        <f>IFERROR(VLOOKUP(Q207,'P1-1'!$B:$AP,41,FALSE),"")</f>
        <v/>
      </c>
      <c r="R208" s="168" t="str">
        <f>IFERROR(VLOOKUP(R207,'P1-1'!$B:$AP,41,FALSE),"")</f>
        <v/>
      </c>
      <c r="S208" s="168" t="str">
        <f>IFERROR(VLOOKUP(S207,'P1-1'!$B:$AP,41,FALSE),"")</f>
        <v/>
      </c>
      <c r="T208" s="168" t="str">
        <f>IFERROR(VLOOKUP(T207,'P1-1'!$B:$AP,41,FALSE),"")</f>
        <v/>
      </c>
      <c r="U208" s="168" t="str">
        <f>IFERROR(VLOOKUP(U207,'P1-1'!$B:$AP,41,FALSE),"")</f>
        <v/>
      </c>
      <c r="V208" s="168" t="str">
        <f>IFERROR(VLOOKUP(V207,'P1-1'!$B:$AP,41,FALSE),"")</f>
        <v/>
      </c>
      <c r="W208" s="168" t="str">
        <f>IFERROR(VLOOKUP(W207,'P1-1'!$B:$AP,41,FALSE),"")</f>
        <v/>
      </c>
      <c r="X208" s="168" t="str">
        <f>IFERROR(VLOOKUP(X207,'P1-1'!$B:$AP,41,FALSE),"")</f>
        <v/>
      </c>
      <c r="Y208" s="168" t="str">
        <f>IFERROR(VLOOKUP(Y207,'P1-1'!$B:$AP,41,FALSE),"")</f>
        <v/>
      </c>
      <c r="Z208" s="168" t="str">
        <f>IFERROR(VLOOKUP(Z207,'P1-1'!$B:$AP,41,FALSE),"")</f>
        <v/>
      </c>
      <c r="AA208" s="168" t="str">
        <f>IFERROR(VLOOKUP(AA207,'P1-1'!$B:$AP,41,FALSE),"")</f>
        <v/>
      </c>
      <c r="AB208" s="168" t="str">
        <f>IFERROR(VLOOKUP(AB207,'P1-1'!$B:$AP,41,FALSE),"")</f>
        <v/>
      </c>
      <c r="AC208" s="168" t="str">
        <f>IFERROR(VLOOKUP(AC207,'P1-1'!$B:$AP,41,FALSE),"")</f>
        <v/>
      </c>
      <c r="AD208" s="168" t="str">
        <f>IFERROR(VLOOKUP(AD207,'P1-1'!$B:$AP,41,FALSE),"")</f>
        <v/>
      </c>
      <c r="AE208" s="168" t="str">
        <f>IFERROR(VLOOKUP(AE207,'P1-1'!$B:$AP,41,FALSE),"")</f>
        <v/>
      </c>
      <c r="AF208" s="168" t="str">
        <f>IFERROR(VLOOKUP(AF207,'P1-1'!$B:$AP,41,FALSE),"")</f>
        <v/>
      </c>
      <c r="AG208" s="168" t="str">
        <f>IFERROR(VLOOKUP(AG207,'P1-1'!$B:$AP,41,FALSE),"")</f>
        <v/>
      </c>
      <c r="AH208" s="168" t="str">
        <f>IFERROR(VLOOKUP(AH207,'P1-1'!$B:$AP,41,FALSE),"")</f>
        <v/>
      </c>
      <c r="AI208" s="168" t="str">
        <f>IFERROR(VLOOKUP(AI207,'P1-1'!$B:$AP,41,FALSE),"")</f>
        <v/>
      </c>
      <c r="AJ208" s="168" t="str">
        <f>IFERROR(VLOOKUP(AJ207,'P1-1'!$B:$AP,41,FALSE),"")</f>
        <v/>
      </c>
      <c r="AK208" s="168" t="str">
        <f>IFERROR(VLOOKUP(AK207,'P1-1'!$B:$AP,41,FALSE),"")</f>
        <v/>
      </c>
      <c r="AL208" s="168" t="str">
        <f>IFERROR(VLOOKUP(AL207,'P1-1'!$B:$AP,41,FALSE),"")</f>
        <v/>
      </c>
      <c r="AM208" s="168" t="str">
        <f>IFERROR(VLOOKUP(AM207,'P1-1'!$B:$AP,41,FALSE),"")</f>
        <v/>
      </c>
      <c r="AN208" s="483"/>
      <c r="AO208" s="486"/>
      <c r="AP208" s="490"/>
      <c r="AQ208" s="491"/>
      <c r="AR208" s="486"/>
      <c r="AS208" s="486"/>
      <c r="AT208" s="494"/>
      <c r="AU208" s="327" t="str">
        <f t="shared" ref="AU208" si="237">IFERROR(IF($D207="□",($AO207/$AK$7),($AO207/$AK$9)),"")</f>
        <v/>
      </c>
      <c r="AV208" s="327" t="str">
        <f t="shared" ref="AV208" si="238">IFERROR(IF($D207="□",($AN207/$AO$7),($AN207/$AO$9)),"")</f>
        <v/>
      </c>
    </row>
    <row r="209" spans="1:48" s="139" customFormat="1" ht="12" customHeight="1" x14ac:dyDescent="0.15">
      <c r="A209" s="497"/>
      <c r="B209" s="500"/>
      <c r="C209" s="515"/>
      <c r="D209" s="506"/>
      <c r="E209" s="364"/>
      <c r="F209" s="511"/>
      <c r="G209" s="512"/>
      <c r="H209" s="169" t="s">
        <v>224</v>
      </c>
      <c r="I209" s="168" t="str">
        <f>IFERROR(VLOOKUP(I207,'P1-1'!$B:$AP,31,FALSE),"")</f>
        <v/>
      </c>
      <c r="J209" s="168" t="str">
        <f>IFERROR(VLOOKUP(J207,'P1-1'!$B:$AP,31,FALSE),"")</f>
        <v/>
      </c>
      <c r="K209" s="168" t="str">
        <f>IFERROR(VLOOKUP(K207,'P1-1'!$B:$AP,31,FALSE),"")</f>
        <v/>
      </c>
      <c r="L209" s="168" t="str">
        <f>IFERROR(VLOOKUP(L207,'P1-1'!$B:$AP,31,FALSE),"")</f>
        <v/>
      </c>
      <c r="M209" s="168" t="str">
        <f>IFERROR(VLOOKUP(M207,'P1-1'!$B:$AP,31,FALSE),"")</f>
        <v/>
      </c>
      <c r="N209" s="168" t="str">
        <f>IFERROR(VLOOKUP(N207,'P1-1'!$B:$AP,31,FALSE),"")</f>
        <v/>
      </c>
      <c r="O209" s="168" t="str">
        <f>IFERROR(VLOOKUP(O207,'P1-1'!$B:$AP,31,FALSE),"")</f>
        <v/>
      </c>
      <c r="P209" s="168" t="str">
        <f>IFERROR(VLOOKUP(P207,'P1-1'!$B:$AP,31,FALSE),"")</f>
        <v/>
      </c>
      <c r="Q209" s="168" t="str">
        <f>IFERROR(VLOOKUP(Q207,'P1-1'!$B:$AP,31,FALSE),"")</f>
        <v/>
      </c>
      <c r="R209" s="168" t="str">
        <f>IFERROR(VLOOKUP(R207,'P1-1'!$B:$AP,31,FALSE),"")</f>
        <v/>
      </c>
      <c r="S209" s="168" t="str">
        <f>IFERROR(VLOOKUP(S207,'P1-1'!$B:$AP,31,FALSE),"")</f>
        <v/>
      </c>
      <c r="T209" s="168" t="str">
        <f>IFERROR(VLOOKUP(T207,'P1-1'!$B:$AP,31,FALSE),"")</f>
        <v/>
      </c>
      <c r="U209" s="168" t="str">
        <f>IFERROR(VLOOKUP(U207,'P1-1'!$B:$AP,31,FALSE),"")</f>
        <v/>
      </c>
      <c r="V209" s="168" t="str">
        <f>IFERROR(VLOOKUP(V207,'P1-1'!$B:$AP,31,FALSE),"")</f>
        <v/>
      </c>
      <c r="W209" s="168" t="str">
        <f>IFERROR(VLOOKUP(W207,'P1-1'!$B:$AP,31,FALSE),"")</f>
        <v/>
      </c>
      <c r="X209" s="168" t="str">
        <f>IFERROR(VLOOKUP(X207,'P1-1'!$B:$AP,31,FALSE),"")</f>
        <v/>
      </c>
      <c r="Y209" s="168" t="str">
        <f>IFERROR(VLOOKUP(Y207,'P1-1'!$B:$AP,31,FALSE),"")</f>
        <v/>
      </c>
      <c r="Z209" s="168" t="str">
        <f>IFERROR(VLOOKUP(Z207,'P1-1'!$B:$AP,31,FALSE),"")</f>
        <v/>
      </c>
      <c r="AA209" s="168" t="str">
        <f>IFERROR(VLOOKUP(AA207,'P1-1'!$B:$AP,31,FALSE),"")</f>
        <v/>
      </c>
      <c r="AB209" s="168" t="str">
        <f>IFERROR(VLOOKUP(AB207,'P1-1'!$B:$AP,31,FALSE),"")</f>
        <v/>
      </c>
      <c r="AC209" s="168" t="str">
        <f>IFERROR(VLOOKUP(AC207,'P1-1'!$B:$AP,31,FALSE),"")</f>
        <v/>
      </c>
      <c r="AD209" s="168" t="str">
        <f>IFERROR(VLOOKUP(AD207,'P1-1'!$B:$AP,31,FALSE),"")</f>
        <v/>
      </c>
      <c r="AE209" s="168" t="str">
        <f>IFERROR(VLOOKUP(AE207,'P1-1'!$B:$AP,31,FALSE),"")</f>
        <v/>
      </c>
      <c r="AF209" s="168" t="str">
        <f>IFERROR(VLOOKUP(AF207,'P1-1'!$B:$AP,31,FALSE),"")</f>
        <v/>
      </c>
      <c r="AG209" s="168" t="str">
        <f>IFERROR(VLOOKUP(AG207,'P1-1'!$B:$AP,31,FALSE),"")</f>
        <v/>
      </c>
      <c r="AH209" s="168" t="str">
        <f>IFERROR(VLOOKUP(AH207,'P1-1'!$B:$AP,31,FALSE),"")</f>
        <v/>
      </c>
      <c r="AI209" s="168" t="str">
        <f>IFERROR(VLOOKUP(AI207,'P1-1'!$B:$AP,31,FALSE),"")</f>
        <v/>
      </c>
      <c r="AJ209" s="168" t="str">
        <f>IFERROR(VLOOKUP(AJ207,'P1-1'!$B:$AP,31,FALSE),"")</f>
        <v/>
      </c>
      <c r="AK209" s="168" t="str">
        <f>IFERROR(VLOOKUP(AK207,'P1-1'!$B:$AP,31,FALSE),"")</f>
        <v/>
      </c>
      <c r="AL209" s="168" t="str">
        <f>IFERROR(VLOOKUP(AL207,'P1-1'!$B:$AP,31,FALSE),"")</f>
        <v/>
      </c>
      <c r="AM209" s="168" t="str">
        <f>IFERROR(VLOOKUP(AM207,'P1-1'!$B:$AP,31,FALSE),"")</f>
        <v/>
      </c>
      <c r="AN209" s="484"/>
      <c r="AO209" s="487"/>
      <c r="AP209" s="492"/>
      <c r="AQ209" s="493"/>
      <c r="AR209" s="487"/>
      <c r="AS209" s="487"/>
      <c r="AT209" s="494"/>
      <c r="AU209" s="328"/>
      <c r="AV209" s="328"/>
    </row>
    <row r="210" spans="1:48" s="139" customFormat="1" ht="12" customHeight="1" x14ac:dyDescent="0.15">
      <c r="A210" s="495">
        <v>63</v>
      </c>
      <c r="B210" s="498"/>
      <c r="C210" s="513"/>
      <c r="D210" s="504" t="s">
        <v>95</v>
      </c>
      <c r="E210" s="363"/>
      <c r="F210" s="507"/>
      <c r="G210" s="508"/>
      <c r="H210" s="166" t="s">
        <v>221</v>
      </c>
      <c r="I210" s="325"/>
      <c r="J210" s="325"/>
      <c r="K210" s="325"/>
      <c r="L210" s="325"/>
      <c r="M210" s="325"/>
      <c r="N210" s="325"/>
      <c r="O210" s="325"/>
      <c r="P210" s="325"/>
      <c r="Q210" s="325"/>
      <c r="R210" s="325"/>
      <c r="S210" s="325"/>
      <c r="T210" s="325"/>
      <c r="U210" s="325"/>
      <c r="V210" s="325"/>
      <c r="W210" s="325"/>
      <c r="X210" s="325"/>
      <c r="Y210" s="325"/>
      <c r="Z210" s="325"/>
      <c r="AA210" s="325"/>
      <c r="AB210" s="325"/>
      <c r="AC210" s="325"/>
      <c r="AD210" s="325"/>
      <c r="AE210" s="325"/>
      <c r="AF210" s="325"/>
      <c r="AG210" s="325"/>
      <c r="AH210" s="325"/>
      <c r="AI210" s="325"/>
      <c r="AJ210" s="325"/>
      <c r="AK210" s="325"/>
      <c r="AL210" s="325"/>
      <c r="AM210" s="325"/>
      <c r="AN210" s="482">
        <f t="shared" ref="AN210" si="239">IF(LEFT($AN$2,6)="共同生活援助",SUM(I211:AM211),SUM(I211:AM212))</f>
        <v>0</v>
      </c>
      <c r="AO210" s="485">
        <f>IF($AN$4="４週",AN210/4,AN210/(DAY(EOMONTH($I$22,0))/7))</f>
        <v>0</v>
      </c>
      <c r="AP210" s="488"/>
      <c r="AQ210" s="489"/>
      <c r="AR210" s="485" t="str">
        <f t="shared" ref="AR210" si="240">IF($AN$4="４週",AU211,AV211)</f>
        <v/>
      </c>
      <c r="AS210" s="485"/>
      <c r="AT210" s="494"/>
      <c r="AU210" s="326" t="s">
        <v>508</v>
      </c>
      <c r="AV210" s="326" t="s">
        <v>222</v>
      </c>
    </row>
    <row r="211" spans="1:48" s="139" customFormat="1" ht="12" customHeight="1" x14ac:dyDescent="0.15">
      <c r="A211" s="496"/>
      <c r="B211" s="499"/>
      <c r="C211" s="514"/>
      <c r="D211" s="505"/>
      <c r="E211" s="364"/>
      <c r="F211" s="509"/>
      <c r="G211" s="510"/>
      <c r="H211" s="167" t="s">
        <v>223</v>
      </c>
      <c r="I211" s="168" t="str">
        <f>IFERROR(VLOOKUP(I210,'P1-1'!$B:$AP,41,FALSE),"")</f>
        <v/>
      </c>
      <c r="J211" s="168" t="str">
        <f>IFERROR(VLOOKUP(J210,'P1-1'!$B:$AP,41,FALSE),"")</f>
        <v/>
      </c>
      <c r="K211" s="168" t="str">
        <f>IFERROR(VLOOKUP(K210,'P1-1'!$B:$AP,41,FALSE),"")</f>
        <v/>
      </c>
      <c r="L211" s="168" t="str">
        <f>IFERROR(VLOOKUP(L210,'P1-1'!$B:$AP,41,FALSE),"")</f>
        <v/>
      </c>
      <c r="M211" s="168" t="str">
        <f>IFERROR(VLOOKUP(M210,'P1-1'!$B:$AP,41,FALSE),"")</f>
        <v/>
      </c>
      <c r="N211" s="168" t="str">
        <f>IFERROR(VLOOKUP(N210,'P1-1'!$B:$AP,41,FALSE),"")</f>
        <v/>
      </c>
      <c r="O211" s="168" t="str">
        <f>IFERROR(VLOOKUP(O210,'P1-1'!$B:$AP,41,FALSE),"")</f>
        <v/>
      </c>
      <c r="P211" s="168" t="str">
        <f>IFERROR(VLOOKUP(P210,'P1-1'!$B:$AP,41,FALSE),"")</f>
        <v/>
      </c>
      <c r="Q211" s="168" t="str">
        <f>IFERROR(VLOOKUP(Q210,'P1-1'!$B:$AP,41,FALSE),"")</f>
        <v/>
      </c>
      <c r="R211" s="168" t="str">
        <f>IFERROR(VLOOKUP(R210,'P1-1'!$B:$AP,41,FALSE),"")</f>
        <v/>
      </c>
      <c r="S211" s="168" t="str">
        <f>IFERROR(VLOOKUP(S210,'P1-1'!$B:$AP,41,FALSE),"")</f>
        <v/>
      </c>
      <c r="T211" s="168" t="str">
        <f>IFERROR(VLOOKUP(T210,'P1-1'!$B:$AP,41,FALSE),"")</f>
        <v/>
      </c>
      <c r="U211" s="168" t="str">
        <f>IFERROR(VLOOKUP(U210,'P1-1'!$B:$AP,41,FALSE),"")</f>
        <v/>
      </c>
      <c r="V211" s="168" t="str">
        <f>IFERROR(VLOOKUP(V210,'P1-1'!$B:$AP,41,FALSE),"")</f>
        <v/>
      </c>
      <c r="W211" s="168" t="str">
        <f>IFERROR(VLOOKUP(W210,'P1-1'!$B:$AP,41,FALSE),"")</f>
        <v/>
      </c>
      <c r="X211" s="168" t="str">
        <f>IFERROR(VLOOKUP(X210,'P1-1'!$B:$AP,41,FALSE),"")</f>
        <v/>
      </c>
      <c r="Y211" s="168" t="str">
        <f>IFERROR(VLOOKUP(Y210,'P1-1'!$B:$AP,41,FALSE),"")</f>
        <v/>
      </c>
      <c r="Z211" s="168" t="str">
        <f>IFERROR(VLOOKUP(Z210,'P1-1'!$B:$AP,41,FALSE),"")</f>
        <v/>
      </c>
      <c r="AA211" s="168" t="str">
        <f>IFERROR(VLOOKUP(AA210,'P1-1'!$B:$AP,41,FALSE),"")</f>
        <v/>
      </c>
      <c r="AB211" s="168" t="str">
        <f>IFERROR(VLOOKUP(AB210,'P1-1'!$B:$AP,41,FALSE),"")</f>
        <v/>
      </c>
      <c r="AC211" s="168" t="str">
        <f>IFERROR(VLOOKUP(AC210,'P1-1'!$B:$AP,41,FALSE),"")</f>
        <v/>
      </c>
      <c r="AD211" s="168" t="str">
        <f>IFERROR(VLOOKUP(AD210,'P1-1'!$B:$AP,41,FALSE),"")</f>
        <v/>
      </c>
      <c r="AE211" s="168" t="str">
        <f>IFERROR(VLOOKUP(AE210,'P1-1'!$B:$AP,41,FALSE),"")</f>
        <v/>
      </c>
      <c r="AF211" s="168" t="str">
        <f>IFERROR(VLOOKUP(AF210,'P1-1'!$B:$AP,41,FALSE),"")</f>
        <v/>
      </c>
      <c r="AG211" s="168" t="str">
        <f>IFERROR(VLOOKUP(AG210,'P1-1'!$B:$AP,41,FALSE),"")</f>
        <v/>
      </c>
      <c r="AH211" s="168" t="str">
        <f>IFERROR(VLOOKUP(AH210,'P1-1'!$B:$AP,41,FALSE),"")</f>
        <v/>
      </c>
      <c r="AI211" s="168" t="str">
        <f>IFERROR(VLOOKUP(AI210,'P1-1'!$B:$AP,41,FALSE),"")</f>
        <v/>
      </c>
      <c r="AJ211" s="168" t="str">
        <f>IFERROR(VLOOKUP(AJ210,'P1-1'!$B:$AP,41,FALSE),"")</f>
        <v/>
      </c>
      <c r="AK211" s="168" t="str">
        <f>IFERROR(VLOOKUP(AK210,'P1-1'!$B:$AP,41,FALSE),"")</f>
        <v/>
      </c>
      <c r="AL211" s="168" t="str">
        <f>IFERROR(VLOOKUP(AL210,'P1-1'!$B:$AP,41,FALSE),"")</f>
        <v/>
      </c>
      <c r="AM211" s="168" t="str">
        <f>IFERROR(VLOOKUP(AM210,'P1-1'!$B:$AP,41,FALSE),"")</f>
        <v/>
      </c>
      <c r="AN211" s="483"/>
      <c r="AO211" s="486"/>
      <c r="AP211" s="490"/>
      <c r="AQ211" s="491"/>
      <c r="AR211" s="486"/>
      <c r="AS211" s="486"/>
      <c r="AT211" s="494"/>
      <c r="AU211" s="327" t="str">
        <f t="shared" ref="AU211" si="241">IFERROR(IF($D210="□",($AO210/$AK$7),($AO210/$AK$9)),"")</f>
        <v/>
      </c>
      <c r="AV211" s="327" t="str">
        <f t="shared" ref="AV211" si="242">IFERROR(IF($D210="□",($AN210/$AO$7),($AN210/$AO$9)),"")</f>
        <v/>
      </c>
    </row>
    <row r="212" spans="1:48" s="139" customFormat="1" ht="12" customHeight="1" x14ac:dyDescent="0.15">
      <c r="A212" s="497"/>
      <c r="B212" s="500"/>
      <c r="C212" s="515"/>
      <c r="D212" s="506"/>
      <c r="E212" s="364"/>
      <c r="F212" s="511"/>
      <c r="G212" s="512"/>
      <c r="H212" s="169" t="s">
        <v>224</v>
      </c>
      <c r="I212" s="168" t="str">
        <f>IFERROR(VLOOKUP(I210,'P1-1'!$B:$AP,31,FALSE),"")</f>
        <v/>
      </c>
      <c r="J212" s="168" t="str">
        <f>IFERROR(VLOOKUP(J210,'P1-1'!$B:$AP,31,FALSE),"")</f>
        <v/>
      </c>
      <c r="K212" s="168" t="str">
        <f>IFERROR(VLOOKUP(K210,'P1-1'!$B:$AP,31,FALSE),"")</f>
        <v/>
      </c>
      <c r="L212" s="168" t="str">
        <f>IFERROR(VLOOKUP(L210,'P1-1'!$B:$AP,31,FALSE),"")</f>
        <v/>
      </c>
      <c r="M212" s="168" t="str">
        <f>IFERROR(VLOOKUP(M210,'P1-1'!$B:$AP,31,FALSE),"")</f>
        <v/>
      </c>
      <c r="N212" s="168" t="str">
        <f>IFERROR(VLOOKUP(N210,'P1-1'!$B:$AP,31,FALSE),"")</f>
        <v/>
      </c>
      <c r="O212" s="168" t="str">
        <f>IFERROR(VLOOKUP(O210,'P1-1'!$B:$AP,31,FALSE),"")</f>
        <v/>
      </c>
      <c r="P212" s="168" t="str">
        <f>IFERROR(VLOOKUP(P210,'P1-1'!$B:$AP,31,FALSE),"")</f>
        <v/>
      </c>
      <c r="Q212" s="168" t="str">
        <f>IFERROR(VLOOKUP(Q210,'P1-1'!$B:$AP,31,FALSE),"")</f>
        <v/>
      </c>
      <c r="R212" s="168" t="str">
        <f>IFERROR(VLOOKUP(R210,'P1-1'!$B:$AP,31,FALSE),"")</f>
        <v/>
      </c>
      <c r="S212" s="168" t="str">
        <f>IFERROR(VLOOKUP(S210,'P1-1'!$B:$AP,31,FALSE),"")</f>
        <v/>
      </c>
      <c r="T212" s="168" t="str">
        <f>IFERROR(VLOOKUP(T210,'P1-1'!$B:$AP,31,FALSE),"")</f>
        <v/>
      </c>
      <c r="U212" s="168" t="str">
        <f>IFERROR(VLOOKUP(U210,'P1-1'!$B:$AP,31,FALSE),"")</f>
        <v/>
      </c>
      <c r="V212" s="168" t="str">
        <f>IFERROR(VLOOKUP(V210,'P1-1'!$B:$AP,31,FALSE),"")</f>
        <v/>
      </c>
      <c r="W212" s="168" t="str">
        <f>IFERROR(VLOOKUP(W210,'P1-1'!$B:$AP,31,FALSE),"")</f>
        <v/>
      </c>
      <c r="X212" s="168" t="str">
        <f>IFERROR(VLOOKUP(X210,'P1-1'!$B:$AP,31,FALSE),"")</f>
        <v/>
      </c>
      <c r="Y212" s="168" t="str">
        <f>IFERROR(VLOOKUP(Y210,'P1-1'!$B:$AP,31,FALSE),"")</f>
        <v/>
      </c>
      <c r="Z212" s="168" t="str">
        <f>IFERROR(VLOOKUP(Z210,'P1-1'!$B:$AP,31,FALSE),"")</f>
        <v/>
      </c>
      <c r="AA212" s="168" t="str">
        <f>IFERROR(VLOOKUP(AA210,'P1-1'!$B:$AP,31,FALSE),"")</f>
        <v/>
      </c>
      <c r="AB212" s="168" t="str">
        <f>IFERROR(VLOOKUP(AB210,'P1-1'!$B:$AP,31,FALSE),"")</f>
        <v/>
      </c>
      <c r="AC212" s="168" t="str">
        <f>IFERROR(VLOOKUP(AC210,'P1-1'!$B:$AP,31,FALSE),"")</f>
        <v/>
      </c>
      <c r="AD212" s="168" t="str">
        <f>IFERROR(VLOOKUP(AD210,'P1-1'!$B:$AP,31,FALSE),"")</f>
        <v/>
      </c>
      <c r="AE212" s="168" t="str">
        <f>IFERROR(VLOOKUP(AE210,'P1-1'!$B:$AP,31,FALSE),"")</f>
        <v/>
      </c>
      <c r="AF212" s="168" t="str">
        <f>IFERROR(VLOOKUP(AF210,'P1-1'!$B:$AP,31,FALSE),"")</f>
        <v/>
      </c>
      <c r="AG212" s="168" t="str">
        <f>IFERROR(VLOOKUP(AG210,'P1-1'!$B:$AP,31,FALSE),"")</f>
        <v/>
      </c>
      <c r="AH212" s="168" t="str">
        <f>IFERROR(VLOOKUP(AH210,'P1-1'!$B:$AP,31,FALSE),"")</f>
        <v/>
      </c>
      <c r="AI212" s="168" t="str">
        <f>IFERROR(VLOOKUP(AI210,'P1-1'!$B:$AP,31,FALSE),"")</f>
        <v/>
      </c>
      <c r="AJ212" s="168" t="str">
        <f>IFERROR(VLOOKUP(AJ210,'P1-1'!$B:$AP,31,FALSE),"")</f>
        <v/>
      </c>
      <c r="AK212" s="168" t="str">
        <f>IFERROR(VLOOKUP(AK210,'P1-1'!$B:$AP,31,FALSE),"")</f>
        <v/>
      </c>
      <c r="AL212" s="168" t="str">
        <f>IFERROR(VLOOKUP(AL210,'P1-1'!$B:$AP,31,FALSE),"")</f>
        <v/>
      </c>
      <c r="AM212" s="168" t="str">
        <f>IFERROR(VLOOKUP(AM210,'P1-1'!$B:$AP,31,FALSE),"")</f>
        <v/>
      </c>
      <c r="AN212" s="484"/>
      <c r="AO212" s="487"/>
      <c r="AP212" s="492"/>
      <c r="AQ212" s="493"/>
      <c r="AR212" s="487"/>
      <c r="AS212" s="487"/>
      <c r="AT212" s="494"/>
      <c r="AU212" s="328"/>
      <c r="AV212" s="328"/>
    </row>
    <row r="213" spans="1:48" s="139" customFormat="1" ht="12" customHeight="1" x14ac:dyDescent="0.15">
      <c r="A213" s="495">
        <v>64</v>
      </c>
      <c r="B213" s="498"/>
      <c r="C213" s="513"/>
      <c r="D213" s="504" t="s">
        <v>95</v>
      </c>
      <c r="E213" s="363"/>
      <c r="F213" s="507"/>
      <c r="G213" s="508"/>
      <c r="H213" s="166" t="s">
        <v>221</v>
      </c>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482">
        <f t="shared" ref="AN213" si="243">IF(LEFT($AN$2,6)="共同生活援助",SUM(I214:AM214),SUM(I214:AM215))</f>
        <v>0</v>
      </c>
      <c r="AO213" s="485">
        <f>IF($AN$4="４週",AN213/4,AN213/(DAY(EOMONTH($I$22,0))/7))</f>
        <v>0</v>
      </c>
      <c r="AP213" s="488"/>
      <c r="AQ213" s="489"/>
      <c r="AR213" s="485" t="str">
        <f t="shared" ref="AR213" si="244">IF($AN$4="４週",AU214,AV214)</f>
        <v/>
      </c>
      <c r="AS213" s="485"/>
      <c r="AT213" s="494"/>
      <c r="AU213" s="326" t="s">
        <v>508</v>
      </c>
      <c r="AV213" s="326" t="s">
        <v>222</v>
      </c>
    </row>
    <row r="214" spans="1:48" s="139" customFormat="1" ht="12" customHeight="1" x14ac:dyDescent="0.15">
      <c r="A214" s="496"/>
      <c r="B214" s="499"/>
      <c r="C214" s="514"/>
      <c r="D214" s="505"/>
      <c r="E214" s="364"/>
      <c r="F214" s="509"/>
      <c r="G214" s="510"/>
      <c r="H214" s="167" t="s">
        <v>223</v>
      </c>
      <c r="I214" s="168" t="str">
        <f>IFERROR(VLOOKUP(I213,'P1-1'!$B:$AP,41,FALSE),"")</f>
        <v/>
      </c>
      <c r="J214" s="168" t="str">
        <f>IFERROR(VLOOKUP(J213,'P1-1'!$B:$AP,41,FALSE),"")</f>
        <v/>
      </c>
      <c r="K214" s="168" t="str">
        <f>IFERROR(VLOOKUP(K213,'P1-1'!$B:$AP,41,FALSE),"")</f>
        <v/>
      </c>
      <c r="L214" s="168" t="str">
        <f>IFERROR(VLOOKUP(L213,'P1-1'!$B:$AP,41,FALSE),"")</f>
        <v/>
      </c>
      <c r="M214" s="168" t="str">
        <f>IFERROR(VLOOKUP(M213,'P1-1'!$B:$AP,41,FALSE),"")</f>
        <v/>
      </c>
      <c r="N214" s="168" t="str">
        <f>IFERROR(VLOOKUP(N213,'P1-1'!$B:$AP,41,FALSE),"")</f>
        <v/>
      </c>
      <c r="O214" s="168" t="str">
        <f>IFERROR(VLOOKUP(O213,'P1-1'!$B:$AP,41,FALSE),"")</f>
        <v/>
      </c>
      <c r="P214" s="168" t="str">
        <f>IFERROR(VLOOKUP(P213,'P1-1'!$B:$AP,41,FALSE),"")</f>
        <v/>
      </c>
      <c r="Q214" s="168" t="str">
        <f>IFERROR(VLOOKUP(Q213,'P1-1'!$B:$AP,41,FALSE),"")</f>
        <v/>
      </c>
      <c r="R214" s="168" t="str">
        <f>IFERROR(VLOOKUP(R213,'P1-1'!$B:$AP,41,FALSE),"")</f>
        <v/>
      </c>
      <c r="S214" s="168" t="str">
        <f>IFERROR(VLOOKUP(S213,'P1-1'!$B:$AP,41,FALSE),"")</f>
        <v/>
      </c>
      <c r="T214" s="168" t="str">
        <f>IFERROR(VLOOKUP(T213,'P1-1'!$B:$AP,41,FALSE),"")</f>
        <v/>
      </c>
      <c r="U214" s="168" t="str">
        <f>IFERROR(VLOOKUP(U213,'P1-1'!$B:$AP,41,FALSE),"")</f>
        <v/>
      </c>
      <c r="V214" s="168" t="str">
        <f>IFERROR(VLOOKUP(V213,'P1-1'!$B:$AP,41,FALSE),"")</f>
        <v/>
      </c>
      <c r="W214" s="168" t="str">
        <f>IFERROR(VLOOKUP(W213,'P1-1'!$B:$AP,41,FALSE),"")</f>
        <v/>
      </c>
      <c r="X214" s="168" t="str">
        <f>IFERROR(VLOOKUP(X213,'P1-1'!$B:$AP,41,FALSE),"")</f>
        <v/>
      </c>
      <c r="Y214" s="168" t="str">
        <f>IFERROR(VLOOKUP(Y213,'P1-1'!$B:$AP,41,FALSE),"")</f>
        <v/>
      </c>
      <c r="Z214" s="168" t="str">
        <f>IFERROR(VLOOKUP(Z213,'P1-1'!$B:$AP,41,FALSE),"")</f>
        <v/>
      </c>
      <c r="AA214" s="168" t="str">
        <f>IFERROR(VLOOKUP(AA213,'P1-1'!$B:$AP,41,FALSE),"")</f>
        <v/>
      </c>
      <c r="AB214" s="168" t="str">
        <f>IFERROR(VLOOKUP(AB213,'P1-1'!$B:$AP,41,FALSE),"")</f>
        <v/>
      </c>
      <c r="AC214" s="168" t="str">
        <f>IFERROR(VLOOKUP(AC213,'P1-1'!$B:$AP,41,FALSE),"")</f>
        <v/>
      </c>
      <c r="AD214" s="168" t="str">
        <f>IFERROR(VLOOKUP(AD213,'P1-1'!$B:$AP,41,FALSE),"")</f>
        <v/>
      </c>
      <c r="AE214" s="168" t="str">
        <f>IFERROR(VLOOKUP(AE213,'P1-1'!$B:$AP,41,FALSE),"")</f>
        <v/>
      </c>
      <c r="AF214" s="168" t="str">
        <f>IFERROR(VLOOKUP(AF213,'P1-1'!$B:$AP,41,FALSE),"")</f>
        <v/>
      </c>
      <c r="AG214" s="168" t="str">
        <f>IFERROR(VLOOKUP(AG213,'P1-1'!$B:$AP,41,FALSE),"")</f>
        <v/>
      </c>
      <c r="AH214" s="168" t="str">
        <f>IFERROR(VLOOKUP(AH213,'P1-1'!$B:$AP,41,FALSE),"")</f>
        <v/>
      </c>
      <c r="AI214" s="168" t="str">
        <f>IFERROR(VLOOKUP(AI213,'P1-1'!$B:$AP,41,FALSE),"")</f>
        <v/>
      </c>
      <c r="AJ214" s="168" t="str">
        <f>IFERROR(VLOOKUP(AJ213,'P1-1'!$B:$AP,41,FALSE),"")</f>
        <v/>
      </c>
      <c r="AK214" s="168" t="str">
        <f>IFERROR(VLOOKUP(AK213,'P1-1'!$B:$AP,41,FALSE),"")</f>
        <v/>
      </c>
      <c r="AL214" s="168" t="str">
        <f>IFERROR(VLOOKUP(AL213,'P1-1'!$B:$AP,41,FALSE),"")</f>
        <v/>
      </c>
      <c r="AM214" s="168" t="str">
        <f>IFERROR(VLOOKUP(AM213,'P1-1'!$B:$AP,41,FALSE),"")</f>
        <v/>
      </c>
      <c r="AN214" s="483"/>
      <c r="AO214" s="486"/>
      <c r="AP214" s="490"/>
      <c r="AQ214" s="491"/>
      <c r="AR214" s="486"/>
      <c r="AS214" s="486"/>
      <c r="AT214" s="494"/>
      <c r="AU214" s="327" t="str">
        <f t="shared" ref="AU214" si="245">IFERROR(IF($D213="□",($AO213/$AK$7),($AO213/$AK$9)),"")</f>
        <v/>
      </c>
      <c r="AV214" s="327" t="str">
        <f t="shared" ref="AV214" si="246">IFERROR(IF($D213="□",($AN213/$AO$7),($AN213/$AO$9)),"")</f>
        <v/>
      </c>
    </row>
    <row r="215" spans="1:48" s="139" customFormat="1" ht="12" customHeight="1" x14ac:dyDescent="0.15">
      <c r="A215" s="497"/>
      <c r="B215" s="500"/>
      <c r="C215" s="515"/>
      <c r="D215" s="506"/>
      <c r="E215" s="364"/>
      <c r="F215" s="511"/>
      <c r="G215" s="512"/>
      <c r="H215" s="169" t="s">
        <v>224</v>
      </c>
      <c r="I215" s="168" t="str">
        <f>IFERROR(VLOOKUP(I213,'P1-1'!$B:$AP,31,FALSE),"")</f>
        <v/>
      </c>
      <c r="J215" s="168" t="str">
        <f>IFERROR(VLOOKUP(J213,'P1-1'!$B:$AP,31,FALSE),"")</f>
        <v/>
      </c>
      <c r="K215" s="168" t="str">
        <f>IFERROR(VLOOKUP(K213,'P1-1'!$B:$AP,31,FALSE),"")</f>
        <v/>
      </c>
      <c r="L215" s="168" t="str">
        <f>IFERROR(VLOOKUP(L213,'P1-1'!$B:$AP,31,FALSE),"")</f>
        <v/>
      </c>
      <c r="M215" s="168" t="str">
        <f>IFERROR(VLOOKUP(M213,'P1-1'!$B:$AP,31,FALSE),"")</f>
        <v/>
      </c>
      <c r="N215" s="168" t="str">
        <f>IFERROR(VLOOKUP(N213,'P1-1'!$B:$AP,31,FALSE),"")</f>
        <v/>
      </c>
      <c r="O215" s="168" t="str">
        <f>IFERROR(VLOOKUP(O213,'P1-1'!$B:$AP,31,FALSE),"")</f>
        <v/>
      </c>
      <c r="P215" s="168" t="str">
        <f>IFERROR(VLOOKUP(P213,'P1-1'!$B:$AP,31,FALSE),"")</f>
        <v/>
      </c>
      <c r="Q215" s="168" t="str">
        <f>IFERROR(VLOOKUP(Q213,'P1-1'!$B:$AP,31,FALSE),"")</f>
        <v/>
      </c>
      <c r="R215" s="168" t="str">
        <f>IFERROR(VLOOKUP(R213,'P1-1'!$B:$AP,31,FALSE),"")</f>
        <v/>
      </c>
      <c r="S215" s="168" t="str">
        <f>IFERROR(VLOOKUP(S213,'P1-1'!$B:$AP,31,FALSE),"")</f>
        <v/>
      </c>
      <c r="T215" s="168" t="str">
        <f>IFERROR(VLOOKUP(T213,'P1-1'!$B:$AP,31,FALSE),"")</f>
        <v/>
      </c>
      <c r="U215" s="168" t="str">
        <f>IFERROR(VLOOKUP(U213,'P1-1'!$B:$AP,31,FALSE),"")</f>
        <v/>
      </c>
      <c r="V215" s="168" t="str">
        <f>IFERROR(VLOOKUP(V213,'P1-1'!$B:$AP,31,FALSE),"")</f>
        <v/>
      </c>
      <c r="W215" s="168" t="str">
        <f>IFERROR(VLOOKUP(W213,'P1-1'!$B:$AP,31,FALSE),"")</f>
        <v/>
      </c>
      <c r="X215" s="168" t="str">
        <f>IFERROR(VLOOKUP(X213,'P1-1'!$B:$AP,31,FALSE),"")</f>
        <v/>
      </c>
      <c r="Y215" s="168" t="str">
        <f>IFERROR(VLOOKUP(Y213,'P1-1'!$B:$AP,31,FALSE),"")</f>
        <v/>
      </c>
      <c r="Z215" s="168" t="str">
        <f>IFERROR(VLOOKUP(Z213,'P1-1'!$B:$AP,31,FALSE),"")</f>
        <v/>
      </c>
      <c r="AA215" s="168" t="str">
        <f>IFERROR(VLOOKUP(AA213,'P1-1'!$B:$AP,31,FALSE),"")</f>
        <v/>
      </c>
      <c r="AB215" s="168" t="str">
        <f>IFERROR(VLOOKUP(AB213,'P1-1'!$B:$AP,31,FALSE),"")</f>
        <v/>
      </c>
      <c r="AC215" s="168" t="str">
        <f>IFERROR(VLOOKUP(AC213,'P1-1'!$B:$AP,31,FALSE),"")</f>
        <v/>
      </c>
      <c r="AD215" s="168" t="str">
        <f>IFERROR(VLOOKUP(AD213,'P1-1'!$B:$AP,31,FALSE),"")</f>
        <v/>
      </c>
      <c r="AE215" s="168" t="str">
        <f>IFERROR(VLOOKUP(AE213,'P1-1'!$B:$AP,31,FALSE),"")</f>
        <v/>
      </c>
      <c r="AF215" s="168" t="str">
        <f>IFERROR(VLOOKUP(AF213,'P1-1'!$B:$AP,31,FALSE),"")</f>
        <v/>
      </c>
      <c r="AG215" s="168" t="str">
        <f>IFERROR(VLOOKUP(AG213,'P1-1'!$B:$AP,31,FALSE),"")</f>
        <v/>
      </c>
      <c r="AH215" s="168" t="str">
        <f>IFERROR(VLOOKUP(AH213,'P1-1'!$B:$AP,31,FALSE),"")</f>
        <v/>
      </c>
      <c r="AI215" s="168" t="str">
        <f>IFERROR(VLOOKUP(AI213,'P1-1'!$B:$AP,31,FALSE),"")</f>
        <v/>
      </c>
      <c r="AJ215" s="168" t="str">
        <f>IFERROR(VLOOKUP(AJ213,'P1-1'!$B:$AP,31,FALSE),"")</f>
        <v/>
      </c>
      <c r="AK215" s="168" t="str">
        <f>IFERROR(VLOOKUP(AK213,'P1-1'!$B:$AP,31,FALSE),"")</f>
        <v/>
      </c>
      <c r="AL215" s="168" t="str">
        <f>IFERROR(VLOOKUP(AL213,'P1-1'!$B:$AP,31,FALSE),"")</f>
        <v/>
      </c>
      <c r="AM215" s="168" t="str">
        <f>IFERROR(VLOOKUP(AM213,'P1-1'!$B:$AP,31,FALSE),"")</f>
        <v/>
      </c>
      <c r="AN215" s="484"/>
      <c r="AO215" s="487"/>
      <c r="AP215" s="492"/>
      <c r="AQ215" s="493"/>
      <c r="AR215" s="487"/>
      <c r="AS215" s="487"/>
      <c r="AT215" s="494"/>
      <c r="AU215" s="328"/>
      <c r="AV215" s="328"/>
    </row>
    <row r="216" spans="1:48" s="139" customFormat="1" ht="12" customHeight="1" x14ac:dyDescent="0.15">
      <c r="A216" s="495">
        <v>65</v>
      </c>
      <c r="B216" s="498"/>
      <c r="C216" s="513"/>
      <c r="D216" s="504" t="s">
        <v>95</v>
      </c>
      <c r="E216" s="363"/>
      <c r="F216" s="507"/>
      <c r="G216" s="508"/>
      <c r="H216" s="166" t="s">
        <v>221</v>
      </c>
      <c r="I216" s="325"/>
      <c r="J216" s="325"/>
      <c r="K216" s="325"/>
      <c r="L216" s="325"/>
      <c r="M216" s="325"/>
      <c r="N216" s="325"/>
      <c r="O216" s="325"/>
      <c r="P216" s="325"/>
      <c r="Q216" s="325"/>
      <c r="R216" s="325"/>
      <c r="S216" s="325"/>
      <c r="T216" s="325"/>
      <c r="U216" s="325"/>
      <c r="V216" s="325"/>
      <c r="W216" s="325"/>
      <c r="X216" s="325"/>
      <c r="Y216" s="325"/>
      <c r="Z216" s="325"/>
      <c r="AA216" s="325"/>
      <c r="AB216" s="325"/>
      <c r="AC216" s="325"/>
      <c r="AD216" s="325"/>
      <c r="AE216" s="325"/>
      <c r="AF216" s="325"/>
      <c r="AG216" s="325"/>
      <c r="AH216" s="325"/>
      <c r="AI216" s="325"/>
      <c r="AJ216" s="325"/>
      <c r="AK216" s="325"/>
      <c r="AL216" s="325"/>
      <c r="AM216" s="325"/>
      <c r="AN216" s="482">
        <f t="shared" ref="AN216" si="247">IF(LEFT($AN$2,6)="共同生活援助",SUM(I217:AM217),SUM(I217:AM218))</f>
        <v>0</v>
      </c>
      <c r="AO216" s="485">
        <f>IF($AN$4="４週",AN216/4,AN216/(DAY(EOMONTH($I$22,0))/7))</f>
        <v>0</v>
      </c>
      <c r="AP216" s="488"/>
      <c r="AQ216" s="489"/>
      <c r="AR216" s="485" t="str">
        <f t="shared" ref="AR216" si="248">IF($AN$4="４週",AU217,AV217)</f>
        <v/>
      </c>
      <c r="AS216" s="485"/>
      <c r="AT216" s="494"/>
      <c r="AU216" s="326" t="s">
        <v>508</v>
      </c>
      <c r="AV216" s="326" t="s">
        <v>222</v>
      </c>
    </row>
    <row r="217" spans="1:48" s="139" customFormat="1" ht="12" customHeight="1" x14ac:dyDescent="0.15">
      <c r="A217" s="496"/>
      <c r="B217" s="499"/>
      <c r="C217" s="514"/>
      <c r="D217" s="505"/>
      <c r="E217" s="364"/>
      <c r="F217" s="509"/>
      <c r="G217" s="510"/>
      <c r="H217" s="167" t="s">
        <v>223</v>
      </c>
      <c r="I217" s="168" t="str">
        <f>IFERROR(VLOOKUP(I216,'P1-1'!$B:$AP,41,FALSE),"")</f>
        <v/>
      </c>
      <c r="J217" s="168" t="str">
        <f>IFERROR(VLOOKUP(J216,'P1-1'!$B:$AP,41,FALSE),"")</f>
        <v/>
      </c>
      <c r="K217" s="168" t="str">
        <f>IFERROR(VLOOKUP(K216,'P1-1'!$B:$AP,41,FALSE),"")</f>
        <v/>
      </c>
      <c r="L217" s="168" t="str">
        <f>IFERROR(VLOOKUP(L216,'P1-1'!$B:$AP,41,FALSE),"")</f>
        <v/>
      </c>
      <c r="M217" s="168" t="str">
        <f>IFERROR(VLOOKUP(M216,'P1-1'!$B:$AP,41,FALSE),"")</f>
        <v/>
      </c>
      <c r="N217" s="168" t="str">
        <f>IFERROR(VLOOKUP(N216,'P1-1'!$B:$AP,41,FALSE),"")</f>
        <v/>
      </c>
      <c r="O217" s="168" t="str">
        <f>IFERROR(VLOOKUP(O216,'P1-1'!$B:$AP,41,FALSE),"")</f>
        <v/>
      </c>
      <c r="P217" s="168" t="str">
        <f>IFERROR(VLOOKUP(P216,'P1-1'!$B:$AP,41,FALSE),"")</f>
        <v/>
      </c>
      <c r="Q217" s="168" t="str">
        <f>IFERROR(VLOOKUP(Q216,'P1-1'!$B:$AP,41,FALSE),"")</f>
        <v/>
      </c>
      <c r="R217" s="168" t="str">
        <f>IFERROR(VLOOKUP(R216,'P1-1'!$B:$AP,41,FALSE),"")</f>
        <v/>
      </c>
      <c r="S217" s="168" t="str">
        <f>IFERROR(VLOOKUP(S216,'P1-1'!$B:$AP,41,FALSE),"")</f>
        <v/>
      </c>
      <c r="T217" s="168" t="str">
        <f>IFERROR(VLOOKUP(T216,'P1-1'!$B:$AP,41,FALSE),"")</f>
        <v/>
      </c>
      <c r="U217" s="168" t="str">
        <f>IFERROR(VLOOKUP(U216,'P1-1'!$B:$AP,41,FALSE),"")</f>
        <v/>
      </c>
      <c r="V217" s="168" t="str">
        <f>IFERROR(VLOOKUP(V216,'P1-1'!$B:$AP,41,FALSE),"")</f>
        <v/>
      </c>
      <c r="W217" s="168" t="str">
        <f>IFERROR(VLOOKUP(W216,'P1-1'!$B:$AP,41,FALSE),"")</f>
        <v/>
      </c>
      <c r="X217" s="168" t="str">
        <f>IFERROR(VLOOKUP(X216,'P1-1'!$B:$AP,41,FALSE),"")</f>
        <v/>
      </c>
      <c r="Y217" s="168" t="str">
        <f>IFERROR(VLOOKUP(Y216,'P1-1'!$B:$AP,41,FALSE),"")</f>
        <v/>
      </c>
      <c r="Z217" s="168" t="str">
        <f>IFERROR(VLOOKUP(Z216,'P1-1'!$B:$AP,41,FALSE),"")</f>
        <v/>
      </c>
      <c r="AA217" s="168" t="str">
        <f>IFERROR(VLOOKUP(AA216,'P1-1'!$B:$AP,41,FALSE),"")</f>
        <v/>
      </c>
      <c r="AB217" s="168" t="str">
        <f>IFERROR(VLOOKUP(AB216,'P1-1'!$B:$AP,41,FALSE),"")</f>
        <v/>
      </c>
      <c r="AC217" s="168" t="str">
        <f>IFERROR(VLOOKUP(AC216,'P1-1'!$B:$AP,41,FALSE),"")</f>
        <v/>
      </c>
      <c r="AD217" s="168" t="str">
        <f>IFERROR(VLOOKUP(AD216,'P1-1'!$B:$AP,41,FALSE),"")</f>
        <v/>
      </c>
      <c r="AE217" s="168" t="str">
        <f>IFERROR(VLOOKUP(AE216,'P1-1'!$B:$AP,41,FALSE),"")</f>
        <v/>
      </c>
      <c r="AF217" s="168" t="str">
        <f>IFERROR(VLOOKUP(AF216,'P1-1'!$B:$AP,41,FALSE),"")</f>
        <v/>
      </c>
      <c r="AG217" s="168" t="str">
        <f>IFERROR(VLOOKUP(AG216,'P1-1'!$B:$AP,41,FALSE),"")</f>
        <v/>
      </c>
      <c r="AH217" s="168" t="str">
        <f>IFERROR(VLOOKUP(AH216,'P1-1'!$B:$AP,41,FALSE),"")</f>
        <v/>
      </c>
      <c r="AI217" s="168" t="str">
        <f>IFERROR(VLOOKUP(AI216,'P1-1'!$B:$AP,41,FALSE),"")</f>
        <v/>
      </c>
      <c r="AJ217" s="168" t="str">
        <f>IFERROR(VLOOKUP(AJ216,'P1-1'!$B:$AP,41,FALSE),"")</f>
        <v/>
      </c>
      <c r="AK217" s="168" t="str">
        <f>IFERROR(VLOOKUP(AK216,'P1-1'!$B:$AP,41,FALSE),"")</f>
        <v/>
      </c>
      <c r="AL217" s="168" t="str">
        <f>IFERROR(VLOOKUP(AL216,'P1-1'!$B:$AP,41,FALSE),"")</f>
        <v/>
      </c>
      <c r="AM217" s="168" t="str">
        <f>IFERROR(VLOOKUP(AM216,'P1-1'!$B:$AP,41,FALSE),"")</f>
        <v/>
      </c>
      <c r="AN217" s="483"/>
      <c r="AO217" s="486"/>
      <c r="AP217" s="490"/>
      <c r="AQ217" s="491"/>
      <c r="AR217" s="486"/>
      <c r="AS217" s="486"/>
      <c r="AT217" s="494"/>
      <c r="AU217" s="327" t="str">
        <f t="shared" ref="AU217" si="249">IFERROR(IF($D216="□",($AO216/$AK$7),($AO216/$AK$9)),"")</f>
        <v/>
      </c>
      <c r="AV217" s="327" t="str">
        <f t="shared" ref="AV217" si="250">IFERROR(IF($D216="□",($AN216/$AO$7),($AN216/$AO$9)),"")</f>
        <v/>
      </c>
    </row>
    <row r="218" spans="1:48" s="139" customFormat="1" ht="12" customHeight="1" x14ac:dyDescent="0.15">
      <c r="A218" s="497"/>
      <c r="B218" s="500"/>
      <c r="C218" s="515"/>
      <c r="D218" s="506"/>
      <c r="E218" s="364"/>
      <c r="F218" s="511"/>
      <c r="G218" s="512"/>
      <c r="H218" s="169" t="s">
        <v>224</v>
      </c>
      <c r="I218" s="170" t="str">
        <f>IFERROR(VLOOKUP(I216,'P1-1'!$B:$AP,31,FALSE),"")</f>
        <v/>
      </c>
      <c r="J218" s="168" t="str">
        <f>IFERROR(VLOOKUP(J216,'P1-1'!$B:$AP,31,FALSE),"")</f>
        <v/>
      </c>
      <c r="K218" s="168" t="str">
        <f>IFERROR(VLOOKUP(K216,'P1-1'!$B:$AP,31,FALSE),"")</f>
        <v/>
      </c>
      <c r="L218" s="168" t="str">
        <f>IFERROR(VLOOKUP(L216,'P1-1'!$B:$AP,31,FALSE),"")</f>
        <v/>
      </c>
      <c r="M218" s="168" t="str">
        <f>IFERROR(VLOOKUP(M216,'P1-1'!$B:$AP,31,FALSE),"")</f>
        <v/>
      </c>
      <c r="N218" s="168" t="str">
        <f>IFERROR(VLOOKUP(N216,'P1-1'!$B:$AP,31,FALSE),"")</f>
        <v/>
      </c>
      <c r="O218" s="168" t="str">
        <f>IFERROR(VLOOKUP(O216,'P1-1'!$B:$AP,31,FALSE),"")</f>
        <v/>
      </c>
      <c r="P218" s="168" t="str">
        <f>IFERROR(VLOOKUP(P216,'P1-1'!$B:$AP,31,FALSE),"")</f>
        <v/>
      </c>
      <c r="Q218" s="168" t="str">
        <f>IFERROR(VLOOKUP(Q216,'P1-1'!$B:$AP,31,FALSE),"")</f>
        <v/>
      </c>
      <c r="R218" s="168" t="str">
        <f>IFERROR(VLOOKUP(R216,'P1-1'!$B:$AP,31,FALSE),"")</f>
        <v/>
      </c>
      <c r="S218" s="168" t="str">
        <f>IFERROR(VLOOKUP(S216,'P1-1'!$B:$AP,31,FALSE),"")</f>
        <v/>
      </c>
      <c r="T218" s="168" t="str">
        <f>IFERROR(VLOOKUP(T216,'P1-1'!$B:$AP,31,FALSE),"")</f>
        <v/>
      </c>
      <c r="U218" s="168" t="str">
        <f>IFERROR(VLOOKUP(U216,'P1-1'!$B:$AP,31,FALSE),"")</f>
        <v/>
      </c>
      <c r="V218" s="168" t="str">
        <f>IFERROR(VLOOKUP(V216,'P1-1'!$B:$AP,31,FALSE),"")</f>
        <v/>
      </c>
      <c r="W218" s="168" t="str">
        <f>IFERROR(VLOOKUP(W216,'P1-1'!$B:$AP,31,FALSE),"")</f>
        <v/>
      </c>
      <c r="X218" s="168" t="str">
        <f>IFERROR(VLOOKUP(X216,'P1-1'!$B:$AP,31,FALSE),"")</f>
        <v/>
      </c>
      <c r="Y218" s="168" t="str">
        <f>IFERROR(VLOOKUP(Y216,'P1-1'!$B:$AP,31,FALSE),"")</f>
        <v/>
      </c>
      <c r="Z218" s="168" t="str">
        <f>IFERROR(VLOOKUP(Z216,'P1-1'!$B:$AP,31,FALSE),"")</f>
        <v/>
      </c>
      <c r="AA218" s="168" t="str">
        <f>IFERROR(VLOOKUP(AA216,'P1-1'!$B:$AP,31,FALSE),"")</f>
        <v/>
      </c>
      <c r="AB218" s="168" t="str">
        <f>IFERROR(VLOOKUP(AB216,'P1-1'!$B:$AP,31,FALSE),"")</f>
        <v/>
      </c>
      <c r="AC218" s="168" t="str">
        <f>IFERROR(VLOOKUP(AC216,'P1-1'!$B:$AP,31,FALSE),"")</f>
        <v/>
      </c>
      <c r="AD218" s="168" t="str">
        <f>IFERROR(VLOOKUP(AD216,'P1-1'!$B:$AP,31,FALSE),"")</f>
        <v/>
      </c>
      <c r="AE218" s="168" t="str">
        <f>IFERROR(VLOOKUP(AE216,'P1-1'!$B:$AP,31,FALSE),"")</f>
        <v/>
      </c>
      <c r="AF218" s="168" t="str">
        <f>IFERROR(VLOOKUP(AF216,'P1-1'!$B:$AP,31,FALSE),"")</f>
        <v/>
      </c>
      <c r="AG218" s="168" t="str">
        <f>IFERROR(VLOOKUP(AG216,'P1-1'!$B:$AP,31,FALSE),"")</f>
        <v/>
      </c>
      <c r="AH218" s="168" t="str">
        <f>IFERROR(VLOOKUP(AH216,'P1-1'!$B:$AP,31,FALSE),"")</f>
        <v/>
      </c>
      <c r="AI218" s="168" t="str">
        <f>IFERROR(VLOOKUP(AI216,'P1-1'!$B:$AP,31,FALSE),"")</f>
        <v/>
      </c>
      <c r="AJ218" s="168" t="str">
        <f>IFERROR(VLOOKUP(AJ216,'P1-1'!$B:$AP,31,FALSE),"")</f>
        <v/>
      </c>
      <c r="AK218" s="168" t="str">
        <f>IFERROR(VLOOKUP(AK216,'P1-1'!$B:$AP,31,FALSE),"")</f>
        <v/>
      </c>
      <c r="AL218" s="168" t="str">
        <f>IFERROR(VLOOKUP(AL216,'P1-1'!$B:$AP,31,FALSE),"")</f>
        <v/>
      </c>
      <c r="AM218" s="168" t="str">
        <f>IFERROR(VLOOKUP(AM216,'P1-1'!$B:$AP,31,FALSE),"")</f>
        <v/>
      </c>
      <c r="AN218" s="484"/>
      <c r="AO218" s="487"/>
      <c r="AP218" s="492"/>
      <c r="AQ218" s="493"/>
      <c r="AR218" s="487"/>
      <c r="AS218" s="487"/>
      <c r="AT218" s="494"/>
      <c r="AU218" s="328"/>
      <c r="AV218" s="328"/>
    </row>
    <row r="219" spans="1:48" s="139" customFormat="1" ht="12" customHeight="1" x14ac:dyDescent="0.15">
      <c r="A219" s="495">
        <v>66</v>
      </c>
      <c r="B219" s="498"/>
      <c r="C219" s="513"/>
      <c r="D219" s="504" t="s">
        <v>95</v>
      </c>
      <c r="E219" s="363"/>
      <c r="F219" s="507"/>
      <c r="G219" s="508"/>
      <c r="H219" s="166" t="s">
        <v>221</v>
      </c>
      <c r="I219" s="325"/>
      <c r="J219" s="325"/>
      <c r="K219" s="325"/>
      <c r="L219" s="325"/>
      <c r="M219" s="325"/>
      <c r="N219" s="325"/>
      <c r="O219" s="325"/>
      <c r="P219" s="325"/>
      <c r="Q219" s="325"/>
      <c r="R219" s="325"/>
      <c r="S219" s="325"/>
      <c r="T219" s="325"/>
      <c r="U219" s="325"/>
      <c r="V219" s="325"/>
      <c r="W219" s="325"/>
      <c r="X219" s="325"/>
      <c r="Y219" s="325"/>
      <c r="Z219" s="325"/>
      <c r="AA219" s="325"/>
      <c r="AB219" s="325"/>
      <c r="AC219" s="325"/>
      <c r="AD219" s="325"/>
      <c r="AE219" s="325"/>
      <c r="AF219" s="325"/>
      <c r="AG219" s="325"/>
      <c r="AH219" s="325"/>
      <c r="AI219" s="325"/>
      <c r="AJ219" s="325"/>
      <c r="AK219" s="325"/>
      <c r="AL219" s="325"/>
      <c r="AM219" s="325"/>
      <c r="AN219" s="482">
        <f t="shared" ref="AN219" si="251">IF(LEFT($AN$2,6)="共同生活援助",SUM(I220:AM220),SUM(I220:AM221))</f>
        <v>0</v>
      </c>
      <c r="AO219" s="485">
        <f>IF($AN$4="４週",AN219/4,AN219/(DAY(EOMONTH($I$22,0))/7))</f>
        <v>0</v>
      </c>
      <c r="AP219" s="488"/>
      <c r="AQ219" s="489"/>
      <c r="AR219" s="485" t="str">
        <f t="shared" ref="AR219" si="252">IF($AN$4="４週",AU220,AV220)</f>
        <v/>
      </c>
      <c r="AS219" s="485"/>
      <c r="AT219" s="494"/>
      <c r="AU219" s="326" t="s">
        <v>508</v>
      </c>
      <c r="AV219" s="326" t="s">
        <v>222</v>
      </c>
    </row>
    <row r="220" spans="1:48" s="139" customFormat="1" ht="12" customHeight="1" x14ac:dyDescent="0.15">
      <c r="A220" s="496"/>
      <c r="B220" s="499"/>
      <c r="C220" s="514"/>
      <c r="D220" s="505"/>
      <c r="E220" s="364"/>
      <c r="F220" s="509"/>
      <c r="G220" s="510"/>
      <c r="H220" s="167" t="s">
        <v>223</v>
      </c>
      <c r="I220" s="168" t="str">
        <f>IFERROR(VLOOKUP(I219,'P1-1'!$B:$AP,41,FALSE),"")</f>
        <v/>
      </c>
      <c r="J220" s="168" t="str">
        <f>IFERROR(VLOOKUP(J219,'P1-1'!$B:$AP,41,FALSE),"")</f>
        <v/>
      </c>
      <c r="K220" s="168" t="str">
        <f>IFERROR(VLOOKUP(K219,'P1-1'!$B:$AP,41,FALSE),"")</f>
        <v/>
      </c>
      <c r="L220" s="168" t="str">
        <f>IFERROR(VLOOKUP(L219,'P1-1'!$B:$AP,41,FALSE),"")</f>
        <v/>
      </c>
      <c r="M220" s="168" t="str">
        <f>IFERROR(VLOOKUP(M219,'P1-1'!$B:$AP,41,FALSE),"")</f>
        <v/>
      </c>
      <c r="N220" s="168" t="str">
        <f>IFERROR(VLOOKUP(N219,'P1-1'!$B:$AP,41,FALSE),"")</f>
        <v/>
      </c>
      <c r="O220" s="168" t="str">
        <f>IFERROR(VLOOKUP(O219,'P1-1'!$B:$AP,41,FALSE),"")</f>
        <v/>
      </c>
      <c r="P220" s="168" t="str">
        <f>IFERROR(VLOOKUP(P219,'P1-1'!$B:$AP,41,FALSE),"")</f>
        <v/>
      </c>
      <c r="Q220" s="168" t="str">
        <f>IFERROR(VLOOKUP(Q219,'P1-1'!$B:$AP,41,FALSE),"")</f>
        <v/>
      </c>
      <c r="R220" s="168" t="str">
        <f>IFERROR(VLOOKUP(R219,'P1-1'!$B:$AP,41,FALSE),"")</f>
        <v/>
      </c>
      <c r="S220" s="168" t="str">
        <f>IFERROR(VLOOKUP(S219,'P1-1'!$B:$AP,41,FALSE),"")</f>
        <v/>
      </c>
      <c r="T220" s="168" t="str">
        <f>IFERROR(VLOOKUP(T219,'P1-1'!$B:$AP,41,FALSE),"")</f>
        <v/>
      </c>
      <c r="U220" s="168" t="str">
        <f>IFERROR(VLOOKUP(U219,'P1-1'!$B:$AP,41,FALSE),"")</f>
        <v/>
      </c>
      <c r="V220" s="168" t="str">
        <f>IFERROR(VLOOKUP(V219,'P1-1'!$B:$AP,41,FALSE),"")</f>
        <v/>
      </c>
      <c r="W220" s="168" t="str">
        <f>IFERROR(VLOOKUP(W219,'P1-1'!$B:$AP,41,FALSE),"")</f>
        <v/>
      </c>
      <c r="X220" s="168" t="str">
        <f>IFERROR(VLOOKUP(X219,'P1-1'!$B:$AP,41,FALSE),"")</f>
        <v/>
      </c>
      <c r="Y220" s="168" t="str">
        <f>IFERROR(VLOOKUP(Y219,'P1-1'!$B:$AP,41,FALSE),"")</f>
        <v/>
      </c>
      <c r="Z220" s="168" t="str">
        <f>IFERROR(VLOOKUP(Z219,'P1-1'!$B:$AP,41,FALSE),"")</f>
        <v/>
      </c>
      <c r="AA220" s="168" t="str">
        <f>IFERROR(VLOOKUP(AA219,'P1-1'!$B:$AP,41,FALSE),"")</f>
        <v/>
      </c>
      <c r="AB220" s="168" t="str">
        <f>IFERROR(VLOOKUP(AB219,'P1-1'!$B:$AP,41,FALSE),"")</f>
        <v/>
      </c>
      <c r="AC220" s="168" t="str">
        <f>IFERROR(VLOOKUP(AC219,'P1-1'!$B:$AP,41,FALSE),"")</f>
        <v/>
      </c>
      <c r="AD220" s="168" t="str">
        <f>IFERROR(VLOOKUP(AD219,'P1-1'!$B:$AP,41,FALSE),"")</f>
        <v/>
      </c>
      <c r="AE220" s="168" t="str">
        <f>IFERROR(VLOOKUP(AE219,'P1-1'!$B:$AP,41,FALSE),"")</f>
        <v/>
      </c>
      <c r="AF220" s="168" t="str">
        <f>IFERROR(VLOOKUP(AF219,'P1-1'!$B:$AP,41,FALSE),"")</f>
        <v/>
      </c>
      <c r="AG220" s="168" t="str">
        <f>IFERROR(VLOOKUP(AG219,'P1-1'!$B:$AP,41,FALSE),"")</f>
        <v/>
      </c>
      <c r="AH220" s="168" t="str">
        <f>IFERROR(VLOOKUP(AH219,'P1-1'!$B:$AP,41,FALSE),"")</f>
        <v/>
      </c>
      <c r="AI220" s="168" t="str">
        <f>IFERROR(VLOOKUP(AI219,'P1-1'!$B:$AP,41,FALSE),"")</f>
        <v/>
      </c>
      <c r="AJ220" s="168" t="str">
        <f>IFERROR(VLOOKUP(AJ219,'P1-1'!$B:$AP,41,FALSE),"")</f>
        <v/>
      </c>
      <c r="AK220" s="168" t="str">
        <f>IFERROR(VLOOKUP(AK219,'P1-1'!$B:$AP,41,FALSE),"")</f>
        <v/>
      </c>
      <c r="AL220" s="168" t="str">
        <f>IFERROR(VLOOKUP(AL219,'P1-1'!$B:$AP,41,FALSE),"")</f>
        <v/>
      </c>
      <c r="AM220" s="168" t="str">
        <f>IFERROR(VLOOKUP(AM219,'P1-1'!$B:$AP,41,FALSE),"")</f>
        <v/>
      </c>
      <c r="AN220" s="483"/>
      <c r="AO220" s="486"/>
      <c r="AP220" s="490"/>
      <c r="AQ220" s="491"/>
      <c r="AR220" s="486"/>
      <c r="AS220" s="486"/>
      <c r="AT220" s="494"/>
      <c r="AU220" s="327" t="str">
        <f t="shared" ref="AU220" si="253">IFERROR(IF($D219="□",($AO219/$AK$7),($AO219/$AK$9)),"")</f>
        <v/>
      </c>
      <c r="AV220" s="327" t="str">
        <f t="shared" ref="AV220" si="254">IFERROR(IF($D219="□",($AN219/$AO$7),($AN219/$AO$9)),"")</f>
        <v/>
      </c>
    </row>
    <row r="221" spans="1:48" s="139" customFormat="1" ht="12" customHeight="1" x14ac:dyDescent="0.15">
      <c r="A221" s="497"/>
      <c r="B221" s="500"/>
      <c r="C221" s="515"/>
      <c r="D221" s="506"/>
      <c r="E221" s="364"/>
      <c r="F221" s="511"/>
      <c r="G221" s="512"/>
      <c r="H221" s="169" t="s">
        <v>224</v>
      </c>
      <c r="I221" s="168" t="str">
        <f>IFERROR(VLOOKUP(I219,'P1-1'!$B:$AP,31,FALSE),"")</f>
        <v/>
      </c>
      <c r="J221" s="168" t="str">
        <f>IFERROR(VLOOKUP(J219,'P1-1'!$B:$AP,31,FALSE),"")</f>
        <v/>
      </c>
      <c r="K221" s="168" t="str">
        <f>IFERROR(VLOOKUP(K219,'P1-1'!$B:$AP,31,FALSE),"")</f>
        <v/>
      </c>
      <c r="L221" s="168" t="str">
        <f>IFERROR(VLOOKUP(L219,'P1-1'!$B:$AP,31,FALSE),"")</f>
        <v/>
      </c>
      <c r="M221" s="168" t="str">
        <f>IFERROR(VLOOKUP(M219,'P1-1'!$B:$AP,31,FALSE),"")</f>
        <v/>
      </c>
      <c r="N221" s="168" t="str">
        <f>IFERROR(VLOOKUP(N219,'P1-1'!$B:$AP,31,FALSE),"")</f>
        <v/>
      </c>
      <c r="O221" s="168" t="str">
        <f>IFERROR(VLOOKUP(O219,'P1-1'!$B:$AP,31,FALSE),"")</f>
        <v/>
      </c>
      <c r="P221" s="168" t="str">
        <f>IFERROR(VLOOKUP(P219,'P1-1'!$B:$AP,31,FALSE),"")</f>
        <v/>
      </c>
      <c r="Q221" s="168" t="str">
        <f>IFERROR(VLOOKUP(Q219,'P1-1'!$B:$AP,31,FALSE),"")</f>
        <v/>
      </c>
      <c r="R221" s="168" t="str">
        <f>IFERROR(VLOOKUP(R219,'P1-1'!$B:$AP,31,FALSE),"")</f>
        <v/>
      </c>
      <c r="S221" s="168" t="str">
        <f>IFERROR(VLOOKUP(S219,'P1-1'!$B:$AP,31,FALSE),"")</f>
        <v/>
      </c>
      <c r="T221" s="168" t="str">
        <f>IFERROR(VLOOKUP(T219,'P1-1'!$B:$AP,31,FALSE),"")</f>
        <v/>
      </c>
      <c r="U221" s="168" t="str">
        <f>IFERROR(VLOOKUP(U219,'P1-1'!$B:$AP,31,FALSE),"")</f>
        <v/>
      </c>
      <c r="V221" s="168" t="str">
        <f>IFERROR(VLOOKUP(V219,'P1-1'!$B:$AP,31,FALSE),"")</f>
        <v/>
      </c>
      <c r="W221" s="168" t="str">
        <f>IFERROR(VLOOKUP(W219,'P1-1'!$B:$AP,31,FALSE),"")</f>
        <v/>
      </c>
      <c r="X221" s="168" t="str">
        <f>IFERROR(VLOOKUP(X219,'P1-1'!$B:$AP,31,FALSE),"")</f>
        <v/>
      </c>
      <c r="Y221" s="168" t="str">
        <f>IFERROR(VLOOKUP(Y219,'P1-1'!$B:$AP,31,FALSE),"")</f>
        <v/>
      </c>
      <c r="Z221" s="168" t="str">
        <f>IFERROR(VLOOKUP(Z219,'P1-1'!$B:$AP,31,FALSE),"")</f>
        <v/>
      </c>
      <c r="AA221" s="168" t="str">
        <f>IFERROR(VLOOKUP(AA219,'P1-1'!$B:$AP,31,FALSE),"")</f>
        <v/>
      </c>
      <c r="AB221" s="168" t="str">
        <f>IFERROR(VLOOKUP(AB219,'P1-1'!$B:$AP,31,FALSE),"")</f>
        <v/>
      </c>
      <c r="AC221" s="168" t="str">
        <f>IFERROR(VLOOKUP(AC219,'P1-1'!$B:$AP,31,FALSE),"")</f>
        <v/>
      </c>
      <c r="AD221" s="168" t="str">
        <f>IFERROR(VLOOKUP(AD219,'P1-1'!$B:$AP,31,FALSE),"")</f>
        <v/>
      </c>
      <c r="AE221" s="168" t="str">
        <f>IFERROR(VLOOKUP(AE219,'P1-1'!$B:$AP,31,FALSE),"")</f>
        <v/>
      </c>
      <c r="AF221" s="168" t="str">
        <f>IFERROR(VLOOKUP(AF219,'P1-1'!$B:$AP,31,FALSE),"")</f>
        <v/>
      </c>
      <c r="AG221" s="168" t="str">
        <f>IFERROR(VLOOKUP(AG219,'P1-1'!$B:$AP,31,FALSE),"")</f>
        <v/>
      </c>
      <c r="AH221" s="168" t="str">
        <f>IFERROR(VLOOKUP(AH219,'P1-1'!$B:$AP,31,FALSE),"")</f>
        <v/>
      </c>
      <c r="AI221" s="168" t="str">
        <f>IFERROR(VLOOKUP(AI219,'P1-1'!$B:$AP,31,FALSE),"")</f>
        <v/>
      </c>
      <c r="AJ221" s="168" t="str">
        <f>IFERROR(VLOOKUP(AJ219,'P1-1'!$B:$AP,31,FALSE),"")</f>
        <v/>
      </c>
      <c r="AK221" s="168" t="str">
        <f>IFERROR(VLOOKUP(AK219,'P1-1'!$B:$AP,31,FALSE),"")</f>
        <v/>
      </c>
      <c r="AL221" s="168" t="str">
        <f>IFERROR(VLOOKUP(AL219,'P1-1'!$B:$AP,31,FALSE),"")</f>
        <v/>
      </c>
      <c r="AM221" s="168" t="str">
        <f>IFERROR(VLOOKUP(AM219,'P1-1'!$B:$AP,31,FALSE),"")</f>
        <v/>
      </c>
      <c r="AN221" s="484"/>
      <c r="AO221" s="487"/>
      <c r="AP221" s="492"/>
      <c r="AQ221" s="493"/>
      <c r="AR221" s="487"/>
      <c r="AS221" s="487"/>
      <c r="AT221" s="494"/>
      <c r="AU221" s="328"/>
      <c r="AV221" s="328"/>
    </row>
    <row r="222" spans="1:48" s="139" customFormat="1" ht="12" customHeight="1" x14ac:dyDescent="0.15">
      <c r="A222" s="495">
        <v>67</v>
      </c>
      <c r="B222" s="498"/>
      <c r="C222" s="513"/>
      <c r="D222" s="504" t="s">
        <v>95</v>
      </c>
      <c r="E222" s="363"/>
      <c r="F222" s="507"/>
      <c r="G222" s="508"/>
      <c r="H222" s="166" t="s">
        <v>221</v>
      </c>
      <c r="I222" s="325"/>
      <c r="J222" s="325"/>
      <c r="K222" s="325"/>
      <c r="L222" s="325"/>
      <c r="M222" s="325"/>
      <c r="N222" s="325"/>
      <c r="O222" s="325"/>
      <c r="P222" s="325"/>
      <c r="Q222" s="325"/>
      <c r="R222" s="325"/>
      <c r="S222" s="325"/>
      <c r="T222" s="325"/>
      <c r="U222" s="325"/>
      <c r="V222" s="325"/>
      <c r="W222" s="325"/>
      <c r="X222" s="325"/>
      <c r="Y222" s="325"/>
      <c r="Z222" s="325"/>
      <c r="AA222" s="325"/>
      <c r="AB222" s="325"/>
      <c r="AC222" s="325"/>
      <c r="AD222" s="325"/>
      <c r="AE222" s="325"/>
      <c r="AF222" s="325"/>
      <c r="AG222" s="325"/>
      <c r="AH222" s="325"/>
      <c r="AI222" s="325"/>
      <c r="AJ222" s="325"/>
      <c r="AK222" s="325"/>
      <c r="AL222" s="325"/>
      <c r="AM222" s="325"/>
      <c r="AN222" s="482">
        <f t="shared" ref="AN222" si="255">IF(LEFT($AN$2,6)="共同生活援助",SUM(I223:AM223),SUM(I223:AM224))</f>
        <v>0</v>
      </c>
      <c r="AO222" s="485">
        <f>IF($AN$4="４週",AN222/4,AN222/(DAY(EOMONTH($I$22,0))/7))</f>
        <v>0</v>
      </c>
      <c r="AP222" s="488"/>
      <c r="AQ222" s="489"/>
      <c r="AR222" s="485" t="str">
        <f t="shared" ref="AR222" si="256">IF($AN$4="４週",AU223,AV223)</f>
        <v/>
      </c>
      <c r="AS222" s="485"/>
      <c r="AT222" s="494"/>
      <c r="AU222" s="326" t="s">
        <v>508</v>
      </c>
      <c r="AV222" s="326" t="s">
        <v>222</v>
      </c>
    </row>
    <row r="223" spans="1:48" s="139" customFormat="1" ht="12" customHeight="1" x14ac:dyDescent="0.15">
      <c r="A223" s="496"/>
      <c r="B223" s="499"/>
      <c r="C223" s="514"/>
      <c r="D223" s="505"/>
      <c r="E223" s="364"/>
      <c r="F223" s="509"/>
      <c r="G223" s="510"/>
      <c r="H223" s="167" t="s">
        <v>223</v>
      </c>
      <c r="I223" s="168" t="str">
        <f>IFERROR(VLOOKUP(I222,'P1-1'!$B:$AP,41,FALSE),"")</f>
        <v/>
      </c>
      <c r="J223" s="168" t="str">
        <f>IFERROR(VLOOKUP(J222,'P1-1'!$B:$AP,41,FALSE),"")</f>
        <v/>
      </c>
      <c r="K223" s="168" t="str">
        <f>IFERROR(VLOOKUP(K222,'P1-1'!$B:$AP,41,FALSE),"")</f>
        <v/>
      </c>
      <c r="L223" s="168" t="str">
        <f>IFERROR(VLOOKUP(L222,'P1-1'!$B:$AP,41,FALSE),"")</f>
        <v/>
      </c>
      <c r="M223" s="168" t="str">
        <f>IFERROR(VLOOKUP(M222,'P1-1'!$B:$AP,41,FALSE),"")</f>
        <v/>
      </c>
      <c r="N223" s="168" t="str">
        <f>IFERROR(VLOOKUP(N222,'P1-1'!$B:$AP,41,FALSE),"")</f>
        <v/>
      </c>
      <c r="O223" s="168" t="str">
        <f>IFERROR(VLOOKUP(O222,'P1-1'!$B:$AP,41,FALSE),"")</f>
        <v/>
      </c>
      <c r="P223" s="168" t="str">
        <f>IFERROR(VLOOKUP(P222,'P1-1'!$B:$AP,41,FALSE),"")</f>
        <v/>
      </c>
      <c r="Q223" s="168" t="str">
        <f>IFERROR(VLOOKUP(Q222,'P1-1'!$B:$AP,41,FALSE),"")</f>
        <v/>
      </c>
      <c r="R223" s="168" t="str">
        <f>IFERROR(VLOOKUP(R222,'P1-1'!$B:$AP,41,FALSE),"")</f>
        <v/>
      </c>
      <c r="S223" s="168" t="str">
        <f>IFERROR(VLOOKUP(S222,'P1-1'!$B:$AP,41,FALSE),"")</f>
        <v/>
      </c>
      <c r="T223" s="168" t="str">
        <f>IFERROR(VLOOKUP(T222,'P1-1'!$B:$AP,41,FALSE),"")</f>
        <v/>
      </c>
      <c r="U223" s="168" t="str">
        <f>IFERROR(VLOOKUP(U222,'P1-1'!$B:$AP,41,FALSE),"")</f>
        <v/>
      </c>
      <c r="V223" s="168" t="str">
        <f>IFERROR(VLOOKUP(V222,'P1-1'!$B:$AP,41,FALSE),"")</f>
        <v/>
      </c>
      <c r="W223" s="168" t="str">
        <f>IFERROR(VLOOKUP(W222,'P1-1'!$B:$AP,41,FALSE),"")</f>
        <v/>
      </c>
      <c r="X223" s="168" t="str">
        <f>IFERROR(VLOOKUP(X222,'P1-1'!$B:$AP,41,FALSE),"")</f>
        <v/>
      </c>
      <c r="Y223" s="168" t="str">
        <f>IFERROR(VLOOKUP(Y222,'P1-1'!$B:$AP,41,FALSE),"")</f>
        <v/>
      </c>
      <c r="Z223" s="168" t="str">
        <f>IFERROR(VLOOKUP(Z222,'P1-1'!$B:$AP,41,FALSE),"")</f>
        <v/>
      </c>
      <c r="AA223" s="168" t="str">
        <f>IFERROR(VLOOKUP(AA222,'P1-1'!$B:$AP,41,FALSE),"")</f>
        <v/>
      </c>
      <c r="AB223" s="168" t="str">
        <f>IFERROR(VLOOKUP(AB222,'P1-1'!$B:$AP,41,FALSE),"")</f>
        <v/>
      </c>
      <c r="AC223" s="168" t="str">
        <f>IFERROR(VLOOKUP(AC222,'P1-1'!$B:$AP,41,FALSE),"")</f>
        <v/>
      </c>
      <c r="AD223" s="168" t="str">
        <f>IFERROR(VLOOKUP(AD222,'P1-1'!$B:$AP,41,FALSE),"")</f>
        <v/>
      </c>
      <c r="AE223" s="168" t="str">
        <f>IFERROR(VLOOKUP(AE222,'P1-1'!$B:$AP,41,FALSE),"")</f>
        <v/>
      </c>
      <c r="AF223" s="168" t="str">
        <f>IFERROR(VLOOKUP(AF222,'P1-1'!$B:$AP,41,FALSE),"")</f>
        <v/>
      </c>
      <c r="AG223" s="168" t="str">
        <f>IFERROR(VLOOKUP(AG222,'P1-1'!$B:$AP,41,FALSE),"")</f>
        <v/>
      </c>
      <c r="AH223" s="168" t="str">
        <f>IFERROR(VLOOKUP(AH222,'P1-1'!$B:$AP,41,FALSE),"")</f>
        <v/>
      </c>
      <c r="AI223" s="168" t="str">
        <f>IFERROR(VLOOKUP(AI222,'P1-1'!$B:$AP,41,FALSE),"")</f>
        <v/>
      </c>
      <c r="AJ223" s="168" t="str">
        <f>IFERROR(VLOOKUP(AJ222,'P1-1'!$B:$AP,41,FALSE),"")</f>
        <v/>
      </c>
      <c r="AK223" s="168" t="str">
        <f>IFERROR(VLOOKUP(AK222,'P1-1'!$B:$AP,41,FALSE),"")</f>
        <v/>
      </c>
      <c r="AL223" s="168" t="str">
        <f>IFERROR(VLOOKUP(AL222,'P1-1'!$B:$AP,41,FALSE),"")</f>
        <v/>
      </c>
      <c r="AM223" s="168" t="str">
        <f>IFERROR(VLOOKUP(AM222,'P1-1'!$B:$AP,41,FALSE),"")</f>
        <v/>
      </c>
      <c r="AN223" s="483"/>
      <c r="AO223" s="486"/>
      <c r="AP223" s="490"/>
      <c r="AQ223" s="491"/>
      <c r="AR223" s="486"/>
      <c r="AS223" s="486"/>
      <c r="AT223" s="494"/>
      <c r="AU223" s="327" t="str">
        <f t="shared" ref="AU223" si="257">IFERROR(IF($D222="□",($AO222/$AK$7),($AO222/$AK$9)),"")</f>
        <v/>
      </c>
      <c r="AV223" s="327" t="str">
        <f t="shared" ref="AV223" si="258">IFERROR(IF($D222="□",($AN222/$AO$7),($AN222/$AO$9)),"")</f>
        <v/>
      </c>
    </row>
    <row r="224" spans="1:48" s="139" customFormat="1" ht="12" customHeight="1" x14ac:dyDescent="0.15">
      <c r="A224" s="497"/>
      <c r="B224" s="500"/>
      <c r="C224" s="515"/>
      <c r="D224" s="506"/>
      <c r="E224" s="364"/>
      <c r="F224" s="511"/>
      <c r="G224" s="512"/>
      <c r="H224" s="169" t="s">
        <v>224</v>
      </c>
      <c r="I224" s="168" t="str">
        <f>IFERROR(VLOOKUP(I222,'P1-1'!$B:$AP,31,FALSE),"")</f>
        <v/>
      </c>
      <c r="J224" s="168" t="str">
        <f>IFERROR(VLOOKUP(J222,'P1-1'!$B:$AP,31,FALSE),"")</f>
        <v/>
      </c>
      <c r="K224" s="168" t="str">
        <f>IFERROR(VLOOKUP(K222,'P1-1'!$B:$AP,31,FALSE),"")</f>
        <v/>
      </c>
      <c r="L224" s="168" t="str">
        <f>IFERROR(VLOOKUP(L222,'P1-1'!$B:$AP,31,FALSE),"")</f>
        <v/>
      </c>
      <c r="M224" s="168" t="str">
        <f>IFERROR(VLOOKUP(M222,'P1-1'!$B:$AP,31,FALSE),"")</f>
        <v/>
      </c>
      <c r="N224" s="168" t="str">
        <f>IFERROR(VLOOKUP(N222,'P1-1'!$B:$AP,31,FALSE),"")</f>
        <v/>
      </c>
      <c r="O224" s="168" t="str">
        <f>IFERROR(VLOOKUP(O222,'P1-1'!$B:$AP,31,FALSE),"")</f>
        <v/>
      </c>
      <c r="P224" s="168" t="str">
        <f>IFERROR(VLOOKUP(P222,'P1-1'!$B:$AP,31,FALSE),"")</f>
        <v/>
      </c>
      <c r="Q224" s="168" t="str">
        <f>IFERROR(VLOOKUP(Q222,'P1-1'!$B:$AP,31,FALSE),"")</f>
        <v/>
      </c>
      <c r="R224" s="168" t="str">
        <f>IFERROR(VLOOKUP(R222,'P1-1'!$B:$AP,31,FALSE),"")</f>
        <v/>
      </c>
      <c r="S224" s="168" t="str">
        <f>IFERROR(VLOOKUP(S222,'P1-1'!$B:$AP,31,FALSE),"")</f>
        <v/>
      </c>
      <c r="T224" s="168" t="str">
        <f>IFERROR(VLOOKUP(T222,'P1-1'!$B:$AP,31,FALSE),"")</f>
        <v/>
      </c>
      <c r="U224" s="168" t="str">
        <f>IFERROR(VLOOKUP(U222,'P1-1'!$B:$AP,31,FALSE),"")</f>
        <v/>
      </c>
      <c r="V224" s="168" t="str">
        <f>IFERROR(VLOOKUP(V222,'P1-1'!$B:$AP,31,FALSE),"")</f>
        <v/>
      </c>
      <c r="W224" s="168" t="str">
        <f>IFERROR(VLOOKUP(W222,'P1-1'!$B:$AP,31,FALSE),"")</f>
        <v/>
      </c>
      <c r="X224" s="168" t="str">
        <f>IFERROR(VLOOKUP(X222,'P1-1'!$B:$AP,31,FALSE),"")</f>
        <v/>
      </c>
      <c r="Y224" s="168" t="str">
        <f>IFERROR(VLOOKUP(Y222,'P1-1'!$B:$AP,31,FALSE),"")</f>
        <v/>
      </c>
      <c r="Z224" s="168" t="str">
        <f>IFERROR(VLOOKUP(Z222,'P1-1'!$B:$AP,31,FALSE),"")</f>
        <v/>
      </c>
      <c r="AA224" s="168" t="str">
        <f>IFERROR(VLOOKUP(AA222,'P1-1'!$B:$AP,31,FALSE),"")</f>
        <v/>
      </c>
      <c r="AB224" s="168" t="str">
        <f>IFERROR(VLOOKUP(AB222,'P1-1'!$B:$AP,31,FALSE),"")</f>
        <v/>
      </c>
      <c r="AC224" s="168" t="str">
        <f>IFERROR(VLOOKUP(AC222,'P1-1'!$B:$AP,31,FALSE),"")</f>
        <v/>
      </c>
      <c r="AD224" s="168" t="str">
        <f>IFERROR(VLOOKUP(AD222,'P1-1'!$B:$AP,31,FALSE),"")</f>
        <v/>
      </c>
      <c r="AE224" s="168" t="str">
        <f>IFERROR(VLOOKUP(AE222,'P1-1'!$B:$AP,31,FALSE),"")</f>
        <v/>
      </c>
      <c r="AF224" s="168" t="str">
        <f>IFERROR(VLOOKUP(AF222,'P1-1'!$B:$AP,31,FALSE),"")</f>
        <v/>
      </c>
      <c r="AG224" s="168" t="str">
        <f>IFERROR(VLOOKUP(AG222,'P1-1'!$B:$AP,31,FALSE),"")</f>
        <v/>
      </c>
      <c r="AH224" s="168" t="str">
        <f>IFERROR(VLOOKUP(AH222,'P1-1'!$B:$AP,31,FALSE),"")</f>
        <v/>
      </c>
      <c r="AI224" s="168" t="str">
        <f>IFERROR(VLOOKUP(AI222,'P1-1'!$B:$AP,31,FALSE),"")</f>
        <v/>
      </c>
      <c r="AJ224" s="168" t="str">
        <f>IFERROR(VLOOKUP(AJ222,'P1-1'!$B:$AP,31,FALSE),"")</f>
        <v/>
      </c>
      <c r="AK224" s="168" t="str">
        <f>IFERROR(VLOOKUP(AK222,'P1-1'!$B:$AP,31,FALSE),"")</f>
        <v/>
      </c>
      <c r="AL224" s="168" t="str">
        <f>IFERROR(VLOOKUP(AL222,'P1-1'!$B:$AP,31,FALSE),"")</f>
        <v/>
      </c>
      <c r="AM224" s="168" t="str">
        <f>IFERROR(VLOOKUP(AM222,'P1-1'!$B:$AP,31,FALSE),"")</f>
        <v/>
      </c>
      <c r="AN224" s="484"/>
      <c r="AO224" s="487"/>
      <c r="AP224" s="492"/>
      <c r="AQ224" s="493"/>
      <c r="AR224" s="487"/>
      <c r="AS224" s="487"/>
      <c r="AT224" s="494"/>
      <c r="AU224" s="328"/>
      <c r="AV224" s="328"/>
    </row>
    <row r="225" spans="1:48" s="139" customFormat="1" ht="12" customHeight="1" x14ac:dyDescent="0.15">
      <c r="A225" s="495">
        <v>68</v>
      </c>
      <c r="B225" s="498"/>
      <c r="C225" s="501"/>
      <c r="D225" s="504" t="s">
        <v>95</v>
      </c>
      <c r="E225" s="363"/>
      <c r="F225" s="507"/>
      <c r="G225" s="508"/>
      <c r="H225" s="166" t="s">
        <v>221</v>
      </c>
      <c r="I225" s="325"/>
      <c r="J225" s="325"/>
      <c r="K225" s="325"/>
      <c r="L225" s="325"/>
      <c r="M225" s="325"/>
      <c r="N225" s="325"/>
      <c r="O225" s="325"/>
      <c r="P225" s="325"/>
      <c r="Q225" s="325"/>
      <c r="R225" s="325"/>
      <c r="S225" s="325"/>
      <c r="T225" s="325"/>
      <c r="U225" s="325"/>
      <c r="V225" s="325"/>
      <c r="W225" s="325"/>
      <c r="X225" s="325"/>
      <c r="Y225" s="325"/>
      <c r="Z225" s="325"/>
      <c r="AA225" s="325"/>
      <c r="AB225" s="325"/>
      <c r="AC225" s="325"/>
      <c r="AD225" s="325"/>
      <c r="AE225" s="325"/>
      <c r="AF225" s="325"/>
      <c r="AG225" s="325"/>
      <c r="AH225" s="325"/>
      <c r="AI225" s="325"/>
      <c r="AJ225" s="325"/>
      <c r="AK225" s="325"/>
      <c r="AL225" s="325"/>
      <c r="AM225" s="325"/>
      <c r="AN225" s="482">
        <f t="shared" ref="AN225" si="259">IF(LEFT($AN$2,6)="共同生活援助",SUM(I226:AM226),SUM(I226:AM227))</f>
        <v>0</v>
      </c>
      <c r="AO225" s="485">
        <f>IF($AN$4="４週",AN225/4,AN225/(DAY(EOMONTH($I$22,0))/7))</f>
        <v>0</v>
      </c>
      <c r="AP225" s="488"/>
      <c r="AQ225" s="489"/>
      <c r="AR225" s="485" t="str">
        <f t="shared" ref="AR225" si="260">IF($AN$4="４週",AU226,AV226)</f>
        <v/>
      </c>
      <c r="AS225" s="485"/>
      <c r="AT225" s="494"/>
      <c r="AU225" s="326" t="s">
        <v>508</v>
      </c>
      <c r="AV225" s="326" t="s">
        <v>222</v>
      </c>
    </row>
    <row r="226" spans="1:48" s="139" customFormat="1" ht="12" customHeight="1" x14ac:dyDescent="0.15">
      <c r="A226" s="496"/>
      <c r="B226" s="499"/>
      <c r="C226" s="502"/>
      <c r="D226" s="505"/>
      <c r="E226" s="364"/>
      <c r="F226" s="509"/>
      <c r="G226" s="510"/>
      <c r="H226" s="167" t="s">
        <v>223</v>
      </c>
      <c r="I226" s="168" t="str">
        <f>IFERROR(VLOOKUP(I225,'P1-1'!$B:$AP,41,FALSE),"")</f>
        <v/>
      </c>
      <c r="J226" s="168" t="str">
        <f>IFERROR(VLOOKUP(J225,'P1-1'!$B:$AP,41,FALSE),"")</f>
        <v/>
      </c>
      <c r="K226" s="168" t="str">
        <f>IFERROR(VLOOKUP(K225,'P1-1'!$B:$AP,41,FALSE),"")</f>
        <v/>
      </c>
      <c r="L226" s="168" t="str">
        <f>IFERROR(VLOOKUP(L225,'P1-1'!$B:$AP,41,FALSE),"")</f>
        <v/>
      </c>
      <c r="M226" s="168" t="str">
        <f>IFERROR(VLOOKUP(M225,'P1-1'!$B:$AP,41,FALSE),"")</f>
        <v/>
      </c>
      <c r="N226" s="168" t="str">
        <f>IFERROR(VLOOKUP(N225,'P1-1'!$B:$AP,41,FALSE),"")</f>
        <v/>
      </c>
      <c r="O226" s="168" t="str">
        <f>IFERROR(VLOOKUP(O225,'P1-1'!$B:$AP,41,FALSE),"")</f>
        <v/>
      </c>
      <c r="P226" s="168" t="str">
        <f>IFERROR(VLOOKUP(P225,'P1-1'!$B:$AP,41,FALSE),"")</f>
        <v/>
      </c>
      <c r="Q226" s="168" t="str">
        <f>IFERROR(VLOOKUP(Q225,'P1-1'!$B:$AP,41,FALSE),"")</f>
        <v/>
      </c>
      <c r="R226" s="168" t="str">
        <f>IFERROR(VLOOKUP(R225,'P1-1'!$B:$AP,41,FALSE),"")</f>
        <v/>
      </c>
      <c r="S226" s="168" t="str">
        <f>IFERROR(VLOOKUP(S225,'P1-1'!$B:$AP,41,FALSE),"")</f>
        <v/>
      </c>
      <c r="T226" s="168" t="str">
        <f>IFERROR(VLOOKUP(T225,'P1-1'!$B:$AP,41,FALSE),"")</f>
        <v/>
      </c>
      <c r="U226" s="168" t="str">
        <f>IFERROR(VLOOKUP(U225,'P1-1'!$B:$AP,41,FALSE),"")</f>
        <v/>
      </c>
      <c r="V226" s="168" t="str">
        <f>IFERROR(VLOOKUP(V225,'P1-1'!$B:$AP,41,FALSE),"")</f>
        <v/>
      </c>
      <c r="W226" s="168" t="str">
        <f>IFERROR(VLOOKUP(W225,'P1-1'!$B:$AP,41,FALSE),"")</f>
        <v/>
      </c>
      <c r="X226" s="168" t="str">
        <f>IFERROR(VLOOKUP(X225,'P1-1'!$B:$AP,41,FALSE),"")</f>
        <v/>
      </c>
      <c r="Y226" s="168" t="str">
        <f>IFERROR(VLOOKUP(Y225,'P1-1'!$B:$AP,41,FALSE),"")</f>
        <v/>
      </c>
      <c r="Z226" s="168" t="str">
        <f>IFERROR(VLOOKUP(Z225,'P1-1'!$B:$AP,41,FALSE),"")</f>
        <v/>
      </c>
      <c r="AA226" s="168" t="str">
        <f>IFERROR(VLOOKUP(AA225,'P1-1'!$B:$AP,41,FALSE),"")</f>
        <v/>
      </c>
      <c r="AB226" s="168" t="str">
        <f>IFERROR(VLOOKUP(AB225,'P1-1'!$B:$AP,41,FALSE),"")</f>
        <v/>
      </c>
      <c r="AC226" s="168" t="str">
        <f>IFERROR(VLOOKUP(AC225,'P1-1'!$B:$AP,41,FALSE),"")</f>
        <v/>
      </c>
      <c r="AD226" s="168" t="str">
        <f>IFERROR(VLOOKUP(AD225,'P1-1'!$B:$AP,41,FALSE),"")</f>
        <v/>
      </c>
      <c r="AE226" s="168" t="str">
        <f>IFERROR(VLOOKUP(AE225,'P1-1'!$B:$AP,41,FALSE),"")</f>
        <v/>
      </c>
      <c r="AF226" s="168" t="str">
        <f>IFERROR(VLOOKUP(AF225,'P1-1'!$B:$AP,41,FALSE),"")</f>
        <v/>
      </c>
      <c r="AG226" s="168" t="str">
        <f>IFERROR(VLOOKUP(AG225,'P1-1'!$B:$AP,41,FALSE),"")</f>
        <v/>
      </c>
      <c r="AH226" s="168" t="str">
        <f>IFERROR(VLOOKUP(AH225,'P1-1'!$B:$AP,41,FALSE),"")</f>
        <v/>
      </c>
      <c r="AI226" s="168" t="str">
        <f>IFERROR(VLOOKUP(AI225,'P1-1'!$B:$AP,41,FALSE),"")</f>
        <v/>
      </c>
      <c r="AJ226" s="168" t="str">
        <f>IFERROR(VLOOKUP(AJ225,'P1-1'!$B:$AP,41,FALSE),"")</f>
        <v/>
      </c>
      <c r="AK226" s="168" t="str">
        <f>IFERROR(VLOOKUP(AK225,'P1-1'!$B:$AP,41,FALSE),"")</f>
        <v/>
      </c>
      <c r="AL226" s="168" t="str">
        <f>IFERROR(VLOOKUP(AL225,'P1-1'!$B:$AP,41,FALSE),"")</f>
        <v/>
      </c>
      <c r="AM226" s="168" t="str">
        <f>IFERROR(VLOOKUP(AM225,'P1-1'!$B:$AP,41,FALSE),"")</f>
        <v/>
      </c>
      <c r="AN226" s="483"/>
      <c r="AO226" s="486"/>
      <c r="AP226" s="490"/>
      <c r="AQ226" s="491"/>
      <c r="AR226" s="486"/>
      <c r="AS226" s="486"/>
      <c r="AT226" s="494"/>
      <c r="AU226" s="327" t="str">
        <f t="shared" ref="AU226" si="261">IFERROR(IF($D225="□",($AO225/$AK$7),($AO225/$AK$9)),"")</f>
        <v/>
      </c>
      <c r="AV226" s="327" t="str">
        <f t="shared" ref="AV226" si="262">IFERROR(IF($D225="□",($AN225/$AO$7),($AN225/$AO$9)),"")</f>
        <v/>
      </c>
    </row>
    <row r="227" spans="1:48" s="139" customFormat="1" ht="12" customHeight="1" x14ac:dyDescent="0.15">
      <c r="A227" s="497"/>
      <c r="B227" s="500"/>
      <c r="C227" s="503"/>
      <c r="D227" s="506"/>
      <c r="E227" s="364"/>
      <c r="F227" s="511"/>
      <c r="G227" s="512"/>
      <c r="H227" s="169" t="s">
        <v>224</v>
      </c>
      <c r="I227" s="168" t="str">
        <f>IFERROR(VLOOKUP(I225,'P1-1'!$B:$AP,31,FALSE),"")</f>
        <v/>
      </c>
      <c r="J227" s="168" t="str">
        <f>IFERROR(VLOOKUP(J225,'P1-1'!$B:$AP,31,FALSE),"")</f>
        <v/>
      </c>
      <c r="K227" s="168" t="str">
        <f>IFERROR(VLOOKUP(K225,'P1-1'!$B:$AP,31,FALSE),"")</f>
        <v/>
      </c>
      <c r="L227" s="168" t="str">
        <f>IFERROR(VLOOKUP(L225,'P1-1'!$B:$AP,31,FALSE),"")</f>
        <v/>
      </c>
      <c r="M227" s="168" t="str">
        <f>IFERROR(VLOOKUP(M225,'P1-1'!$B:$AP,31,FALSE),"")</f>
        <v/>
      </c>
      <c r="N227" s="168" t="str">
        <f>IFERROR(VLOOKUP(N225,'P1-1'!$B:$AP,31,FALSE),"")</f>
        <v/>
      </c>
      <c r="O227" s="168" t="str">
        <f>IFERROR(VLOOKUP(O225,'P1-1'!$B:$AP,31,FALSE),"")</f>
        <v/>
      </c>
      <c r="P227" s="168" t="str">
        <f>IFERROR(VLOOKUP(P225,'P1-1'!$B:$AP,31,FALSE),"")</f>
        <v/>
      </c>
      <c r="Q227" s="168" t="str">
        <f>IFERROR(VLOOKUP(Q225,'P1-1'!$B:$AP,31,FALSE),"")</f>
        <v/>
      </c>
      <c r="R227" s="168" t="str">
        <f>IFERROR(VLOOKUP(R225,'P1-1'!$B:$AP,31,FALSE),"")</f>
        <v/>
      </c>
      <c r="S227" s="168" t="str">
        <f>IFERROR(VLOOKUP(S225,'P1-1'!$B:$AP,31,FALSE),"")</f>
        <v/>
      </c>
      <c r="T227" s="168" t="str">
        <f>IFERROR(VLOOKUP(T225,'P1-1'!$B:$AP,31,FALSE),"")</f>
        <v/>
      </c>
      <c r="U227" s="168" t="str">
        <f>IFERROR(VLOOKUP(U225,'P1-1'!$B:$AP,31,FALSE),"")</f>
        <v/>
      </c>
      <c r="V227" s="168" t="str">
        <f>IFERROR(VLOOKUP(V225,'P1-1'!$B:$AP,31,FALSE),"")</f>
        <v/>
      </c>
      <c r="W227" s="168" t="str">
        <f>IFERROR(VLOOKUP(W225,'P1-1'!$B:$AP,31,FALSE),"")</f>
        <v/>
      </c>
      <c r="X227" s="168" t="str">
        <f>IFERROR(VLOOKUP(X225,'P1-1'!$B:$AP,31,FALSE),"")</f>
        <v/>
      </c>
      <c r="Y227" s="168" t="str">
        <f>IFERROR(VLOOKUP(Y225,'P1-1'!$B:$AP,31,FALSE),"")</f>
        <v/>
      </c>
      <c r="Z227" s="168" t="str">
        <f>IFERROR(VLOOKUP(Z225,'P1-1'!$B:$AP,31,FALSE),"")</f>
        <v/>
      </c>
      <c r="AA227" s="168" t="str">
        <f>IFERROR(VLOOKUP(AA225,'P1-1'!$B:$AP,31,FALSE),"")</f>
        <v/>
      </c>
      <c r="AB227" s="168" t="str">
        <f>IFERROR(VLOOKUP(AB225,'P1-1'!$B:$AP,31,FALSE),"")</f>
        <v/>
      </c>
      <c r="AC227" s="168" t="str">
        <f>IFERROR(VLOOKUP(AC225,'P1-1'!$B:$AP,31,FALSE),"")</f>
        <v/>
      </c>
      <c r="AD227" s="168" t="str">
        <f>IFERROR(VLOOKUP(AD225,'P1-1'!$B:$AP,31,FALSE),"")</f>
        <v/>
      </c>
      <c r="AE227" s="168" t="str">
        <f>IFERROR(VLOOKUP(AE225,'P1-1'!$B:$AP,31,FALSE),"")</f>
        <v/>
      </c>
      <c r="AF227" s="168" t="str">
        <f>IFERROR(VLOOKUP(AF225,'P1-1'!$B:$AP,31,FALSE),"")</f>
        <v/>
      </c>
      <c r="AG227" s="168" t="str">
        <f>IFERROR(VLOOKUP(AG225,'P1-1'!$B:$AP,31,FALSE),"")</f>
        <v/>
      </c>
      <c r="AH227" s="168" t="str">
        <f>IFERROR(VLOOKUP(AH225,'P1-1'!$B:$AP,31,FALSE),"")</f>
        <v/>
      </c>
      <c r="AI227" s="168" t="str">
        <f>IFERROR(VLOOKUP(AI225,'P1-1'!$B:$AP,31,FALSE),"")</f>
        <v/>
      </c>
      <c r="AJ227" s="168" t="str">
        <f>IFERROR(VLOOKUP(AJ225,'P1-1'!$B:$AP,31,FALSE),"")</f>
        <v/>
      </c>
      <c r="AK227" s="168" t="str">
        <f>IFERROR(VLOOKUP(AK225,'P1-1'!$B:$AP,31,FALSE),"")</f>
        <v/>
      </c>
      <c r="AL227" s="168" t="str">
        <f>IFERROR(VLOOKUP(AL225,'P1-1'!$B:$AP,31,FALSE),"")</f>
        <v/>
      </c>
      <c r="AM227" s="168" t="str">
        <f>IFERROR(VLOOKUP(AM225,'P1-1'!$B:$AP,31,FALSE),"")</f>
        <v/>
      </c>
      <c r="AN227" s="484"/>
      <c r="AO227" s="487"/>
      <c r="AP227" s="492"/>
      <c r="AQ227" s="493"/>
      <c r="AR227" s="487"/>
      <c r="AS227" s="487"/>
      <c r="AT227" s="494"/>
      <c r="AU227" s="328"/>
      <c r="AV227" s="328"/>
    </row>
    <row r="228" spans="1:48" s="139" customFormat="1" ht="12" customHeight="1" x14ac:dyDescent="0.15">
      <c r="A228" s="495">
        <v>69</v>
      </c>
      <c r="B228" s="498"/>
      <c r="C228" s="513"/>
      <c r="D228" s="504" t="s">
        <v>95</v>
      </c>
      <c r="E228" s="363"/>
      <c r="F228" s="507"/>
      <c r="G228" s="508"/>
      <c r="H228" s="166" t="s">
        <v>221</v>
      </c>
      <c r="I228" s="325"/>
      <c r="J228" s="325"/>
      <c r="K228" s="325"/>
      <c r="L228" s="325"/>
      <c r="M228" s="325"/>
      <c r="N228" s="325"/>
      <c r="O228" s="325"/>
      <c r="P228" s="325"/>
      <c r="Q228" s="325"/>
      <c r="R228" s="325"/>
      <c r="S228" s="325"/>
      <c r="T228" s="325"/>
      <c r="U228" s="325"/>
      <c r="V228" s="325"/>
      <c r="W228" s="325"/>
      <c r="X228" s="325"/>
      <c r="Y228" s="325"/>
      <c r="Z228" s="325"/>
      <c r="AA228" s="325"/>
      <c r="AB228" s="325"/>
      <c r="AC228" s="325"/>
      <c r="AD228" s="325"/>
      <c r="AE228" s="325"/>
      <c r="AF228" s="325"/>
      <c r="AG228" s="325"/>
      <c r="AH228" s="325"/>
      <c r="AI228" s="325"/>
      <c r="AJ228" s="325"/>
      <c r="AK228" s="325"/>
      <c r="AL228" s="325"/>
      <c r="AM228" s="325"/>
      <c r="AN228" s="482">
        <f t="shared" ref="AN228" si="263">IF(LEFT($AN$2,6)="共同生活援助",SUM(I229:AM229),SUM(I229:AM230))</f>
        <v>0</v>
      </c>
      <c r="AO228" s="485">
        <f>IF($AN$4="４週",AN228/4,AN228/(DAY(EOMONTH($I$22,0))/7))</f>
        <v>0</v>
      </c>
      <c r="AP228" s="488"/>
      <c r="AQ228" s="489"/>
      <c r="AR228" s="485" t="str">
        <f t="shared" ref="AR228" si="264">IF($AN$4="４週",AU229,AV229)</f>
        <v/>
      </c>
      <c r="AS228" s="485"/>
      <c r="AT228" s="494"/>
      <c r="AU228" s="326" t="s">
        <v>508</v>
      </c>
      <c r="AV228" s="326" t="s">
        <v>222</v>
      </c>
    </row>
    <row r="229" spans="1:48" s="139" customFormat="1" ht="12" customHeight="1" x14ac:dyDescent="0.15">
      <c r="A229" s="496"/>
      <c r="B229" s="499"/>
      <c r="C229" s="514"/>
      <c r="D229" s="505"/>
      <c r="E229" s="364"/>
      <c r="F229" s="509"/>
      <c r="G229" s="510"/>
      <c r="H229" s="167" t="s">
        <v>223</v>
      </c>
      <c r="I229" s="168" t="str">
        <f>IFERROR(VLOOKUP(I228,'P1-1'!$B:$AP,41,FALSE),"")</f>
        <v/>
      </c>
      <c r="J229" s="168" t="str">
        <f>IFERROR(VLOOKUP(J228,'P1-1'!$B:$AP,41,FALSE),"")</f>
        <v/>
      </c>
      <c r="K229" s="168" t="str">
        <f>IFERROR(VLOOKUP(K228,'P1-1'!$B:$AP,41,FALSE),"")</f>
        <v/>
      </c>
      <c r="L229" s="168" t="str">
        <f>IFERROR(VLOOKUP(L228,'P1-1'!$B:$AP,41,FALSE),"")</f>
        <v/>
      </c>
      <c r="M229" s="168" t="str">
        <f>IFERROR(VLOOKUP(M228,'P1-1'!$B:$AP,41,FALSE),"")</f>
        <v/>
      </c>
      <c r="N229" s="168" t="str">
        <f>IFERROR(VLOOKUP(N228,'P1-1'!$B:$AP,41,FALSE),"")</f>
        <v/>
      </c>
      <c r="O229" s="168" t="str">
        <f>IFERROR(VLOOKUP(O228,'P1-1'!$B:$AP,41,FALSE),"")</f>
        <v/>
      </c>
      <c r="P229" s="168" t="str">
        <f>IFERROR(VLOOKUP(P228,'P1-1'!$B:$AP,41,FALSE),"")</f>
        <v/>
      </c>
      <c r="Q229" s="168" t="str">
        <f>IFERROR(VLOOKUP(Q228,'P1-1'!$B:$AP,41,FALSE),"")</f>
        <v/>
      </c>
      <c r="R229" s="168" t="str">
        <f>IFERROR(VLOOKUP(R228,'P1-1'!$B:$AP,41,FALSE),"")</f>
        <v/>
      </c>
      <c r="S229" s="168" t="str">
        <f>IFERROR(VLOOKUP(S228,'P1-1'!$B:$AP,41,FALSE),"")</f>
        <v/>
      </c>
      <c r="T229" s="168" t="str">
        <f>IFERROR(VLOOKUP(T228,'P1-1'!$B:$AP,41,FALSE),"")</f>
        <v/>
      </c>
      <c r="U229" s="168" t="str">
        <f>IFERROR(VLOOKUP(U228,'P1-1'!$B:$AP,41,FALSE),"")</f>
        <v/>
      </c>
      <c r="V229" s="168" t="str">
        <f>IFERROR(VLOOKUP(V228,'P1-1'!$B:$AP,41,FALSE),"")</f>
        <v/>
      </c>
      <c r="W229" s="168" t="str">
        <f>IFERROR(VLOOKUP(W228,'P1-1'!$B:$AP,41,FALSE),"")</f>
        <v/>
      </c>
      <c r="X229" s="168" t="str">
        <f>IFERROR(VLOOKUP(X228,'P1-1'!$B:$AP,41,FALSE),"")</f>
        <v/>
      </c>
      <c r="Y229" s="168" t="str">
        <f>IFERROR(VLOOKUP(Y228,'P1-1'!$B:$AP,41,FALSE),"")</f>
        <v/>
      </c>
      <c r="Z229" s="168" t="str">
        <f>IFERROR(VLOOKUP(Z228,'P1-1'!$B:$AP,41,FALSE),"")</f>
        <v/>
      </c>
      <c r="AA229" s="168" t="str">
        <f>IFERROR(VLOOKUP(AA228,'P1-1'!$B:$AP,41,FALSE),"")</f>
        <v/>
      </c>
      <c r="AB229" s="168" t="str">
        <f>IFERROR(VLOOKUP(AB228,'P1-1'!$B:$AP,41,FALSE),"")</f>
        <v/>
      </c>
      <c r="AC229" s="168" t="str">
        <f>IFERROR(VLOOKUP(AC228,'P1-1'!$B:$AP,41,FALSE),"")</f>
        <v/>
      </c>
      <c r="AD229" s="168" t="str">
        <f>IFERROR(VLOOKUP(AD228,'P1-1'!$B:$AP,41,FALSE),"")</f>
        <v/>
      </c>
      <c r="AE229" s="168" t="str">
        <f>IFERROR(VLOOKUP(AE228,'P1-1'!$B:$AP,41,FALSE),"")</f>
        <v/>
      </c>
      <c r="AF229" s="168" t="str">
        <f>IFERROR(VLOOKUP(AF228,'P1-1'!$B:$AP,41,FALSE),"")</f>
        <v/>
      </c>
      <c r="AG229" s="168" t="str">
        <f>IFERROR(VLOOKUP(AG228,'P1-1'!$B:$AP,41,FALSE),"")</f>
        <v/>
      </c>
      <c r="AH229" s="168" t="str">
        <f>IFERROR(VLOOKUP(AH228,'P1-1'!$B:$AP,41,FALSE),"")</f>
        <v/>
      </c>
      <c r="AI229" s="168" t="str">
        <f>IFERROR(VLOOKUP(AI228,'P1-1'!$B:$AP,41,FALSE),"")</f>
        <v/>
      </c>
      <c r="AJ229" s="168" t="str">
        <f>IFERROR(VLOOKUP(AJ228,'P1-1'!$B:$AP,41,FALSE),"")</f>
        <v/>
      </c>
      <c r="AK229" s="168" t="str">
        <f>IFERROR(VLOOKUP(AK228,'P1-1'!$B:$AP,41,FALSE),"")</f>
        <v/>
      </c>
      <c r="AL229" s="168" t="str">
        <f>IFERROR(VLOOKUP(AL228,'P1-1'!$B:$AP,41,FALSE),"")</f>
        <v/>
      </c>
      <c r="AM229" s="168" t="str">
        <f>IFERROR(VLOOKUP(AM228,'P1-1'!$B:$AP,41,FALSE),"")</f>
        <v/>
      </c>
      <c r="AN229" s="483"/>
      <c r="AO229" s="486"/>
      <c r="AP229" s="490"/>
      <c r="AQ229" s="491"/>
      <c r="AR229" s="486"/>
      <c r="AS229" s="486"/>
      <c r="AT229" s="494"/>
      <c r="AU229" s="327" t="str">
        <f t="shared" ref="AU229" si="265">IFERROR(IF($D228="□",($AO228/$AK$7),($AO228/$AK$9)),"")</f>
        <v/>
      </c>
      <c r="AV229" s="327" t="str">
        <f t="shared" ref="AV229" si="266">IFERROR(IF($D228="□",($AN228/$AO$7),($AN228/$AO$9)),"")</f>
        <v/>
      </c>
    </row>
    <row r="230" spans="1:48" s="139" customFormat="1" ht="12" customHeight="1" x14ac:dyDescent="0.15">
      <c r="A230" s="497"/>
      <c r="B230" s="500"/>
      <c r="C230" s="515"/>
      <c r="D230" s="506"/>
      <c r="E230" s="364"/>
      <c r="F230" s="511"/>
      <c r="G230" s="512"/>
      <c r="H230" s="169" t="s">
        <v>224</v>
      </c>
      <c r="I230" s="168" t="str">
        <f>IFERROR(VLOOKUP(I228,'P1-1'!$B:$AP,31,FALSE),"")</f>
        <v/>
      </c>
      <c r="J230" s="168" t="str">
        <f>IFERROR(VLOOKUP(J228,'P1-1'!$B:$AP,31,FALSE),"")</f>
        <v/>
      </c>
      <c r="K230" s="168" t="str">
        <f>IFERROR(VLOOKUP(K228,'P1-1'!$B:$AP,31,FALSE),"")</f>
        <v/>
      </c>
      <c r="L230" s="168" t="str">
        <f>IFERROR(VLOOKUP(L228,'P1-1'!$B:$AP,31,FALSE),"")</f>
        <v/>
      </c>
      <c r="M230" s="168" t="str">
        <f>IFERROR(VLOOKUP(M228,'P1-1'!$B:$AP,31,FALSE),"")</f>
        <v/>
      </c>
      <c r="N230" s="168" t="str">
        <f>IFERROR(VLOOKUP(N228,'P1-1'!$B:$AP,31,FALSE),"")</f>
        <v/>
      </c>
      <c r="O230" s="168" t="str">
        <f>IFERROR(VLOOKUP(O228,'P1-1'!$B:$AP,31,FALSE),"")</f>
        <v/>
      </c>
      <c r="P230" s="168" t="str">
        <f>IFERROR(VLOOKUP(P228,'P1-1'!$B:$AP,31,FALSE),"")</f>
        <v/>
      </c>
      <c r="Q230" s="168" t="str">
        <f>IFERROR(VLOOKUP(Q228,'P1-1'!$B:$AP,31,FALSE),"")</f>
        <v/>
      </c>
      <c r="R230" s="168" t="str">
        <f>IFERROR(VLOOKUP(R228,'P1-1'!$B:$AP,31,FALSE),"")</f>
        <v/>
      </c>
      <c r="S230" s="168" t="str">
        <f>IFERROR(VLOOKUP(S228,'P1-1'!$B:$AP,31,FALSE),"")</f>
        <v/>
      </c>
      <c r="T230" s="168" t="str">
        <f>IFERROR(VLOOKUP(T228,'P1-1'!$B:$AP,31,FALSE),"")</f>
        <v/>
      </c>
      <c r="U230" s="168" t="str">
        <f>IFERROR(VLOOKUP(U228,'P1-1'!$B:$AP,31,FALSE),"")</f>
        <v/>
      </c>
      <c r="V230" s="168" t="str">
        <f>IFERROR(VLOOKUP(V228,'P1-1'!$B:$AP,31,FALSE),"")</f>
        <v/>
      </c>
      <c r="W230" s="168" t="str">
        <f>IFERROR(VLOOKUP(W228,'P1-1'!$B:$AP,31,FALSE),"")</f>
        <v/>
      </c>
      <c r="X230" s="168" t="str">
        <f>IFERROR(VLOOKUP(X228,'P1-1'!$B:$AP,31,FALSE),"")</f>
        <v/>
      </c>
      <c r="Y230" s="168" t="str">
        <f>IFERROR(VLOOKUP(Y228,'P1-1'!$B:$AP,31,FALSE),"")</f>
        <v/>
      </c>
      <c r="Z230" s="168" t="str">
        <f>IFERROR(VLOOKUP(Z228,'P1-1'!$B:$AP,31,FALSE),"")</f>
        <v/>
      </c>
      <c r="AA230" s="168" t="str">
        <f>IFERROR(VLOOKUP(AA228,'P1-1'!$B:$AP,31,FALSE),"")</f>
        <v/>
      </c>
      <c r="AB230" s="168" t="str">
        <f>IFERROR(VLOOKUP(AB228,'P1-1'!$B:$AP,31,FALSE),"")</f>
        <v/>
      </c>
      <c r="AC230" s="168" t="str">
        <f>IFERROR(VLOOKUP(AC228,'P1-1'!$B:$AP,31,FALSE),"")</f>
        <v/>
      </c>
      <c r="AD230" s="168" t="str">
        <f>IFERROR(VLOOKUP(AD228,'P1-1'!$B:$AP,31,FALSE),"")</f>
        <v/>
      </c>
      <c r="AE230" s="168" t="str">
        <f>IFERROR(VLOOKUP(AE228,'P1-1'!$B:$AP,31,FALSE),"")</f>
        <v/>
      </c>
      <c r="AF230" s="168" t="str">
        <f>IFERROR(VLOOKUP(AF228,'P1-1'!$B:$AP,31,FALSE),"")</f>
        <v/>
      </c>
      <c r="AG230" s="168" t="str">
        <f>IFERROR(VLOOKUP(AG228,'P1-1'!$B:$AP,31,FALSE),"")</f>
        <v/>
      </c>
      <c r="AH230" s="168" t="str">
        <f>IFERROR(VLOOKUP(AH228,'P1-1'!$B:$AP,31,FALSE),"")</f>
        <v/>
      </c>
      <c r="AI230" s="168" t="str">
        <f>IFERROR(VLOOKUP(AI228,'P1-1'!$B:$AP,31,FALSE),"")</f>
        <v/>
      </c>
      <c r="AJ230" s="168" t="str">
        <f>IFERROR(VLOOKUP(AJ228,'P1-1'!$B:$AP,31,FALSE),"")</f>
        <v/>
      </c>
      <c r="AK230" s="168" t="str">
        <f>IFERROR(VLOOKUP(AK228,'P1-1'!$B:$AP,31,FALSE),"")</f>
        <v/>
      </c>
      <c r="AL230" s="168" t="str">
        <f>IFERROR(VLOOKUP(AL228,'P1-1'!$B:$AP,31,FALSE),"")</f>
        <v/>
      </c>
      <c r="AM230" s="168" t="str">
        <f>IFERROR(VLOOKUP(AM228,'P1-1'!$B:$AP,31,FALSE),"")</f>
        <v/>
      </c>
      <c r="AN230" s="484"/>
      <c r="AO230" s="487"/>
      <c r="AP230" s="492"/>
      <c r="AQ230" s="493"/>
      <c r="AR230" s="487"/>
      <c r="AS230" s="487"/>
      <c r="AT230" s="494"/>
      <c r="AU230" s="328"/>
      <c r="AV230" s="328"/>
    </row>
    <row r="231" spans="1:48" s="139" customFormat="1" ht="12" customHeight="1" x14ac:dyDescent="0.15">
      <c r="A231" s="495">
        <v>70</v>
      </c>
      <c r="B231" s="498"/>
      <c r="C231" s="513"/>
      <c r="D231" s="504" t="s">
        <v>95</v>
      </c>
      <c r="E231" s="363"/>
      <c r="F231" s="507"/>
      <c r="G231" s="508"/>
      <c r="H231" s="166" t="s">
        <v>221</v>
      </c>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c r="AG231" s="325"/>
      <c r="AH231" s="325"/>
      <c r="AI231" s="325"/>
      <c r="AJ231" s="325"/>
      <c r="AK231" s="325"/>
      <c r="AL231" s="325"/>
      <c r="AM231" s="325"/>
      <c r="AN231" s="482">
        <f t="shared" ref="AN231" si="267">IF(LEFT($AN$2,6)="共同生活援助",SUM(I232:AM232),SUM(I232:AM233))</f>
        <v>0</v>
      </c>
      <c r="AO231" s="485">
        <f>IF($AN$4="４週",AN231/4,AN231/(DAY(EOMONTH($I$22,0))/7))</f>
        <v>0</v>
      </c>
      <c r="AP231" s="488"/>
      <c r="AQ231" s="489"/>
      <c r="AR231" s="485" t="str">
        <f t="shared" ref="AR231" si="268">IF($AN$4="４週",AU232,AV232)</f>
        <v/>
      </c>
      <c r="AS231" s="485"/>
      <c r="AT231" s="494"/>
      <c r="AU231" s="326" t="s">
        <v>508</v>
      </c>
      <c r="AV231" s="326" t="s">
        <v>222</v>
      </c>
    </row>
    <row r="232" spans="1:48" s="139" customFormat="1" ht="12" customHeight="1" x14ac:dyDescent="0.15">
      <c r="A232" s="496"/>
      <c r="B232" s="499"/>
      <c r="C232" s="514"/>
      <c r="D232" s="505"/>
      <c r="E232" s="364"/>
      <c r="F232" s="509"/>
      <c r="G232" s="510"/>
      <c r="H232" s="167" t="s">
        <v>223</v>
      </c>
      <c r="I232" s="168" t="str">
        <f>IFERROR(VLOOKUP(I231,'P1-1'!$B:$AP,41,FALSE),"")</f>
        <v/>
      </c>
      <c r="J232" s="168" t="str">
        <f>IFERROR(VLOOKUP(J231,'P1-1'!$B:$AP,41,FALSE),"")</f>
        <v/>
      </c>
      <c r="K232" s="168" t="str">
        <f>IFERROR(VLOOKUP(K231,'P1-1'!$B:$AP,41,FALSE),"")</f>
        <v/>
      </c>
      <c r="L232" s="168" t="str">
        <f>IFERROR(VLOOKUP(L231,'P1-1'!$B:$AP,41,FALSE),"")</f>
        <v/>
      </c>
      <c r="M232" s="168" t="str">
        <f>IFERROR(VLOOKUP(M231,'P1-1'!$B:$AP,41,FALSE),"")</f>
        <v/>
      </c>
      <c r="N232" s="168" t="str">
        <f>IFERROR(VLOOKUP(N231,'P1-1'!$B:$AP,41,FALSE),"")</f>
        <v/>
      </c>
      <c r="O232" s="168" t="str">
        <f>IFERROR(VLOOKUP(O231,'P1-1'!$B:$AP,41,FALSE),"")</f>
        <v/>
      </c>
      <c r="P232" s="168" t="str">
        <f>IFERROR(VLOOKUP(P231,'P1-1'!$B:$AP,41,FALSE),"")</f>
        <v/>
      </c>
      <c r="Q232" s="168" t="str">
        <f>IFERROR(VLOOKUP(Q231,'P1-1'!$B:$AP,41,FALSE),"")</f>
        <v/>
      </c>
      <c r="R232" s="168" t="str">
        <f>IFERROR(VLOOKUP(R231,'P1-1'!$B:$AP,41,FALSE),"")</f>
        <v/>
      </c>
      <c r="S232" s="168" t="str">
        <f>IFERROR(VLOOKUP(S231,'P1-1'!$B:$AP,41,FALSE),"")</f>
        <v/>
      </c>
      <c r="T232" s="168" t="str">
        <f>IFERROR(VLOOKUP(T231,'P1-1'!$B:$AP,41,FALSE),"")</f>
        <v/>
      </c>
      <c r="U232" s="168" t="str">
        <f>IFERROR(VLOOKUP(U231,'P1-1'!$B:$AP,41,FALSE),"")</f>
        <v/>
      </c>
      <c r="V232" s="168" t="str">
        <f>IFERROR(VLOOKUP(V231,'P1-1'!$B:$AP,41,FALSE),"")</f>
        <v/>
      </c>
      <c r="W232" s="168" t="str">
        <f>IFERROR(VLOOKUP(W231,'P1-1'!$B:$AP,41,FALSE),"")</f>
        <v/>
      </c>
      <c r="X232" s="168" t="str">
        <f>IFERROR(VLOOKUP(X231,'P1-1'!$B:$AP,41,FALSE),"")</f>
        <v/>
      </c>
      <c r="Y232" s="168" t="str">
        <f>IFERROR(VLOOKUP(Y231,'P1-1'!$B:$AP,41,FALSE),"")</f>
        <v/>
      </c>
      <c r="Z232" s="168" t="str">
        <f>IFERROR(VLOOKUP(Z231,'P1-1'!$B:$AP,41,FALSE),"")</f>
        <v/>
      </c>
      <c r="AA232" s="168" t="str">
        <f>IFERROR(VLOOKUP(AA231,'P1-1'!$B:$AP,41,FALSE),"")</f>
        <v/>
      </c>
      <c r="AB232" s="168" t="str">
        <f>IFERROR(VLOOKUP(AB231,'P1-1'!$B:$AP,41,FALSE),"")</f>
        <v/>
      </c>
      <c r="AC232" s="168" t="str">
        <f>IFERROR(VLOOKUP(AC231,'P1-1'!$B:$AP,41,FALSE),"")</f>
        <v/>
      </c>
      <c r="AD232" s="168" t="str">
        <f>IFERROR(VLOOKUP(AD231,'P1-1'!$B:$AP,41,FALSE),"")</f>
        <v/>
      </c>
      <c r="AE232" s="168" t="str">
        <f>IFERROR(VLOOKUP(AE231,'P1-1'!$B:$AP,41,FALSE),"")</f>
        <v/>
      </c>
      <c r="AF232" s="168" t="str">
        <f>IFERROR(VLOOKUP(AF231,'P1-1'!$B:$AP,41,FALSE),"")</f>
        <v/>
      </c>
      <c r="AG232" s="168" t="str">
        <f>IFERROR(VLOOKUP(AG231,'P1-1'!$B:$AP,41,FALSE),"")</f>
        <v/>
      </c>
      <c r="AH232" s="168" t="str">
        <f>IFERROR(VLOOKUP(AH231,'P1-1'!$B:$AP,41,FALSE),"")</f>
        <v/>
      </c>
      <c r="AI232" s="168" t="str">
        <f>IFERROR(VLOOKUP(AI231,'P1-1'!$B:$AP,41,FALSE),"")</f>
        <v/>
      </c>
      <c r="AJ232" s="168" t="str">
        <f>IFERROR(VLOOKUP(AJ231,'P1-1'!$B:$AP,41,FALSE),"")</f>
        <v/>
      </c>
      <c r="AK232" s="168" t="str">
        <f>IFERROR(VLOOKUP(AK231,'P1-1'!$B:$AP,41,FALSE),"")</f>
        <v/>
      </c>
      <c r="AL232" s="168" t="str">
        <f>IFERROR(VLOOKUP(AL231,'P1-1'!$B:$AP,41,FALSE),"")</f>
        <v/>
      </c>
      <c r="AM232" s="168" t="str">
        <f>IFERROR(VLOOKUP(AM231,'P1-1'!$B:$AP,41,FALSE),"")</f>
        <v/>
      </c>
      <c r="AN232" s="483"/>
      <c r="AO232" s="486"/>
      <c r="AP232" s="490"/>
      <c r="AQ232" s="491"/>
      <c r="AR232" s="486"/>
      <c r="AS232" s="486"/>
      <c r="AT232" s="494"/>
      <c r="AU232" s="327" t="str">
        <f t="shared" ref="AU232" si="269">IFERROR(IF($D231="□",($AO231/$AK$7),($AO231/$AK$9)),"")</f>
        <v/>
      </c>
      <c r="AV232" s="327" t="str">
        <f t="shared" ref="AV232" si="270">IFERROR(IF($D231="□",($AN231/$AO$7),($AN231/$AO$9)),"")</f>
        <v/>
      </c>
    </row>
    <row r="233" spans="1:48" s="139" customFormat="1" ht="12" customHeight="1" x14ac:dyDescent="0.15">
      <c r="A233" s="497"/>
      <c r="B233" s="500"/>
      <c r="C233" s="515"/>
      <c r="D233" s="506"/>
      <c r="E233" s="364"/>
      <c r="F233" s="511"/>
      <c r="G233" s="512"/>
      <c r="H233" s="169" t="s">
        <v>224</v>
      </c>
      <c r="I233" s="168" t="str">
        <f>IFERROR(VLOOKUP(I231,'P1-1'!$B:$AP,31,FALSE),"")</f>
        <v/>
      </c>
      <c r="J233" s="168" t="str">
        <f>IFERROR(VLOOKUP(J231,'P1-1'!$B:$AP,31,FALSE),"")</f>
        <v/>
      </c>
      <c r="K233" s="168" t="str">
        <f>IFERROR(VLOOKUP(K231,'P1-1'!$B:$AP,31,FALSE),"")</f>
        <v/>
      </c>
      <c r="L233" s="168" t="str">
        <f>IFERROR(VLOOKUP(L231,'P1-1'!$B:$AP,31,FALSE),"")</f>
        <v/>
      </c>
      <c r="M233" s="168" t="str">
        <f>IFERROR(VLOOKUP(M231,'P1-1'!$B:$AP,31,FALSE),"")</f>
        <v/>
      </c>
      <c r="N233" s="168" t="str">
        <f>IFERROR(VLOOKUP(N231,'P1-1'!$B:$AP,31,FALSE),"")</f>
        <v/>
      </c>
      <c r="O233" s="168" t="str">
        <f>IFERROR(VLOOKUP(O231,'P1-1'!$B:$AP,31,FALSE),"")</f>
        <v/>
      </c>
      <c r="P233" s="168" t="str">
        <f>IFERROR(VLOOKUP(P231,'P1-1'!$B:$AP,31,FALSE),"")</f>
        <v/>
      </c>
      <c r="Q233" s="168" t="str">
        <f>IFERROR(VLOOKUP(Q231,'P1-1'!$B:$AP,31,FALSE),"")</f>
        <v/>
      </c>
      <c r="R233" s="168" t="str">
        <f>IFERROR(VLOOKUP(R231,'P1-1'!$B:$AP,31,FALSE),"")</f>
        <v/>
      </c>
      <c r="S233" s="168" t="str">
        <f>IFERROR(VLOOKUP(S231,'P1-1'!$B:$AP,31,FALSE),"")</f>
        <v/>
      </c>
      <c r="T233" s="168" t="str">
        <f>IFERROR(VLOOKUP(T231,'P1-1'!$B:$AP,31,FALSE),"")</f>
        <v/>
      </c>
      <c r="U233" s="168" t="str">
        <f>IFERROR(VLOOKUP(U231,'P1-1'!$B:$AP,31,FALSE),"")</f>
        <v/>
      </c>
      <c r="V233" s="168" t="str">
        <f>IFERROR(VLOOKUP(V231,'P1-1'!$B:$AP,31,FALSE),"")</f>
        <v/>
      </c>
      <c r="W233" s="168" t="str">
        <f>IFERROR(VLOOKUP(W231,'P1-1'!$B:$AP,31,FALSE),"")</f>
        <v/>
      </c>
      <c r="X233" s="168" t="str">
        <f>IFERROR(VLOOKUP(X231,'P1-1'!$B:$AP,31,FALSE),"")</f>
        <v/>
      </c>
      <c r="Y233" s="168" t="str">
        <f>IFERROR(VLOOKUP(Y231,'P1-1'!$B:$AP,31,FALSE),"")</f>
        <v/>
      </c>
      <c r="Z233" s="168" t="str">
        <f>IFERROR(VLOOKUP(Z231,'P1-1'!$B:$AP,31,FALSE),"")</f>
        <v/>
      </c>
      <c r="AA233" s="168" t="str">
        <f>IFERROR(VLOOKUP(AA231,'P1-1'!$B:$AP,31,FALSE),"")</f>
        <v/>
      </c>
      <c r="AB233" s="168" t="str">
        <f>IFERROR(VLOOKUP(AB231,'P1-1'!$B:$AP,31,FALSE),"")</f>
        <v/>
      </c>
      <c r="AC233" s="168" t="str">
        <f>IFERROR(VLOOKUP(AC231,'P1-1'!$B:$AP,31,FALSE),"")</f>
        <v/>
      </c>
      <c r="AD233" s="168" t="str">
        <f>IFERROR(VLOOKUP(AD231,'P1-1'!$B:$AP,31,FALSE),"")</f>
        <v/>
      </c>
      <c r="AE233" s="168" t="str">
        <f>IFERROR(VLOOKUP(AE231,'P1-1'!$B:$AP,31,FALSE),"")</f>
        <v/>
      </c>
      <c r="AF233" s="168" t="str">
        <f>IFERROR(VLOOKUP(AF231,'P1-1'!$B:$AP,31,FALSE),"")</f>
        <v/>
      </c>
      <c r="AG233" s="168" t="str">
        <f>IFERROR(VLOOKUP(AG231,'P1-1'!$B:$AP,31,FALSE),"")</f>
        <v/>
      </c>
      <c r="AH233" s="168" t="str">
        <f>IFERROR(VLOOKUP(AH231,'P1-1'!$B:$AP,31,FALSE),"")</f>
        <v/>
      </c>
      <c r="AI233" s="168" t="str">
        <f>IFERROR(VLOOKUP(AI231,'P1-1'!$B:$AP,31,FALSE),"")</f>
        <v/>
      </c>
      <c r="AJ233" s="168" t="str">
        <f>IFERROR(VLOOKUP(AJ231,'P1-1'!$B:$AP,31,FALSE),"")</f>
        <v/>
      </c>
      <c r="AK233" s="168" t="str">
        <f>IFERROR(VLOOKUP(AK231,'P1-1'!$B:$AP,31,FALSE),"")</f>
        <v/>
      </c>
      <c r="AL233" s="168" t="str">
        <f>IFERROR(VLOOKUP(AL231,'P1-1'!$B:$AP,31,FALSE),"")</f>
        <v/>
      </c>
      <c r="AM233" s="168" t="str">
        <f>IFERROR(VLOOKUP(AM231,'P1-1'!$B:$AP,31,FALSE),"")</f>
        <v/>
      </c>
      <c r="AN233" s="484"/>
      <c r="AO233" s="487"/>
      <c r="AP233" s="492"/>
      <c r="AQ233" s="493"/>
      <c r="AR233" s="487"/>
      <c r="AS233" s="487"/>
      <c r="AT233" s="494"/>
      <c r="AU233" s="328"/>
      <c r="AV233" s="328"/>
    </row>
    <row r="234" spans="1:48" s="139" customFormat="1" ht="12" customHeight="1" x14ac:dyDescent="0.15">
      <c r="A234" s="495">
        <v>71</v>
      </c>
      <c r="B234" s="498"/>
      <c r="C234" s="513"/>
      <c r="D234" s="504" t="s">
        <v>95</v>
      </c>
      <c r="E234" s="363"/>
      <c r="F234" s="507"/>
      <c r="G234" s="508"/>
      <c r="H234" s="166" t="s">
        <v>221</v>
      </c>
      <c r="I234" s="325"/>
      <c r="J234" s="325"/>
      <c r="K234" s="325"/>
      <c r="L234" s="325"/>
      <c r="M234" s="325"/>
      <c r="N234" s="325"/>
      <c r="O234" s="325"/>
      <c r="P234" s="325"/>
      <c r="Q234" s="325"/>
      <c r="R234" s="325"/>
      <c r="S234" s="325"/>
      <c r="T234" s="325"/>
      <c r="U234" s="325"/>
      <c r="V234" s="325"/>
      <c r="W234" s="325"/>
      <c r="X234" s="325"/>
      <c r="Y234" s="325"/>
      <c r="Z234" s="325"/>
      <c r="AA234" s="325"/>
      <c r="AB234" s="325"/>
      <c r="AC234" s="325"/>
      <c r="AD234" s="325"/>
      <c r="AE234" s="325"/>
      <c r="AF234" s="325"/>
      <c r="AG234" s="325"/>
      <c r="AH234" s="325"/>
      <c r="AI234" s="325"/>
      <c r="AJ234" s="325"/>
      <c r="AK234" s="325"/>
      <c r="AL234" s="325"/>
      <c r="AM234" s="325"/>
      <c r="AN234" s="482">
        <f t="shared" ref="AN234" si="271">IF(LEFT($AN$2,6)="共同生活援助",SUM(I235:AM235),SUM(I235:AM236))</f>
        <v>0</v>
      </c>
      <c r="AO234" s="485">
        <f>IF($AN$4="４週",AN234/4,AN234/(DAY(EOMONTH($I$22,0))/7))</f>
        <v>0</v>
      </c>
      <c r="AP234" s="488"/>
      <c r="AQ234" s="489"/>
      <c r="AR234" s="485" t="str">
        <f t="shared" ref="AR234" si="272">IF($AN$4="４週",AU235,AV235)</f>
        <v/>
      </c>
      <c r="AS234" s="485"/>
      <c r="AT234" s="494"/>
      <c r="AU234" s="326" t="s">
        <v>508</v>
      </c>
      <c r="AV234" s="326" t="s">
        <v>222</v>
      </c>
    </row>
    <row r="235" spans="1:48" s="139" customFormat="1" ht="12" customHeight="1" x14ac:dyDescent="0.15">
      <c r="A235" s="496"/>
      <c r="B235" s="499"/>
      <c r="C235" s="514"/>
      <c r="D235" s="505"/>
      <c r="E235" s="364"/>
      <c r="F235" s="509"/>
      <c r="G235" s="510"/>
      <c r="H235" s="167" t="s">
        <v>223</v>
      </c>
      <c r="I235" s="168" t="str">
        <f>IFERROR(VLOOKUP(I234,'P1-1'!$B:$AP,41,FALSE),"")</f>
        <v/>
      </c>
      <c r="J235" s="168" t="str">
        <f>IFERROR(VLOOKUP(J234,'P1-1'!$B:$AP,41,FALSE),"")</f>
        <v/>
      </c>
      <c r="K235" s="168" t="str">
        <f>IFERROR(VLOOKUP(K234,'P1-1'!$B:$AP,41,FALSE),"")</f>
        <v/>
      </c>
      <c r="L235" s="168" t="str">
        <f>IFERROR(VLOOKUP(L234,'P1-1'!$B:$AP,41,FALSE),"")</f>
        <v/>
      </c>
      <c r="M235" s="168" t="str">
        <f>IFERROR(VLOOKUP(M234,'P1-1'!$B:$AP,41,FALSE),"")</f>
        <v/>
      </c>
      <c r="N235" s="168" t="str">
        <f>IFERROR(VLOOKUP(N234,'P1-1'!$B:$AP,41,FALSE),"")</f>
        <v/>
      </c>
      <c r="O235" s="168" t="str">
        <f>IFERROR(VLOOKUP(O234,'P1-1'!$B:$AP,41,FALSE),"")</f>
        <v/>
      </c>
      <c r="P235" s="168" t="str">
        <f>IFERROR(VLOOKUP(P234,'P1-1'!$B:$AP,41,FALSE),"")</f>
        <v/>
      </c>
      <c r="Q235" s="168" t="str">
        <f>IFERROR(VLOOKUP(Q234,'P1-1'!$B:$AP,41,FALSE),"")</f>
        <v/>
      </c>
      <c r="R235" s="168" t="str">
        <f>IFERROR(VLOOKUP(R234,'P1-1'!$B:$AP,41,FALSE),"")</f>
        <v/>
      </c>
      <c r="S235" s="168" t="str">
        <f>IFERROR(VLOOKUP(S234,'P1-1'!$B:$AP,41,FALSE),"")</f>
        <v/>
      </c>
      <c r="T235" s="168" t="str">
        <f>IFERROR(VLOOKUP(T234,'P1-1'!$B:$AP,41,FALSE),"")</f>
        <v/>
      </c>
      <c r="U235" s="168" t="str">
        <f>IFERROR(VLOOKUP(U234,'P1-1'!$B:$AP,41,FALSE),"")</f>
        <v/>
      </c>
      <c r="V235" s="168" t="str">
        <f>IFERROR(VLOOKUP(V234,'P1-1'!$B:$AP,41,FALSE),"")</f>
        <v/>
      </c>
      <c r="W235" s="168" t="str">
        <f>IFERROR(VLOOKUP(W234,'P1-1'!$B:$AP,41,FALSE),"")</f>
        <v/>
      </c>
      <c r="X235" s="168" t="str">
        <f>IFERROR(VLOOKUP(X234,'P1-1'!$B:$AP,41,FALSE),"")</f>
        <v/>
      </c>
      <c r="Y235" s="168" t="str">
        <f>IFERROR(VLOOKUP(Y234,'P1-1'!$B:$AP,41,FALSE),"")</f>
        <v/>
      </c>
      <c r="Z235" s="168" t="str">
        <f>IFERROR(VLOOKUP(Z234,'P1-1'!$B:$AP,41,FALSE),"")</f>
        <v/>
      </c>
      <c r="AA235" s="168" t="str">
        <f>IFERROR(VLOOKUP(AA234,'P1-1'!$B:$AP,41,FALSE),"")</f>
        <v/>
      </c>
      <c r="AB235" s="168" t="str">
        <f>IFERROR(VLOOKUP(AB234,'P1-1'!$B:$AP,41,FALSE),"")</f>
        <v/>
      </c>
      <c r="AC235" s="168" t="str">
        <f>IFERROR(VLOOKUP(AC234,'P1-1'!$B:$AP,41,FALSE),"")</f>
        <v/>
      </c>
      <c r="AD235" s="168" t="str">
        <f>IFERROR(VLOOKUP(AD234,'P1-1'!$B:$AP,41,FALSE),"")</f>
        <v/>
      </c>
      <c r="AE235" s="168" t="str">
        <f>IFERROR(VLOOKUP(AE234,'P1-1'!$B:$AP,41,FALSE),"")</f>
        <v/>
      </c>
      <c r="AF235" s="168" t="str">
        <f>IFERROR(VLOOKUP(AF234,'P1-1'!$B:$AP,41,FALSE),"")</f>
        <v/>
      </c>
      <c r="AG235" s="168" t="str">
        <f>IFERROR(VLOOKUP(AG234,'P1-1'!$B:$AP,41,FALSE),"")</f>
        <v/>
      </c>
      <c r="AH235" s="168" t="str">
        <f>IFERROR(VLOOKUP(AH234,'P1-1'!$B:$AP,41,FALSE),"")</f>
        <v/>
      </c>
      <c r="AI235" s="168" t="str">
        <f>IFERROR(VLOOKUP(AI234,'P1-1'!$B:$AP,41,FALSE),"")</f>
        <v/>
      </c>
      <c r="AJ235" s="168" t="str">
        <f>IFERROR(VLOOKUP(AJ234,'P1-1'!$B:$AP,41,FALSE),"")</f>
        <v/>
      </c>
      <c r="AK235" s="168" t="str">
        <f>IFERROR(VLOOKUP(AK234,'P1-1'!$B:$AP,41,FALSE),"")</f>
        <v/>
      </c>
      <c r="AL235" s="168" t="str">
        <f>IFERROR(VLOOKUP(AL234,'P1-1'!$B:$AP,41,FALSE),"")</f>
        <v/>
      </c>
      <c r="AM235" s="168" t="str">
        <f>IFERROR(VLOOKUP(AM234,'P1-1'!$B:$AP,41,FALSE),"")</f>
        <v/>
      </c>
      <c r="AN235" s="483"/>
      <c r="AO235" s="486"/>
      <c r="AP235" s="490"/>
      <c r="AQ235" s="491"/>
      <c r="AR235" s="486"/>
      <c r="AS235" s="486"/>
      <c r="AT235" s="494"/>
      <c r="AU235" s="327" t="str">
        <f t="shared" ref="AU235" si="273">IFERROR(IF($D234="□",($AO234/$AK$7),($AO234/$AK$9)),"")</f>
        <v/>
      </c>
      <c r="AV235" s="327" t="str">
        <f t="shared" ref="AV235" si="274">IFERROR(IF($D234="□",($AN234/$AO$7),($AN234/$AO$9)),"")</f>
        <v/>
      </c>
    </row>
    <row r="236" spans="1:48" s="139" customFormat="1" ht="12" customHeight="1" x14ac:dyDescent="0.15">
      <c r="A236" s="497"/>
      <c r="B236" s="500"/>
      <c r="C236" s="515"/>
      <c r="D236" s="506"/>
      <c r="E236" s="364"/>
      <c r="F236" s="511"/>
      <c r="G236" s="512"/>
      <c r="H236" s="169" t="s">
        <v>224</v>
      </c>
      <c r="I236" s="168" t="str">
        <f>IFERROR(VLOOKUP(I234,'P1-1'!$B:$AP,31,FALSE),"")</f>
        <v/>
      </c>
      <c r="J236" s="168" t="str">
        <f>IFERROR(VLOOKUP(J234,'P1-1'!$B:$AP,31,FALSE),"")</f>
        <v/>
      </c>
      <c r="K236" s="168" t="str">
        <f>IFERROR(VLOOKUP(K234,'P1-1'!$B:$AP,31,FALSE),"")</f>
        <v/>
      </c>
      <c r="L236" s="168" t="str">
        <f>IFERROR(VLOOKUP(L234,'P1-1'!$B:$AP,31,FALSE),"")</f>
        <v/>
      </c>
      <c r="M236" s="168" t="str">
        <f>IFERROR(VLOOKUP(M234,'P1-1'!$B:$AP,31,FALSE),"")</f>
        <v/>
      </c>
      <c r="N236" s="168" t="str">
        <f>IFERROR(VLOOKUP(N234,'P1-1'!$B:$AP,31,FALSE),"")</f>
        <v/>
      </c>
      <c r="O236" s="168" t="str">
        <f>IFERROR(VLOOKUP(O234,'P1-1'!$B:$AP,31,FALSE),"")</f>
        <v/>
      </c>
      <c r="P236" s="168" t="str">
        <f>IFERROR(VLOOKUP(P234,'P1-1'!$B:$AP,31,FALSE),"")</f>
        <v/>
      </c>
      <c r="Q236" s="168" t="str">
        <f>IFERROR(VLOOKUP(Q234,'P1-1'!$B:$AP,31,FALSE),"")</f>
        <v/>
      </c>
      <c r="R236" s="168" t="str">
        <f>IFERROR(VLOOKUP(R234,'P1-1'!$B:$AP,31,FALSE),"")</f>
        <v/>
      </c>
      <c r="S236" s="168" t="str">
        <f>IFERROR(VLOOKUP(S234,'P1-1'!$B:$AP,31,FALSE),"")</f>
        <v/>
      </c>
      <c r="T236" s="168" t="str">
        <f>IFERROR(VLOOKUP(T234,'P1-1'!$B:$AP,31,FALSE),"")</f>
        <v/>
      </c>
      <c r="U236" s="168" t="str">
        <f>IFERROR(VLOOKUP(U234,'P1-1'!$B:$AP,31,FALSE),"")</f>
        <v/>
      </c>
      <c r="V236" s="168" t="str">
        <f>IFERROR(VLOOKUP(V234,'P1-1'!$B:$AP,31,FALSE),"")</f>
        <v/>
      </c>
      <c r="W236" s="168" t="str">
        <f>IFERROR(VLOOKUP(W234,'P1-1'!$B:$AP,31,FALSE),"")</f>
        <v/>
      </c>
      <c r="X236" s="168" t="str">
        <f>IFERROR(VLOOKUP(X234,'P1-1'!$B:$AP,31,FALSE),"")</f>
        <v/>
      </c>
      <c r="Y236" s="168" t="str">
        <f>IFERROR(VLOOKUP(Y234,'P1-1'!$B:$AP,31,FALSE),"")</f>
        <v/>
      </c>
      <c r="Z236" s="168" t="str">
        <f>IFERROR(VLOOKUP(Z234,'P1-1'!$B:$AP,31,FALSE),"")</f>
        <v/>
      </c>
      <c r="AA236" s="168" t="str">
        <f>IFERROR(VLOOKUP(AA234,'P1-1'!$B:$AP,31,FALSE),"")</f>
        <v/>
      </c>
      <c r="AB236" s="168" t="str">
        <f>IFERROR(VLOOKUP(AB234,'P1-1'!$B:$AP,31,FALSE),"")</f>
        <v/>
      </c>
      <c r="AC236" s="168" t="str">
        <f>IFERROR(VLOOKUP(AC234,'P1-1'!$B:$AP,31,FALSE),"")</f>
        <v/>
      </c>
      <c r="AD236" s="168" t="str">
        <f>IFERROR(VLOOKUP(AD234,'P1-1'!$B:$AP,31,FALSE),"")</f>
        <v/>
      </c>
      <c r="AE236" s="168" t="str">
        <f>IFERROR(VLOOKUP(AE234,'P1-1'!$B:$AP,31,FALSE),"")</f>
        <v/>
      </c>
      <c r="AF236" s="168" t="str">
        <f>IFERROR(VLOOKUP(AF234,'P1-1'!$B:$AP,31,FALSE),"")</f>
        <v/>
      </c>
      <c r="AG236" s="168" t="str">
        <f>IFERROR(VLOOKUP(AG234,'P1-1'!$B:$AP,31,FALSE),"")</f>
        <v/>
      </c>
      <c r="AH236" s="168" t="str">
        <f>IFERROR(VLOOKUP(AH234,'P1-1'!$B:$AP,31,FALSE),"")</f>
        <v/>
      </c>
      <c r="AI236" s="168" t="str">
        <f>IFERROR(VLOOKUP(AI234,'P1-1'!$B:$AP,31,FALSE),"")</f>
        <v/>
      </c>
      <c r="AJ236" s="168" t="str">
        <f>IFERROR(VLOOKUP(AJ234,'P1-1'!$B:$AP,31,FALSE),"")</f>
        <v/>
      </c>
      <c r="AK236" s="168" t="str">
        <f>IFERROR(VLOOKUP(AK234,'P1-1'!$B:$AP,31,FALSE),"")</f>
        <v/>
      </c>
      <c r="AL236" s="168" t="str">
        <f>IFERROR(VLOOKUP(AL234,'P1-1'!$B:$AP,31,FALSE),"")</f>
        <v/>
      </c>
      <c r="AM236" s="168" t="str">
        <f>IFERROR(VLOOKUP(AM234,'P1-1'!$B:$AP,31,FALSE),"")</f>
        <v/>
      </c>
      <c r="AN236" s="484"/>
      <c r="AO236" s="487"/>
      <c r="AP236" s="492"/>
      <c r="AQ236" s="493"/>
      <c r="AR236" s="487"/>
      <c r="AS236" s="487"/>
      <c r="AT236" s="494"/>
      <c r="AU236" s="328"/>
      <c r="AV236" s="328"/>
    </row>
    <row r="237" spans="1:48" s="137" customFormat="1" ht="12" customHeight="1" x14ac:dyDescent="0.15">
      <c r="A237" s="495">
        <v>72</v>
      </c>
      <c r="B237" s="498"/>
      <c r="C237" s="513"/>
      <c r="D237" s="504" t="s">
        <v>95</v>
      </c>
      <c r="E237" s="363"/>
      <c r="F237" s="507"/>
      <c r="G237" s="508"/>
      <c r="H237" s="166" t="s">
        <v>221</v>
      </c>
      <c r="I237" s="325"/>
      <c r="J237" s="325"/>
      <c r="K237" s="325"/>
      <c r="L237" s="325"/>
      <c r="M237" s="325"/>
      <c r="N237" s="325"/>
      <c r="O237" s="325"/>
      <c r="P237" s="325"/>
      <c r="Q237" s="325"/>
      <c r="R237" s="325"/>
      <c r="S237" s="325"/>
      <c r="T237" s="325"/>
      <c r="U237" s="325"/>
      <c r="V237" s="325"/>
      <c r="W237" s="325"/>
      <c r="X237" s="325"/>
      <c r="Y237" s="325"/>
      <c r="Z237" s="325"/>
      <c r="AA237" s="325"/>
      <c r="AB237" s="325"/>
      <c r="AC237" s="325"/>
      <c r="AD237" s="325"/>
      <c r="AE237" s="325"/>
      <c r="AF237" s="325"/>
      <c r="AG237" s="325"/>
      <c r="AH237" s="325"/>
      <c r="AI237" s="325"/>
      <c r="AJ237" s="325"/>
      <c r="AK237" s="325"/>
      <c r="AL237" s="325"/>
      <c r="AM237" s="325"/>
      <c r="AN237" s="482">
        <f t="shared" ref="AN237" si="275">IF(LEFT($AN$2,6)="共同生活援助",SUM(I238:AM238),SUM(I238:AM239))</f>
        <v>0</v>
      </c>
      <c r="AO237" s="485">
        <f>IF($AN$4="４週",AN237/4,AN237/(DAY(EOMONTH($I$22,0))/7))</f>
        <v>0</v>
      </c>
      <c r="AP237" s="488"/>
      <c r="AQ237" s="489"/>
      <c r="AR237" s="485" t="str">
        <f t="shared" ref="AR237" si="276">IF($AN$4="４週",AU238,AV238)</f>
        <v/>
      </c>
      <c r="AS237" s="485"/>
      <c r="AT237" s="494"/>
      <c r="AU237" s="326" t="s">
        <v>508</v>
      </c>
      <c r="AV237" s="326" t="s">
        <v>222</v>
      </c>
    </row>
    <row r="238" spans="1:48" s="137" customFormat="1" ht="12" customHeight="1" x14ac:dyDescent="0.15">
      <c r="A238" s="496"/>
      <c r="B238" s="499"/>
      <c r="C238" s="514"/>
      <c r="D238" s="505"/>
      <c r="E238" s="364"/>
      <c r="F238" s="509"/>
      <c r="G238" s="510"/>
      <c r="H238" s="167" t="s">
        <v>223</v>
      </c>
      <c r="I238" s="168" t="str">
        <f>IFERROR(VLOOKUP(I237,'P1-1'!$B:$AP,41,FALSE),"")</f>
        <v/>
      </c>
      <c r="J238" s="168" t="str">
        <f>IFERROR(VLOOKUP(J237,'P1-1'!$B:$AP,41,FALSE),"")</f>
        <v/>
      </c>
      <c r="K238" s="168" t="str">
        <f>IFERROR(VLOOKUP(K237,'P1-1'!$B:$AP,41,FALSE),"")</f>
        <v/>
      </c>
      <c r="L238" s="168" t="str">
        <f>IFERROR(VLOOKUP(L237,'P1-1'!$B:$AP,41,FALSE),"")</f>
        <v/>
      </c>
      <c r="M238" s="168" t="str">
        <f>IFERROR(VLOOKUP(M237,'P1-1'!$B:$AP,41,FALSE),"")</f>
        <v/>
      </c>
      <c r="N238" s="168" t="str">
        <f>IFERROR(VLOOKUP(N237,'P1-1'!$B:$AP,41,FALSE),"")</f>
        <v/>
      </c>
      <c r="O238" s="168" t="str">
        <f>IFERROR(VLOOKUP(O237,'P1-1'!$B:$AP,41,FALSE),"")</f>
        <v/>
      </c>
      <c r="P238" s="168" t="str">
        <f>IFERROR(VLOOKUP(P237,'P1-1'!$B:$AP,41,FALSE),"")</f>
        <v/>
      </c>
      <c r="Q238" s="168" t="str">
        <f>IFERROR(VLOOKUP(Q237,'P1-1'!$B:$AP,41,FALSE),"")</f>
        <v/>
      </c>
      <c r="R238" s="168" t="str">
        <f>IFERROR(VLOOKUP(R237,'P1-1'!$B:$AP,41,FALSE),"")</f>
        <v/>
      </c>
      <c r="S238" s="168" t="str">
        <f>IFERROR(VLOOKUP(S237,'P1-1'!$B:$AP,41,FALSE),"")</f>
        <v/>
      </c>
      <c r="T238" s="168" t="str">
        <f>IFERROR(VLOOKUP(T237,'P1-1'!$B:$AP,41,FALSE),"")</f>
        <v/>
      </c>
      <c r="U238" s="168" t="str">
        <f>IFERROR(VLOOKUP(U237,'P1-1'!$B:$AP,41,FALSE),"")</f>
        <v/>
      </c>
      <c r="V238" s="168" t="str">
        <f>IFERROR(VLOOKUP(V237,'P1-1'!$B:$AP,41,FALSE),"")</f>
        <v/>
      </c>
      <c r="W238" s="168" t="str">
        <f>IFERROR(VLOOKUP(W237,'P1-1'!$B:$AP,41,FALSE),"")</f>
        <v/>
      </c>
      <c r="X238" s="168" t="str">
        <f>IFERROR(VLOOKUP(X237,'P1-1'!$B:$AP,41,FALSE),"")</f>
        <v/>
      </c>
      <c r="Y238" s="168" t="str">
        <f>IFERROR(VLOOKUP(Y237,'P1-1'!$B:$AP,41,FALSE),"")</f>
        <v/>
      </c>
      <c r="Z238" s="168" t="str">
        <f>IFERROR(VLOOKUP(Z237,'P1-1'!$B:$AP,41,FALSE),"")</f>
        <v/>
      </c>
      <c r="AA238" s="168" t="str">
        <f>IFERROR(VLOOKUP(AA237,'P1-1'!$B:$AP,41,FALSE),"")</f>
        <v/>
      </c>
      <c r="AB238" s="168" t="str">
        <f>IFERROR(VLOOKUP(AB237,'P1-1'!$B:$AP,41,FALSE),"")</f>
        <v/>
      </c>
      <c r="AC238" s="168" t="str">
        <f>IFERROR(VLOOKUP(AC237,'P1-1'!$B:$AP,41,FALSE),"")</f>
        <v/>
      </c>
      <c r="AD238" s="168" t="str">
        <f>IFERROR(VLOOKUP(AD237,'P1-1'!$B:$AP,41,FALSE),"")</f>
        <v/>
      </c>
      <c r="AE238" s="168" t="str">
        <f>IFERROR(VLOOKUP(AE237,'P1-1'!$B:$AP,41,FALSE),"")</f>
        <v/>
      </c>
      <c r="AF238" s="168" t="str">
        <f>IFERROR(VLOOKUP(AF237,'P1-1'!$B:$AP,41,FALSE),"")</f>
        <v/>
      </c>
      <c r="AG238" s="168" t="str">
        <f>IFERROR(VLOOKUP(AG237,'P1-1'!$B:$AP,41,FALSE),"")</f>
        <v/>
      </c>
      <c r="AH238" s="168" t="str">
        <f>IFERROR(VLOOKUP(AH237,'P1-1'!$B:$AP,41,FALSE),"")</f>
        <v/>
      </c>
      <c r="AI238" s="168" t="str">
        <f>IFERROR(VLOOKUP(AI237,'P1-1'!$B:$AP,41,FALSE),"")</f>
        <v/>
      </c>
      <c r="AJ238" s="168" t="str">
        <f>IFERROR(VLOOKUP(AJ237,'P1-1'!$B:$AP,41,FALSE),"")</f>
        <v/>
      </c>
      <c r="AK238" s="168" t="str">
        <f>IFERROR(VLOOKUP(AK237,'P1-1'!$B:$AP,41,FALSE),"")</f>
        <v/>
      </c>
      <c r="AL238" s="168" t="str">
        <f>IFERROR(VLOOKUP(AL237,'P1-1'!$B:$AP,41,FALSE),"")</f>
        <v/>
      </c>
      <c r="AM238" s="168" t="str">
        <f>IFERROR(VLOOKUP(AM237,'P1-1'!$B:$AP,41,FALSE),"")</f>
        <v/>
      </c>
      <c r="AN238" s="483"/>
      <c r="AO238" s="486"/>
      <c r="AP238" s="490"/>
      <c r="AQ238" s="491"/>
      <c r="AR238" s="486"/>
      <c r="AS238" s="486"/>
      <c r="AT238" s="494"/>
      <c r="AU238" s="327" t="str">
        <f>IFERROR(IF($D237="□",($AO237/$AK$7),($AO237/$AK$9)),"")</f>
        <v/>
      </c>
      <c r="AV238" s="327" t="str">
        <f>IFERROR(IF($D237="□",($AN237/$AO$7),($AN237/$AO$9)),"")</f>
        <v/>
      </c>
    </row>
    <row r="239" spans="1:48" s="137" customFormat="1" ht="12" customHeight="1" x14ac:dyDescent="0.15">
      <c r="A239" s="497"/>
      <c r="B239" s="500"/>
      <c r="C239" s="515"/>
      <c r="D239" s="506"/>
      <c r="E239" s="364"/>
      <c r="F239" s="511"/>
      <c r="G239" s="512"/>
      <c r="H239" s="169" t="s">
        <v>224</v>
      </c>
      <c r="I239" s="168" t="str">
        <f>IFERROR(VLOOKUP(I237,'P1-1'!$B:$AP,31,FALSE),"")</f>
        <v/>
      </c>
      <c r="J239" s="168" t="str">
        <f>IFERROR(VLOOKUP(J237,'P1-1'!$B:$AP,31,FALSE),"")</f>
        <v/>
      </c>
      <c r="K239" s="168" t="str">
        <f>IFERROR(VLOOKUP(K237,'P1-1'!$B:$AP,31,FALSE),"")</f>
        <v/>
      </c>
      <c r="L239" s="168" t="str">
        <f>IFERROR(VLOOKUP(L237,'P1-1'!$B:$AP,31,FALSE),"")</f>
        <v/>
      </c>
      <c r="M239" s="168" t="str">
        <f>IFERROR(VLOOKUP(M237,'P1-1'!$B:$AP,31,FALSE),"")</f>
        <v/>
      </c>
      <c r="N239" s="168" t="str">
        <f>IFERROR(VLOOKUP(N237,'P1-1'!$B:$AP,31,FALSE),"")</f>
        <v/>
      </c>
      <c r="O239" s="168" t="str">
        <f>IFERROR(VLOOKUP(O237,'P1-1'!$B:$AP,31,FALSE),"")</f>
        <v/>
      </c>
      <c r="P239" s="168" t="str">
        <f>IFERROR(VLOOKUP(P237,'P1-1'!$B:$AP,31,FALSE),"")</f>
        <v/>
      </c>
      <c r="Q239" s="168" t="str">
        <f>IFERROR(VLOOKUP(Q237,'P1-1'!$B:$AP,31,FALSE),"")</f>
        <v/>
      </c>
      <c r="R239" s="168" t="str">
        <f>IFERROR(VLOOKUP(R237,'P1-1'!$B:$AP,31,FALSE),"")</f>
        <v/>
      </c>
      <c r="S239" s="168" t="str">
        <f>IFERROR(VLOOKUP(S237,'P1-1'!$B:$AP,31,FALSE),"")</f>
        <v/>
      </c>
      <c r="T239" s="168" t="str">
        <f>IFERROR(VLOOKUP(T237,'P1-1'!$B:$AP,31,FALSE),"")</f>
        <v/>
      </c>
      <c r="U239" s="168" t="str">
        <f>IFERROR(VLOOKUP(U237,'P1-1'!$B:$AP,31,FALSE),"")</f>
        <v/>
      </c>
      <c r="V239" s="168" t="str">
        <f>IFERROR(VLOOKUP(V237,'P1-1'!$B:$AP,31,FALSE),"")</f>
        <v/>
      </c>
      <c r="W239" s="168" t="str">
        <f>IFERROR(VLOOKUP(W237,'P1-1'!$B:$AP,31,FALSE),"")</f>
        <v/>
      </c>
      <c r="X239" s="168" t="str">
        <f>IFERROR(VLOOKUP(X237,'P1-1'!$B:$AP,31,FALSE),"")</f>
        <v/>
      </c>
      <c r="Y239" s="168" t="str">
        <f>IFERROR(VLOOKUP(Y237,'P1-1'!$B:$AP,31,FALSE),"")</f>
        <v/>
      </c>
      <c r="Z239" s="168" t="str">
        <f>IFERROR(VLOOKUP(Z237,'P1-1'!$B:$AP,31,FALSE),"")</f>
        <v/>
      </c>
      <c r="AA239" s="168" t="str">
        <f>IFERROR(VLOOKUP(AA237,'P1-1'!$B:$AP,31,FALSE),"")</f>
        <v/>
      </c>
      <c r="AB239" s="168" t="str">
        <f>IFERROR(VLOOKUP(AB237,'P1-1'!$B:$AP,31,FALSE),"")</f>
        <v/>
      </c>
      <c r="AC239" s="168" t="str">
        <f>IFERROR(VLOOKUP(AC237,'P1-1'!$B:$AP,31,FALSE),"")</f>
        <v/>
      </c>
      <c r="AD239" s="168" t="str">
        <f>IFERROR(VLOOKUP(AD237,'P1-1'!$B:$AP,31,FALSE),"")</f>
        <v/>
      </c>
      <c r="AE239" s="168" t="str">
        <f>IFERROR(VLOOKUP(AE237,'P1-1'!$B:$AP,31,FALSE),"")</f>
        <v/>
      </c>
      <c r="AF239" s="168" t="str">
        <f>IFERROR(VLOOKUP(AF237,'P1-1'!$B:$AP,31,FALSE),"")</f>
        <v/>
      </c>
      <c r="AG239" s="168" t="str">
        <f>IFERROR(VLOOKUP(AG237,'P1-1'!$B:$AP,31,FALSE),"")</f>
        <v/>
      </c>
      <c r="AH239" s="168" t="str">
        <f>IFERROR(VLOOKUP(AH237,'P1-1'!$B:$AP,31,FALSE),"")</f>
        <v/>
      </c>
      <c r="AI239" s="168" t="str">
        <f>IFERROR(VLOOKUP(AI237,'P1-1'!$B:$AP,31,FALSE),"")</f>
        <v/>
      </c>
      <c r="AJ239" s="168" t="str">
        <f>IFERROR(VLOOKUP(AJ237,'P1-1'!$B:$AP,31,FALSE),"")</f>
        <v/>
      </c>
      <c r="AK239" s="168" t="str">
        <f>IFERROR(VLOOKUP(AK237,'P1-1'!$B:$AP,31,FALSE),"")</f>
        <v/>
      </c>
      <c r="AL239" s="168" t="str">
        <f>IFERROR(VLOOKUP(AL237,'P1-1'!$B:$AP,31,FALSE),"")</f>
        <v/>
      </c>
      <c r="AM239" s="168" t="str">
        <f>IFERROR(VLOOKUP(AM237,'P1-1'!$B:$AP,31,FALSE),"")</f>
        <v/>
      </c>
      <c r="AN239" s="484"/>
      <c r="AO239" s="487"/>
      <c r="AP239" s="492"/>
      <c r="AQ239" s="493"/>
      <c r="AR239" s="487"/>
      <c r="AS239" s="487"/>
      <c r="AT239" s="494"/>
      <c r="AU239" s="328"/>
      <c r="AV239" s="328"/>
    </row>
    <row r="240" spans="1:48" s="139" customFormat="1" ht="12" customHeight="1" x14ac:dyDescent="0.15">
      <c r="A240" s="495">
        <v>73</v>
      </c>
      <c r="B240" s="498"/>
      <c r="C240" s="513"/>
      <c r="D240" s="504" t="s">
        <v>95</v>
      </c>
      <c r="E240" s="363"/>
      <c r="F240" s="507"/>
      <c r="G240" s="508"/>
      <c r="H240" s="166" t="s">
        <v>221</v>
      </c>
      <c r="I240" s="325"/>
      <c r="J240" s="325"/>
      <c r="K240" s="325"/>
      <c r="L240" s="325"/>
      <c r="M240" s="325"/>
      <c r="N240" s="325"/>
      <c r="O240" s="325"/>
      <c r="P240" s="325"/>
      <c r="Q240" s="325"/>
      <c r="R240" s="325"/>
      <c r="S240" s="325"/>
      <c r="T240" s="325"/>
      <c r="U240" s="325"/>
      <c r="V240" s="325"/>
      <c r="W240" s="325"/>
      <c r="X240" s="325"/>
      <c r="Y240" s="325"/>
      <c r="Z240" s="325"/>
      <c r="AA240" s="325"/>
      <c r="AB240" s="325"/>
      <c r="AC240" s="325"/>
      <c r="AD240" s="325"/>
      <c r="AE240" s="325"/>
      <c r="AF240" s="325"/>
      <c r="AG240" s="325"/>
      <c r="AH240" s="325"/>
      <c r="AI240" s="325"/>
      <c r="AJ240" s="325"/>
      <c r="AK240" s="325"/>
      <c r="AL240" s="325"/>
      <c r="AM240" s="325"/>
      <c r="AN240" s="482">
        <f t="shared" ref="AN240" si="277">IF(LEFT($AN$2,6)="共同生活援助",SUM(I241:AM241),SUM(I241:AM242))</f>
        <v>0</v>
      </c>
      <c r="AO240" s="485">
        <f>IF($AN$4="４週",AN240/4,AN240/(DAY(EOMONTH($I$22,0))/7))</f>
        <v>0</v>
      </c>
      <c r="AP240" s="488"/>
      <c r="AQ240" s="489"/>
      <c r="AR240" s="485" t="str">
        <f t="shared" ref="AR240" si="278">IF($AN$4="４週",AU241,AV241)</f>
        <v/>
      </c>
      <c r="AS240" s="485"/>
      <c r="AT240" s="494"/>
      <c r="AU240" s="326" t="s">
        <v>508</v>
      </c>
      <c r="AV240" s="326" t="s">
        <v>222</v>
      </c>
    </row>
    <row r="241" spans="1:48" s="139" customFormat="1" ht="12" customHeight="1" x14ac:dyDescent="0.15">
      <c r="A241" s="496"/>
      <c r="B241" s="499"/>
      <c r="C241" s="514"/>
      <c r="D241" s="505"/>
      <c r="E241" s="364"/>
      <c r="F241" s="509"/>
      <c r="G241" s="510"/>
      <c r="H241" s="167" t="s">
        <v>223</v>
      </c>
      <c r="I241" s="168" t="str">
        <f>IFERROR(VLOOKUP(I240,'P1-1'!$B:$AP,41,FALSE),"")</f>
        <v/>
      </c>
      <c r="J241" s="168" t="str">
        <f>IFERROR(VLOOKUP(J240,'P1-1'!$B:$AP,41,FALSE),"")</f>
        <v/>
      </c>
      <c r="K241" s="168" t="str">
        <f>IFERROR(VLOOKUP(K240,'P1-1'!$B:$AP,41,FALSE),"")</f>
        <v/>
      </c>
      <c r="L241" s="168" t="str">
        <f>IFERROR(VLOOKUP(L240,'P1-1'!$B:$AP,41,FALSE),"")</f>
        <v/>
      </c>
      <c r="M241" s="168" t="str">
        <f>IFERROR(VLOOKUP(M240,'P1-1'!$B:$AP,41,FALSE),"")</f>
        <v/>
      </c>
      <c r="N241" s="168" t="str">
        <f>IFERROR(VLOOKUP(N240,'P1-1'!$B:$AP,41,FALSE),"")</f>
        <v/>
      </c>
      <c r="O241" s="168" t="str">
        <f>IFERROR(VLOOKUP(O240,'P1-1'!$B:$AP,41,FALSE),"")</f>
        <v/>
      </c>
      <c r="P241" s="168" t="str">
        <f>IFERROR(VLOOKUP(P240,'P1-1'!$B:$AP,41,FALSE),"")</f>
        <v/>
      </c>
      <c r="Q241" s="168" t="str">
        <f>IFERROR(VLOOKUP(Q240,'P1-1'!$B:$AP,41,FALSE),"")</f>
        <v/>
      </c>
      <c r="R241" s="168" t="str">
        <f>IFERROR(VLOOKUP(R240,'P1-1'!$B:$AP,41,FALSE),"")</f>
        <v/>
      </c>
      <c r="S241" s="168" t="str">
        <f>IFERROR(VLOOKUP(S240,'P1-1'!$B:$AP,41,FALSE),"")</f>
        <v/>
      </c>
      <c r="T241" s="168" t="str">
        <f>IFERROR(VLOOKUP(T240,'P1-1'!$B:$AP,41,FALSE),"")</f>
        <v/>
      </c>
      <c r="U241" s="168" t="str">
        <f>IFERROR(VLOOKUP(U240,'P1-1'!$B:$AP,41,FALSE),"")</f>
        <v/>
      </c>
      <c r="V241" s="168" t="str">
        <f>IFERROR(VLOOKUP(V240,'P1-1'!$B:$AP,41,FALSE),"")</f>
        <v/>
      </c>
      <c r="W241" s="168" t="str">
        <f>IFERROR(VLOOKUP(W240,'P1-1'!$B:$AP,41,FALSE),"")</f>
        <v/>
      </c>
      <c r="X241" s="168" t="str">
        <f>IFERROR(VLOOKUP(X240,'P1-1'!$B:$AP,41,FALSE),"")</f>
        <v/>
      </c>
      <c r="Y241" s="168" t="str">
        <f>IFERROR(VLOOKUP(Y240,'P1-1'!$B:$AP,41,FALSE),"")</f>
        <v/>
      </c>
      <c r="Z241" s="168" t="str">
        <f>IFERROR(VLOOKUP(Z240,'P1-1'!$B:$AP,41,FALSE),"")</f>
        <v/>
      </c>
      <c r="AA241" s="168" t="str">
        <f>IFERROR(VLOOKUP(AA240,'P1-1'!$B:$AP,41,FALSE),"")</f>
        <v/>
      </c>
      <c r="AB241" s="168" t="str">
        <f>IFERROR(VLOOKUP(AB240,'P1-1'!$B:$AP,41,FALSE),"")</f>
        <v/>
      </c>
      <c r="AC241" s="168" t="str">
        <f>IFERROR(VLOOKUP(AC240,'P1-1'!$B:$AP,41,FALSE),"")</f>
        <v/>
      </c>
      <c r="AD241" s="168" t="str">
        <f>IFERROR(VLOOKUP(AD240,'P1-1'!$B:$AP,41,FALSE),"")</f>
        <v/>
      </c>
      <c r="AE241" s="168" t="str">
        <f>IFERROR(VLOOKUP(AE240,'P1-1'!$B:$AP,41,FALSE),"")</f>
        <v/>
      </c>
      <c r="AF241" s="168" t="str">
        <f>IFERROR(VLOOKUP(AF240,'P1-1'!$B:$AP,41,FALSE),"")</f>
        <v/>
      </c>
      <c r="AG241" s="168" t="str">
        <f>IFERROR(VLOOKUP(AG240,'P1-1'!$B:$AP,41,FALSE),"")</f>
        <v/>
      </c>
      <c r="AH241" s="168" t="str">
        <f>IFERROR(VLOOKUP(AH240,'P1-1'!$B:$AP,41,FALSE),"")</f>
        <v/>
      </c>
      <c r="AI241" s="168" t="str">
        <f>IFERROR(VLOOKUP(AI240,'P1-1'!$B:$AP,41,FALSE),"")</f>
        <v/>
      </c>
      <c r="AJ241" s="168" t="str">
        <f>IFERROR(VLOOKUP(AJ240,'P1-1'!$B:$AP,41,FALSE),"")</f>
        <v/>
      </c>
      <c r="AK241" s="168" t="str">
        <f>IFERROR(VLOOKUP(AK240,'P1-1'!$B:$AP,41,FALSE),"")</f>
        <v/>
      </c>
      <c r="AL241" s="168" t="str">
        <f>IFERROR(VLOOKUP(AL240,'P1-1'!$B:$AP,41,FALSE),"")</f>
        <v/>
      </c>
      <c r="AM241" s="168" t="str">
        <f>IFERROR(VLOOKUP(AM240,'P1-1'!$B:$AP,41,FALSE),"")</f>
        <v/>
      </c>
      <c r="AN241" s="483"/>
      <c r="AO241" s="486"/>
      <c r="AP241" s="490"/>
      <c r="AQ241" s="491"/>
      <c r="AR241" s="486"/>
      <c r="AS241" s="486"/>
      <c r="AT241" s="494"/>
      <c r="AU241" s="327" t="str">
        <f t="shared" ref="AU241" si="279">IFERROR(IF($D240="□",($AO240/$AK$7),($AO240/$AK$9)),"")</f>
        <v/>
      </c>
      <c r="AV241" s="327" t="str">
        <f t="shared" ref="AV241" si="280">IFERROR(IF($D240="□",($AN240/$AO$7),($AN240/$AO$9)),"")</f>
        <v/>
      </c>
    </row>
    <row r="242" spans="1:48" s="139" customFormat="1" ht="12" customHeight="1" x14ac:dyDescent="0.15">
      <c r="A242" s="497"/>
      <c r="B242" s="500"/>
      <c r="C242" s="515"/>
      <c r="D242" s="506"/>
      <c r="E242" s="364"/>
      <c r="F242" s="511"/>
      <c r="G242" s="512"/>
      <c r="H242" s="169" t="s">
        <v>224</v>
      </c>
      <c r="I242" s="168" t="str">
        <f>IFERROR(VLOOKUP(I240,'P1-1'!$B:$AP,31,FALSE),"")</f>
        <v/>
      </c>
      <c r="J242" s="168" t="str">
        <f>IFERROR(VLOOKUP(J240,'P1-1'!$B:$AP,31,FALSE),"")</f>
        <v/>
      </c>
      <c r="K242" s="168" t="str">
        <f>IFERROR(VLOOKUP(K240,'P1-1'!$B:$AP,31,FALSE),"")</f>
        <v/>
      </c>
      <c r="L242" s="168" t="str">
        <f>IFERROR(VLOOKUP(L240,'P1-1'!$B:$AP,31,FALSE),"")</f>
        <v/>
      </c>
      <c r="M242" s="168" t="str">
        <f>IFERROR(VLOOKUP(M240,'P1-1'!$B:$AP,31,FALSE),"")</f>
        <v/>
      </c>
      <c r="N242" s="168" t="str">
        <f>IFERROR(VLOOKUP(N240,'P1-1'!$B:$AP,31,FALSE),"")</f>
        <v/>
      </c>
      <c r="O242" s="168" t="str">
        <f>IFERROR(VLOOKUP(O240,'P1-1'!$B:$AP,31,FALSE),"")</f>
        <v/>
      </c>
      <c r="P242" s="168" t="str">
        <f>IFERROR(VLOOKUP(P240,'P1-1'!$B:$AP,31,FALSE),"")</f>
        <v/>
      </c>
      <c r="Q242" s="168" t="str">
        <f>IFERROR(VLOOKUP(Q240,'P1-1'!$B:$AP,31,FALSE),"")</f>
        <v/>
      </c>
      <c r="R242" s="168" t="str">
        <f>IFERROR(VLOOKUP(R240,'P1-1'!$B:$AP,31,FALSE),"")</f>
        <v/>
      </c>
      <c r="S242" s="168" t="str">
        <f>IFERROR(VLOOKUP(S240,'P1-1'!$B:$AP,31,FALSE),"")</f>
        <v/>
      </c>
      <c r="T242" s="168" t="str">
        <f>IFERROR(VLOOKUP(T240,'P1-1'!$B:$AP,31,FALSE),"")</f>
        <v/>
      </c>
      <c r="U242" s="168" t="str">
        <f>IFERROR(VLOOKUP(U240,'P1-1'!$B:$AP,31,FALSE),"")</f>
        <v/>
      </c>
      <c r="V242" s="168" t="str">
        <f>IFERROR(VLOOKUP(V240,'P1-1'!$B:$AP,31,FALSE),"")</f>
        <v/>
      </c>
      <c r="W242" s="168" t="str">
        <f>IFERROR(VLOOKUP(W240,'P1-1'!$B:$AP,31,FALSE),"")</f>
        <v/>
      </c>
      <c r="X242" s="168" t="str">
        <f>IFERROR(VLOOKUP(X240,'P1-1'!$B:$AP,31,FALSE),"")</f>
        <v/>
      </c>
      <c r="Y242" s="168" t="str">
        <f>IFERROR(VLOOKUP(Y240,'P1-1'!$B:$AP,31,FALSE),"")</f>
        <v/>
      </c>
      <c r="Z242" s="168" t="str">
        <f>IFERROR(VLOOKUP(Z240,'P1-1'!$B:$AP,31,FALSE),"")</f>
        <v/>
      </c>
      <c r="AA242" s="168" t="str">
        <f>IFERROR(VLOOKUP(AA240,'P1-1'!$B:$AP,31,FALSE),"")</f>
        <v/>
      </c>
      <c r="AB242" s="168" t="str">
        <f>IFERROR(VLOOKUP(AB240,'P1-1'!$B:$AP,31,FALSE),"")</f>
        <v/>
      </c>
      <c r="AC242" s="168" t="str">
        <f>IFERROR(VLOOKUP(AC240,'P1-1'!$B:$AP,31,FALSE),"")</f>
        <v/>
      </c>
      <c r="AD242" s="168" t="str">
        <f>IFERROR(VLOOKUP(AD240,'P1-1'!$B:$AP,31,FALSE),"")</f>
        <v/>
      </c>
      <c r="AE242" s="168" t="str">
        <f>IFERROR(VLOOKUP(AE240,'P1-1'!$B:$AP,31,FALSE),"")</f>
        <v/>
      </c>
      <c r="AF242" s="168" t="str">
        <f>IFERROR(VLOOKUP(AF240,'P1-1'!$B:$AP,31,FALSE),"")</f>
        <v/>
      </c>
      <c r="AG242" s="168" t="str">
        <f>IFERROR(VLOOKUP(AG240,'P1-1'!$B:$AP,31,FALSE),"")</f>
        <v/>
      </c>
      <c r="AH242" s="168" t="str">
        <f>IFERROR(VLOOKUP(AH240,'P1-1'!$B:$AP,31,FALSE),"")</f>
        <v/>
      </c>
      <c r="AI242" s="168" t="str">
        <f>IFERROR(VLOOKUP(AI240,'P1-1'!$B:$AP,31,FALSE),"")</f>
        <v/>
      </c>
      <c r="AJ242" s="168" t="str">
        <f>IFERROR(VLOOKUP(AJ240,'P1-1'!$B:$AP,31,FALSE),"")</f>
        <v/>
      </c>
      <c r="AK242" s="168" t="str">
        <f>IFERROR(VLOOKUP(AK240,'P1-1'!$B:$AP,31,FALSE),"")</f>
        <v/>
      </c>
      <c r="AL242" s="168" t="str">
        <f>IFERROR(VLOOKUP(AL240,'P1-1'!$B:$AP,31,FALSE),"")</f>
        <v/>
      </c>
      <c r="AM242" s="168" t="str">
        <f>IFERROR(VLOOKUP(AM240,'P1-1'!$B:$AP,31,FALSE),"")</f>
        <v/>
      </c>
      <c r="AN242" s="484"/>
      <c r="AO242" s="487"/>
      <c r="AP242" s="492"/>
      <c r="AQ242" s="493"/>
      <c r="AR242" s="487"/>
      <c r="AS242" s="487"/>
      <c r="AT242" s="494"/>
      <c r="AU242" s="328"/>
      <c r="AV242" s="328"/>
    </row>
    <row r="243" spans="1:48" s="139" customFormat="1" ht="12" customHeight="1" x14ac:dyDescent="0.15">
      <c r="A243" s="495">
        <v>74</v>
      </c>
      <c r="B243" s="498"/>
      <c r="C243" s="513"/>
      <c r="D243" s="504" t="s">
        <v>95</v>
      </c>
      <c r="E243" s="363"/>
      <c r="F243" s="507"/>
      <c r="G243" s="508"/>
      <c r="H243" s="166" t="s">
        <v>221</v>
      </c>
      <c r="I243" s="325"/>
      <c r="J243" s="325"/>
      <c r="K243" s="325"/>
      <c r="L243" s="325"/>
      <c r="M243" s="325"/>
      <c r="N243" s="325"/>
      <c r="O243" s="325"/>
      <c r="P243" s="325"/>
      <c r="Q243" s="325"/>
      <c r="R243" s="325"/>
      <c r="S243" s="325"/>
      <c r="T243" s="325"/>
      <c r="U243" s="325"/>
      <c r="V243" s="325"/>
      <c r="W243" s="325"/>
      <c r="X243" s="325"/>
      <c r="Y243" s="325"/>
      <c r="Z243" s="325"/>
      <c r="AA243" s="325"/>
      <c r="AB243" s="325"/>
      <c r="AC243" s="325"/>
      <c r="AD243" s="325"/>
      <c r="AE243" s="325"/>
      <c r="AF243" s="325"/>
      <c r="AG243" s="325"/>
      <c r="AH243" s="325"/>
      <c r="AI243" s="325"/>
      <c r="AJ243" s="325"/>
      <c r="AK243" s="325"/>
      <c r="AL243" s="325"/>
      <c r="AM243" s="325"/>
      <c r="AN243" s="482">
        <f t="shared" ref="AN243" si="281">IF(LEFT($AN$2,6)="共同生活援助",SUM(I244:AM244),SUM(I244:AM245))</f>
        <v>0</v>
      </c>
      <c r="AO243" s="485">
        <f>IF($AN$4="４週",AN243/4,AN243/(DAY(EOMONTH($I$22,0))/7))</f>
        <v>0</v>
      </c>
      <c r="AP243" s="488"/>
      <c r="AQ243" s="489"/>
      <c r="AR243" s="485" t="str">
        <f t="shared" ref="AR243" si="282">IF($AN$4="４週",AU244,AV244)</f>
        <v/>
      </c>
      <c r="AS243" s="485"/>
      <c r="AT243" s="494"/>
      <c r="AU243" s="326" t="s">
        <v>508</v>
      </c>
      <c r="AV243" s="326" t="s">
        <v>222</v>
      </c>
    </row>
    <row r="244" spans="1:48" s="139" customFormat="1" ht="12" customHeight="1" x14ac:dyDescent="0.15">
      <c r="A244" s="496"/>
      <c r="B244" s="499"/>
      <c r="C244" s="514"/>
      <c r="D244" s="505"/>
      <c r="E244" s="364"/>
      <c r="F244" s="509"/>
      <c r="G244" s="510"/>
      <c r="H244" s="167" t="s">
        <v>223</v>
      </c>
      <c r="I244" s="168" t="str">
        <f>IFERROR(VLOOKUP(I243,'P1-1'!$B:$AP,41,FALSE),"")</f>
        <v/>
      </c>
      <c r="J244" s="168" t="str">
        <f>IFERROR(VLOOKUP(J243,'P1-1'!$B:$AP,41,FALSE),"")</f>
        <v/>
      </c>
      <c r="K244" s="168" t="str">
        <f>IFERROR(VLOOKUP(K243,'P1-1'!$B:$AP,41,FALSE),"")</f>
        <v/>
      </c>
      <c r="L244" s="168" t="str">
        <f>IFERROR(VLOOKUP(L243,'P1-1'!$B:$AP,41,FALSE),"")</f>
        <v/>
      </c>
      <c r="M244" s="168" t="str">
        <f>IFERROR(VLOOKUP(M243,'P1-1'!$B:$AP,41,FALSE),"")</f>
        <v/>
      </c>
      <c r="N244" s="168" t="str">
        <f>IFERROR(VLOOKUP(N243,'P1-1'!$B:$AP,41,FALSE),"")</f>
        <v/>
      </c>
      <c r="O244" s="168" t="str">
        <f>IFERROR(VLOOKUP(O243,'P1-1'!$B:$AP,41,FALSE),"")</f>
        <v/>
      </c>
      <c r="P244" s="168" t="str">
        <f>IFERROR(VLOOKUP(P243,'P1-1'!$B:$AP,41,FALSE),"")</f>
        <v/>
      </c>
      <c r="Q244" s="168" t="str">
        <f>IFERROR(VLOOKUP(Q243,'P1-1'!$B:$AP,41,FALSE),"")</f>
        <v/>
      </c>
      <c r="R244" s="168" t="str">
        <f>IFERROR(VLOOKUP(R243,'P1-1'!$B:$AP,41,FALSE),"")</f>
        <v/>
      </c>
      <c r="S244" s="168" t="str">
        <f>IFERROR(VLOOKUP(S243,'P1-1'!$B:$AP,41,FALSE),"")</f>
        <v/>
      </c>
      <c r="T244" s="168" t="str">
        <f>IFERROR(VLOOKUP(T243,'P1-1'!$B:$AP,41,FALSE),"")</f>
        <v/>
      </c>
      <c r="U244" s="168" t="str">
        <f>IFERROR(VLOOKUP(U243,'P1-1'!$B:$AP,41,FALSE),"")</f>
        <v/>
      </c>
      <c r="V244" s="168" t="str">
        <f>IFERROR(VLOOKUP(V243,'P1-1'!$B:$AP,41,FALSE),"")</f>
        <v/>
      </c>
      <c r="W244" s="168" t="str">
        <f>IFERROR(VLOOKUP(W243,'P1-1'!$B:$AP,41,FALSE),"")</f>
        <v/>
      </c>
      <c r="X244" s="168" t="str">
        <f>IFERROR(VLOOKUP(X243,'P1-1'!$B:$AP,41,FALSE),"")</f>
        <v/>
      </c>
      <c r="Y244" s="168" t="str">
        <f>IFERROR(VLOOKUP(Y243,'P1-1'!$B:$AP,41,FALSE),"")</f>
        <v/>
      </c>
      <c r="Z244" s="168" t="str">
        <f>IFERROR(VLOOKUP(Z243,'P1-1'!$B:$AP,41,FALSE),"")</f>
        <v/>
      </c>
      <c r="AA244" s="168" t="str">
        <f>IFERROR(VLOOKUP(AA243,'P1-1'!$B:$AP,41,FALSE),"")</f>
        <v/>
      </c>
      <c r="AB244" s="168" t="str">
        <f>IFERROR(VLOOKUP(AB243,'P1-1'!$B:$AP,41,FALSE),"")</f>
        <v/>
      </c>
      <c r="AC244" s="168" t="str">
        <f>IFERROR(VLOOKUP(AC243,'P1-1'!$B:$AP,41,FALSE),"")</f>
        <v/>
      </c>
      <c r="AD244" s="168" t="str">
        <f>IFERROR(VLOOKUP(AD243,'P1-1'!$B:$AP,41,FALSE),"")</f>
        <v/>
      </c>
      <c r="AE244" s="168" t="str">
        <f>IFERROR(VLOOKUP(AE243,'P1-1'!$B:$AP,41,FALSE),"")</f>
        <v/>
      </c>
      <c r="AF244" s="168" t="str">
        <f>IFERROR(VLOOKUP(AF243,'P1-1'!$B:$AP,41,FALSE),"")</f>
        <v/>
      </c>
      <c r="AG244" s="168" t="str">
        <f>IFERROR(VLOOKUP(AG243,'P1-1'!$B:$AP,41,FALSE),"")</f>
        <v/>
      </c>
      <c r="AH244" s="168" t="str">
        <f>IFERROR(VLOOKUP(AH243,'P1-1'!$B:$AP,41,FALSE),"")</f>
        <v/>
      </c>
      <c r="AI244" s="168" t="str">
        <f>IFERROR(VLOOKUP(AI243,'P1-1'!$B:$AP,41,FALSE),"")</f>
        <v/>
      </c>
      <c r="AJ244" s="168" t="str">
        <f>IFERROR(VLOOKUP(AJ243,'P1-1'!$B:$AP,41,FALSE),"")</f>
        <v/>
      </c>
      <c r="AK244" s="168" t="str">
        <f>IFERROR(VLOOKUP(AK243,'P1-1'!$B:$AP,41,FALSE),"")</f>
        <v/>
      </c>
      <c r="AL244" s="168" t="str">
        <f>IFERROR(VLOOKUP(AL243,'P1-1'!$B:$AP,41,FALSE),"")</f>
        <v/>
      </c>
      <c r="AM244" s="168" t="str">
        <f>IFERROR(VLOOKUP(AM243,'P1-1'!$B:$AP,41,FALSE),"")</f>
        <v/>
      </c>
      <c r="AN244" s="483"/>
      <c r="AO244" s="486"/>
      <c r="AP244" s="490"/>
      <c r="AQ244" s="491"/>
      <c r="AR244" s="486"/>
      <c r="AS244" s="486"/>
      <c r="AT244" s="494"/>
      <c r="AU244" s="327" t="str">
        <f t="shared" ref="AU244" si="283">IFERROR(IF($D243="□",($AO243/$AK$7),($AO243/$AK$9)),"")</f>
        <v/>
      </c>
      <c r="AV244" s="327" t="str">
        <f t="shared" ref="AV244" si="284">IFERROR(IF($D243="□",($AN243/$AO$7),($AN243/$AO$9)),"")</f>
        <v/>
      </c>
    </row>
    <row r="245" spans="1:48" s="139" customFormat="1" ht="12" customHeight="1" x14ac:dyDescent="0.15">
      <c r="A245" s="497"/>
      <c r="B245" s="500"/>
      <c r="C245" s="515"/>
      <c r="D245" s="506"/>
      <c r="E245" s="364"/>
      <c r="F245" s="511"/>
      <c r="G245" s="512"/>
      <c r="H245" s="169" t="s">
        <v>224</v>
      </c>
      <c r="I245" s="168" t="str">
        <f>IFERROR(VLOOKUP(I243,'P1-1'!$B:$AP,31,FALSE),"")</f>
        <v/>
      </c>
      <c r="J245" s="168" t="str">
        <f>IFERROR(VLOOKUP(J243,'P1-1'!$B:$AP,31,FALSE),"")</f>
        <v/>
      </c>
      <c r="K245" s="168" t="str">
        <f>IFERROR(VLOOKUP(K243,'P1-1'!$B:$AP,31,FALSE),"")</f>
        <v/>
      </c>
      <c r="L245" s="168" t="str">
        <f>IFERROR(VLOOKUP(L243,'P1-1'!$B:$AP,31,FALSE),"")</f>
        <v/>
      </c>
      <c r="M245" s="168" t="str">
        <f>IFERROR(VLOOKUP(M243,'P1-1'!$B:$AP,31,FALSE),"")</f>
        <v/>
      </c>
      <c r="N245" s="168" t="str">
        <f>IFERROR(VLOOKUP(N243,'P1-1'!$B:$AP,31,FALSE),"")</f>
        <v/>
      </c>
      <c r="O245" s="168" t="str">
        <f>IFERROR(VLOOKUP(O243,'P1-1'!$B:$AP,31,FALSE),"")</f>
        <v/>
      </c>
      <c r="P245" s="168" t="str">
        <f>IFERROR(VLOOKUP(P243,'P1-1'!$B:$AP,31,FALSE),"")</f>
        <v/>
      </c>
      <c r="Q245" s="168" t="str">
        <f>IFERROR(VLOOKUP(Q243,'P1-1'!$B:$AP,31,FALSE),"")</f>
        <v/>
      </c>
      <c r="R245" s="168" t="str">
        <f>IFERROR(VLOOKUP(R243,'P1-1'!$B:$AP,31,FALSE),"")</f>
        <v/>
      </c>
      <c r="S245" s="168" t="str">
        <f>IFERROR(VLOOKUP(S243,'P1-1'!$B:$AP,31,FALSE),"")</f>
        <v/>
      </c>
      <c r="T245" s="168" t="str">
        <f>IFERROR(VLOOKUP(T243,'P1-1'!$B:$AP,31,FALSE),"")</f>
        <v/>
      </c>
      <c r="U245" s="168" t="str">
        <f>IFERROR(VLOOKUP(U243,'P1-1'!$B:$AP,31,FALSE),"")</f>
        <v/>
      </c>
      <c r="V245" s="168" t="str">
        <f>IFERROR(VLOOKUP(V243,'P1-1'!$B:$AP,31,FALSE),"")</f>
        <v/>
      </c>
      <c r="W245" s="168" t="str">
        <f>IFERROR(VLOOKUP(W243,'P1-1'!$B:$AP,31,FALSE),"")</f>
        <v/>
      </c>
      <c r="X245" s="168" t="str">
        <f>IFERROR(VLOOKUP(X243,'P1-1'!$B:$AP,31,FALSE),"")</f>
        <v/>
      </c>
      <c r="Y245" s="168" t="str">
        <f>IFERROR(VLOOKUP(Y243,'P1-1'!$B:$AP,31,FALSE),"")</f>
        <v/>
      </c>
      <c r="Z245" s="168" t="str">
        <f>IFERROR(VLOOKUP(Z243,'P1-1'!$B:$AP,31,FALSE),"")</f>
        <v/>
      </c>
      <c r="AA245" s="168" t="str">
        <f>IFERROR(VLOOKUP(AA243,'P1-1'!$B:$AP,31,FALSE),"")</f>
        <v/>
      </c>
      <c r="AB245" s="168" t="str">
        <f>IFERROR(VLOOKUP(AB243,'P1-1'!$B:$AP,31,FALSE),"")</f>
        <v/>
      </c>
      <c r="AC245" s="168" t="str">
        <f>IFERROR(VLOOKUP(AC243,'P1-1'!$B:$AP,31,FALSE),"")</f>
        <v/>
      </c>
      <c r="AD245" s="168" t="str">
        <f>IFERROR(VLOOKUP(AD243,'P1-1'!$B:$AP,31,FALSE),"")</f>
        <v/>
      </c>
      <c r="AE245" s="168" t="str">
        <f>IFERROR(VLOOKUP(AE243,'P1-1'!$B:$AP,31,FALSE),"")</f>
        <v/>
      </c>
      <c r="AF245" s="168" t="str">
        <f>IFERROR(VLOOKUP(AF243,'P1-1'!$B:$AP,31,FALSE),"")</f>
        <v/>
      </c>
      <c r="AG245" s="168" t="str">
        <f>IFERROR(VLOOKUP(AG243,'P1-1'!$B:$AP,31,FALSE),"")</f>
        <v/>
      </c>
      <c r="AH245" s="168" t="str">
        <f>IFERROR(VLOOKUP(AH243,'P1-1'!$B:$AP,31,FALSE),"")</f>
        <v/>
      </c>
      <c r="AI245" s="168" t="str">
        <f>IFERROR(VLOOKUP(AI243,'P1-1'!$B:$AP,31,FALSE),"")</f>
        <v/>
      </c>
      <c r="AJ245" s="168" t="str">
        <f>IFERROR(VLOOKUP(AJ243,'P1-1'!$B:$AP,31,FALSE),"")</f>
        <v/>
      </c>
      <c r="AK245" s="168" t="str">
        <f>IFERROR(VLOOKUP(AK243,'P1-1'!$B:$AP,31,FALSE),"")</f>
        <v/>
      </c>
      <c r="AL245" s="168" t="str">
        <f>IFERROR(VLOOKUP(AL243,'P1-1'!$B:$AP,31,FALSE),"")</f>
        <v/>
      </c>
      <c r="AM245" s="168" t="str">
        <f>IFERROR(VLOOKUP(AM243,'P1-1'!$B:$AP,31,FALSE),"")</f>
        <v/>
      </c>
      <c r="AN245" s="484"/>
      <c r="AO245" s="487"/>
      <c r="AP245" s="492"/>
      <c r="AQ245" s="493"/>
      <c r="AR245" s="487"/>
      <c r="AS245" s="487"/>
      <c r="AT245" s="494"/>
      <c r="AU245" s="328"/>
      <c r="AV245" s="328"/>
    </row>
    <row r="246" spans="1:48" s="139" customFormat="1" ht="12" customHeight="1" x14ac:dyDescent="0.15">
      <c r="A246" s="495">
        <v>75</v>
      </c>
      <c r="B246" s="498"/>
      <c r="C246" s="513"/>
      <c r="D246" s="504" t="s">
        <v>95</v>
      </c>
      <c r="E246" s="363"/>
      <c r="F246" s="507"/>
      <c r="G246" s="508"/>
      <c r="H246" s="166" t="s">
        <v>221</v>
      </c>
      <c r="I246" s="325"/>
      <c r="J246" s="325"/>
      <c r="K246" s="325"/>
      <c r="L246" s="325"/>
      <c r="M246" s="325"/>
      <c r="N246" s="325"/>
      <c r="O246" s="325"/>
      <c r="P246" s="325"/>
      <c r="Q246" s="325"/>
      <c r="R246" s="325"/>
      <c r="S246" s="325"/>
      <c r="T246" s="325"/>
      <c r="U246" s="325"/>
      <c r="V246" s="325"/>
      <c r="W246" s="325"/>
      <c r="X246" s="325"/>
      <c r="Y246" s="325"/>
      <c r="Z246" s="325"/>
      <c r="AA246" s="325"/>
      <c r="AB246" s="325"/>
      <c r="AC246" s="325"/>
      <c r="AD246" s="325"/>
      <c r="AE246" s="325"/>
      <c r="AF246" s="325"/>
      <c r="AG246" s="325"/>
      <c r="AH246" s="325"/>
      <c r="AI246" s="325"/>
      <c r="AJ246" s="325"/>
      <c r="AK246" s="325"/>
      <c r="AL246" s="325"/>
      <c r="AM246" s="325"/>
      <c r="AN246" s="482">
        <f t="shared" ref="AN246" si="285">IF(LEFT($AN$2,6)="共同生活援助",SUM(I247:AM247),SUM(I247:AM248))</f>
        <v>0</v>
      </c>
      <c r="AO246" s="485">
        <f>IF($AN$4="４週",AN246/4,AN246/(DAY(EOMONTH($I$22,0))/7))</f>
        <v>0</v>
      </c>
      <c r="AP246" s="488"/>
      <c r="AQ246" s="489"/>
      <c r="AR246" s="485" t="str">
        <f t="shared" ref="AR246" si="286">IF($AN$4="４週",AU247,AV247)</f>
        <v/>
      </c>
      <c r="AS246" s="485"/>
      <c r="AT246" s="494"/>
      <c r="AU246" s="326" t="s">
        <v>508</v>
      </c>
      <c r="AV246" s="326" t="s">
        <v>222</v>
      </c>
    </row>
    <row r="247" spans="1:48" s="139" customFormat="1" ht="12" customHeight="1" x14ac:dyDescent="0.15">
      <c r="A247" s="496"/>
      <c r="B247" s="499"/>
      <c r="C247" s="514"/>
      <c r="D247" s="505"/>
      <c r="E247" s="364"/>
      <c r="F247" s="509"/>
      <c r="G247" s="510"/>
      <c r="H247" s="167" t="s">
        <v>223</v>
      </c>
      <c r="I247" s="168" t="str">
        <f>IFERROR(VLOOKUP(I246,'P1-1'!$B:$AP,41,FALSE),"")</f>
        <v/>
      </c>
      <c r="J247" s="170" t="str">
        <f>IFERROR(VLOOKUP(J246,'P1-1'!$B:$AP,41,FALSE),"")</f>
        <v/>
      </c>
      <c r="K247" s="168" t="str">
        <f>IFERROR(VLOOKUP(K246,'P1-1'!$B:$AP,41,FALSE),"")</f>
        <v/>
      </c>
      <c r="L247" s="168" t="str">
        <f>IFERROR(VLOOKUP(L246,'P1-1'!$B:$AP,41,FALSE),"")</f>
        <v/>
      </c>
      <c r="M247" s="168" t="str">
        <f>IFERROR(VLOOKUP(M246,'P1-1'!$B:$AP,41,FALSE),"")</f>
        <v/>
      </c>
      <c r="N247" s="168" t="str">
        <f>IFERROR(VLOOKUP(N246,'P1-1'!$B:$AP,41,FALSE),"")</f>
        <v/>
      </c>
      <c r="O247" s="168" t="str">
        <f>IFERROR(VLOOKUP(O246,'P1-1'!$B:$AP,41,FALSE),"")</f>
        <v/>
      </c>
      <c r="P247" s="168" t="str">
        <f>IFERROR(VLOOKUP(P246,'P1-1'!$B:$AP,41,FALSE),"")</f>
        <v/>
      </c>
      <c r="Q247" s="168" t="str">
        <f>IFERROR(VLOOKUP(Q246,'P1-1'!$B:$AP,41,FALSE),"")</f>
        <v/>
      </c>
      <c r="R247" s="168" t="str">
        <f>IFERROR(VLOOKUP(R246,'P1-1'!$B:$AP,41,FALSE),"")</f>
        <v/>
      </c>
      <c r="S247" s="168" t="str">
        <f>IFERROR(VLOOKUP(S246,'P1-1'!$B:$AP,41,FALSE),"")</f>
        <v/>
      </c>
      <c r="T247" s="168" t="str">
        <f>IFERROR(VLOOKUP(T246,'P1-1'!$B:$AP,41,FALSE),"")</f>
        <v/>
      </c>
      <c r="U247" s="168" t="str">
        <f>IFERROR(VLOOKUP(U246,'P1-1'!$B:$AP,41,FALSE),"")</f>
        <v/>
      </c>
      <c r="V247" s="168" t="str">
        <f>IFERROR(VLOOKUP(V246,'P1-1'!$B:$AP,41,FALSE),"")</f>
        <v/>
      </c>
      <c r="W247" s="168" t="str">
        <f>IFERROR(VLOOKUP(W246,'P1-1'!$B:$AP,41,FALSE),"")</f>
        <v/>
      </c>
      <c r="X247" s="168" t="str">
        <f>IFERROR(VLOOKUP(X246,'P1-1'!$B:$AP,41,FALSE),"")</f>
        <v/>
      </c>
      <c r="Y247" s="168" t="str">
        <f>IFERROR(VLOOKUP(Y246,'P1-1'!$B:$AP,41,FALSE),"")</f>
        <v/>
      </c>
      <c r="Z247" s="168" t="str">
        <f>IFERROR(VLOOKUP(Z246,'P1-1'!$B:$AP,41,FALSE),"")</f>
        <v/>
      </c>
      <c r="AA247" s="168" t="str">
        <f>IFERROR(VLOOKUP(AA246,'P1-1'!$B:$AP,41,FALSE),"")</f>
        <v/>
      </c>
      <c r="AB247" s="168" t="str">
        <f>IFERROR(VLOOKUP(AB246,'P1-1'!$B:$AP,41,FALSE),"")</f>
        <v/>
      </c>
      <c r="AC247" s="168" t="str">
        <f>IFERROR(VLOOKUP(AC246,'P1-1'!$B:$AP,41,FALSE),"")</f>
        <v/>
      </c>
      <c r="AD247" s="168" t="str">
        <f>IFERROR(VLOOKUP(AD246,'P1-1'!$B:$AP,41,FALSE),"")</f>
        <v/>
      </c>
      <c r="AE247" s="168" t="str">
        <f>IFERROR(VLOOKUP(AE246,'P1-1'!$B:$AP,41,FALSE),"")</f>
        <v/>
      </c>
      <c r="AF247" s="168" t="str">
        <f>IFERROR(VLOOKUP(AF246,'P1-1'!$B:$AP,41,FALSE),"")</f>
        <v/>
      </c>
      <c r="AG247" s="168" t="str">
        <f>IFERROR(VLOOKUP(AG246,'P1-1'!$B:$AP,41,FALSE),"")</f>
        <v/>
      </c>
      <c r="AH247" s="168" t="str">
        <f>IFERROR(VLOOKUP(AH246,'P1-1'!$B:$AP,41,FALSE),"")</f>
        <v/>
      </c>
      <c r="AI247" s="168" t="str">
        <f>IFERROR(VLOOKUP(AI246,'P1-1'!$B:$AP,41,FALSE),"")</f>
        <v/>
      </c>
      <c r="AJ247" s="168" t="str">
        <f>IFERROR(VLOOKUP(AJ246,'P1-1'!$B:$AP,41,FALSE),"")</f>
        <v/>
      </c>
      <c r="AK247" s="168" t="str">
        <f>IFERROR(VLOOKUP(AK246,'P1-1'!$B:$AP,41,FALSE),"")</f>
        <v/>
      </c>
      <c r="AL247" s="168" t="str">
        <f>IFERROR(VLOOKUP(AL246,'P1-1'!$B:$AP,41,FALSE),"")</f>
        <v/>
      </c>
      <c r="AM247" s="168" t="str">
        <f>IFERROR(VLOOKUP(AM246,'P1-1'!$B:$AP,41,FALSE),"")</f>
        <v/>
      </c>
      <c r="AN247" s="483"/>
      <c r="AO247" s="486"/>
      <c r="AP247" s="490"/>
      <c r="AQ247" s="491"/>
      <c r="AR247" s="486"/>
      <c r="AS247" s="486"/>
      <c r="AT247" s="494"/>
      <c r="AU247" s="327" t="str">
        <f t="shared" ref="AU247" si="287">IFERROR(IF($D246="□",($AO246/$AK$7),($AO246/$AK$9)),"")</f>
        <v/>
      </c>
      <c r="AV247" s="327" t="str">
        <f t="shared" ref="AV247" si="288">IFERROR(IF($D246="□",($AN246/$AO$7),($AN246/$AO$9)),"")</f>
        <v/>
      </c>
    </row>
    <row r="248" spans="1:48" s="139" customFormat="1" ht="12" customHeight="1" x14ac:dyDescent="0.15">
      <c r="A248" s="497"/>
      <c r="B248" s="500"/>
      <c r="C248" s="515"/>
      <c r="D248" s="506"/>
      <c r="E248" s="364"/>
      <c r="F248" s="511"/>
      <c r="G248" s="512"/>
      <c r="H248" s="169" t="s">
        <v>224</v>
      </c>
      <c r="I248" s="168" t="str">
        <f>IFERROR(VLOOKUP(I246,'P1-1'!$B:$AP,31,FALSE),"")</f>
        <v/>
      </c>
      <c r="J248" s="168" t="str">
        <f>IFERROR(VLOOKUP(J246,'P1-1'!$B:$AP,31,FALSE),"")</f>
        <v/>
      </c>
      <c r="K248" s="168" t="str">
        <f>IFERROR(VLOOKUP(K246,'P1-1'!$B:$AP,31,FALSE),"")</f>
        <v/>
      </c>
      <c r="L248" s="168" t="str">
        <f>IFERROR(VLOOKUP(L246,'P1-1'!$B:$AP,31,FALSE),"")</f>
        <v/>
      </c>
      <c r="M248" s="168" t="str">
        <f>IFERROR(VLOOKUP(M246,'P1-1'!$B:$AP,31,FALSE),"")</f>
        <v/>
      </c>
      <c r="N248" s="168" t="str">
        <f>IFERROR(VLOOKUP(N246,'P1-1'!$B:$AP,31,FALSE),"")</f>
        <v/>
      </c>
      <c r="O248" s="168" t="str">
        <f>IFERROR(VLOOKUP(O246,'P1-1'!$B:$AP,31,FALSE),"")</f>
        <v/>
      </c>
      <c r="P248" s="168" t="str">
        <f>IFERROR(VLOOKUP(P246,'P1-1'!$B:$AP,31,FALSE),"")</f>
        <v/>
      </c>
      <c r="Q248" s="168" t="str">
        <f>IFERROR(VLOOKUP(Q246,'P1-1'!$B:$AP,31,FALSE),"")</f>
        <v/>
      </c>
      <c r="R248" s="168" t="str">
        <f>IFERROR(VLOOKUP(R246,'P1-1'!$B:$AP,31,FALSE),"")</f>
        <v/>
      </c>
      <c r="S248" s="168" t="str">
        <f>IFERROR(VLOOKUP(S246,'P1-1'!$B:$AP,31,FALSE),"")</f>
        <v/>
      </c>
      <c r="T248" s="168" t="str">
        <f>IFERROR(VLOOKUP(T246,'P1-1'!$B:$AP,31,FALSE),"")</f>
        <v/>
      </c>
      <c r="U248" s="168" t="str">
        <f>IFERROR(VLOOKUP(U246,'P1-1'!$B:$AP,31,FALSE),"")</f>
        <v/>
      </c>
      <c r="V248" s="168" t="str">
        <f>IFERROR(VLOOKUP(V246,'P1-1'!$B:$AP,31,FALSE),"")</f>
        <v/>
      </c>
      <c r="W248" s="168" t="str">
        <f>IFERROR(VLOOKUP(W246,'P1-1'!$B:$AP,31,FALSE),"")</f>
        <v/>
      </c>
      <c r="X248" s="168" t="str">
        <f>IFERROR(VLOOKUP(X246,'P1-1'!$B:$AP,31,FALSE),"")</f>
        <v/>
      </c>
      <c r="Y248" s="168" t="str">
        <f>IFERROR(VLOOKUP(Y246,'P1-1'!$B:$AP,31,FALSE),"")</f>
        <v/>
      </c>
      <c r="Z248" s="168" t="str">
        <f>IFERROR(VLOOKUP(Z246,'P1-1'!$B:$AP,31,FALSE),"")</f>
        <v/>
      </c>
      <c r="AA248" s="168" t="str">
        <f>IFERROR(VLOOKUP(AA246,'P1-1'!$B:$AP,31,FALSE),"")</f>
        <v/>
      </c>
      <c r="AB248" s="168" t="str">
        <f>IFERROR(VLOOKUP(AB246,'P1-1'!$B:$AP,31,FALSE),"")</f>
        <v/>
      </c>
      <c r="AC248" s="168" t="str">
        <f>IFERROR(VLOOKUP(AC246,'P1-1'!$B:$AP,31,FALSE),"")</f>
        <v/>
      </c>
      <c r="AD248" s="168" t="str">
        <f>IFERROR(VLOOKUP(AD246,'P1-1'!$B:$AP,31,FALSE),"")</f>
        <v/>
      </c>
      <c r="AE248" s="168" t="str">
        <f>IFERROR(VLOOKUP(AE246,'P1-1'!$B:$AP,31,FALSE),"")</f>
        <v/>
      </c>
      <c r="AF248" s="168" t="str">
        <f>IFERROR(VLOOKUP(AF246,'P1-1'!$B:$AP,31,FALSE),"")</f>
        <v/>
      </c>
      <c r="AG248" s="168" t="str">
        <f>IFERROR(VLOOKUP(AG246,'P1-1'!$B:$AP,31,FALSE),"")</f>
        <v/>
      </c>
      <c r="AH248" s="168" t="str">
        <f>IFERROR(VLOOKUP(AH246,'P1-1'!$B:$AP,31,FALSE),"")</f>
        <v/>
      </c>
      <c r="AI248" s="168" t="str">
        <f>IFERROR(VLOOKUP(AI246,'P1-1'!$B:$AP,31,FALSE),"")</f>
        <v/>
      </c>
      <c r="AJ248" s="168" t="str">
        <f>IFERROR(VLOOKUP(AJ246,'P1-1'!$B:$AP,31,FALSE),"")</f>
        <v/>
      </c>
      <c r="AK248" s="168" t="str">
        <f>IFERROR(VLOOKUP(AK246,'P1-1'!$B:$AP,31,FALSE),"")</f>
        <v/>
      </c>
      <c r="AL248" s="168" t="str">
        <f>IFERROR(VLOOKUP(AL246,'P1-1'!$B:$AP,31,FALSE),"")</f>
        <v/>
      </c>
      <c r="AM248" s="168" t="str">
        <f>IFERROR(VLOOKUP(AM246,'P1-1'!$B:$AP,31,FALSE),"")</f>
        <v/>
      </c>
      <c r="AN248" s="484"/>
      <c r="AO248" s="487"/>
      <c r="AP248" s="492"/>
      <c r="AQ248" s="493"/>
      <c r="AR248" s="487"/>
      <c r="AS248" s="487"/>
      <c r="AT248" s="494"/>
      <c r="AU248" s="328"/>
      <c r="AV248" s="328"/>
    </row>
    <row r="249" spans="1:48" s="139" customFormat="1" ht="12" customHeight="1" x14ac:dyDescent="0.15">
      <c r="A249" s="495">
        <v>76</v>
      </c>
      <c r="B249" s="498"/>
      <c r="C249" s="513"/>
      <c r="D249" s="504" t="s">
        <v>95</v>
      </c>
      <c r="E249" s="363"/>
      <c r="F249" s="507"/>
      <c r="G249" s="508"/>
      <c r="H249" s="166" t="s">
        <v>221</v>
      </c>
      <c r="I249" s="325"/>
      <c r="J249" s="325"/>
      <c r="K249" s="325"/>
      <c r="L249" s="325"/>
      <c r="M249" s="325"/>
      <c r="N249" s="325"/>
      <c r="O249" s="325"/>
      <c r="P249" s="325"/>
      <c r="Q249" s="325"/>
      <c r="R249" s="325"/>
      <c r="S249" s="325"/>
      <c r="T249" s="325"/>
      <c r="U249" s="325"/>
      <c r="V249" s="325"/>
      <c r="W249" s="325"/>
      <c r="X249" s="325"/>
      <c r="Y249" s="325"/>
      <c r="Z249" s="325"/>
      <c r="AA249" s="325"/>
      <c r="AB249" s="325"/>
      <c r="AC249" s="325"/>
      <c r="AD249" s="325"/>
      <c r="AE249" s="325"/>
      <c r="AF249" s="325"/>
      <c r="AG249" s="325"/>
      <c r="AH249" s="325"/>
      <c r="AI249" s="325"/>
      <c r="AJ249" s="325"/>
      <c r="AK249" s="325"/>
      <c r="AL249" s="325"/>
      <c r="AM249" s="325"/>
      <c r="AN249" s="482">
        <f t="shared" ref="AN249" si="289">IF(LEFT($AN$2,6)="共同生活援助",SUM(I250:AM250),SUM(I250:AM251))</f>
        <v>0</v>
      </c>
      <c r="AO249" s="485">
        <f>IF($AN$4="４週",AN249/4,AN249/(DAY(EOMONTH($I$22,0))/7))</f>
        <v>0</v>
      </c>
      <c r="AP249" s="488"/>
      <c r="AQ249" s="489"/>
      <c r="AR249" s="485" t="str">
        <f t="shared" ref="AR249" si="290">IF($AN$4="４週",AU250,AV250)</f>
        <v/>
      </c>
      <c r="AS249" s="485"/>
      <c r="AT249" s="494"/>
      <c r="AU249" s="326" t="s">
        <v>508</v>
      </c>
      <c r="AV249" s="326" t="s">
        <v>222</v>
      </c>
    </row>
    <row r="250" spans="1:48" s="139" customFormat="1" ht="12" customHeight="1" x14ac:dyDescent="0.15">
      <c r="A250" s="496"/>
      <c r="B250" s="499"/>
      <c r="C250" s="514"/>
      <c r="D250" s="505"/>
      <c r="E250" s="364"/>
      <c r="F250" s="509"/>
      <c r="G250" s="510"/>
      <c r="H250" s="167" t="s">
        <v>223</v>
      </c>
      <c r="I250" s="168" t="str">
        <f>IFERROR(VLOOKUP(I249,'P1-1'!$B:$AP,41,FALSE),"")</f>
        <v/>
      </c>
      <c r="J250" s="168" t="str">
        <f>IFERROR(VLOOKUP(J249,'P1-1'!$B:$AP,41,FALSE),"")</f>
        <v/>
      </c>
      <c r="K250" s="168" t="str">
        <f>IFERROR(VLOOKUP(K249,'P1-1'!$B:$AP,41,FALSE),"")</f>
        <v/>
      </c>
      <c r="L250" s="168" t="str">
        <f>IFERROR(VLOOKUP(L249,'P1-1'!$B:$AP,41,FALSE),"")</f>
        <v/>
      </c>
      <c r="M250" s="168" t="str">
        <f>IFERROR(VLOOKUP(M249,'P1-1'!$B:$AP,41,FALSE),"")</f>
        <v/>
      </c>
      <c r="N250" s="168" t="str">
        <f>IFERROR(VLOOKUP(N249,'P1-1'!$B:$AP,41,FALSE),"")</f>
        <v/>
      </c>
      <c r="O250" s="168" t="str">
        <f>IFERROR(VLOOKUP(O249,'P1-1'!$B:$AP,41,FALSE),"")</f>
        <v/>
      </c>
      <c r="P250" s="168" t="str">
        <f>IFERROR(VLOOKUP(P249,'P1-1'!$B:$AP,41,FALSE),"")</f>
        <v/>
      </c>
      <c r="Q250" s="168" t="str">
        <f>IFERROR(VLOOKUP(Q249,'P1-1'!$B:$AP,41,FALSE),"")</f>
        <v/>
      </c>
      <c r="R250" s="168" t="str">
        <f>IFERROR(VLOOKUP(R249,'P1-1'!$B:$AP,41,FALSE),"")</f>
        <v/>
      </c>
      <c r="S250" s="168" t="str">
        <f>IFERROR(VLOOKUP(S249,'P1-1'!$B:$AP,41,FALSE),"")</f>
        <v/>
      </c>
      <c r="T250" s="168" t="str">
        <f>IFERROR(VLOOKUP(T249,'P1-1'!$B:$AP,41,FALSE),"")</f>
        <v/>
      </c>
      <c r="U250" s="168" t="str">
        <f>IFERROR(VLOOKUP(U249,'P1-1'!$B:$AP,41,FALSE),"")</f>
        <v/>
      </c>
      <c r="V250" s="168" t="str">
        <f>IFERROR(VLOOKUP(V249,'P1-1'!$B:$AP,41,FALSE),"")</f>
        <v/>
      </c>
      <c r="W250" s="168" t="str">
        <f>IFERROR(VLOOKUP(W249,'P1-1'!$B:$AP,41,FALSE),"")</f>
        <v/>
      </c>
      <c r="X250" s="168" t="str">
        <f>IFERROR(VLOOKUP(X249,'P1-1'!$B:$AP,41,FALSE),"")</f>
        <v/>
      </c>
      <c r="Y250" s="168" t="str">
        <f>IFERROR(VLOOKUP(Y249,'P1-1'!$B:$AP,41,FALSE),"")</f>
        <v/>
      </c>
      <c r="Z250" s="168" t="str">
        <f>IFERROR(VLOOKUP(Z249,'P1-1'!$B:$AP,41,FALSE),"")</f>
        <v/>
      </c>
      <c r="AA250" s="168" t="str">
        <f>IFERROR(VLOOKUP(AA249,'P1-1'!$B:$AP,41,FALSE),"")</f>
        <v/>
      </c>
      <c r="AB250" s="168" t="str">
        <f>IFERROR(VLOOKUP(AB249,'P1-1'!$B:$AP,41,FALSE),"")</f>
        <v/>
      </c>
      <c r="AC250" s="168" t="str">
        <f>IFERROR(VLOOKUP(AC249,'P1-1'!$B:$AP,41,FALSE),"")</f>
        <v/>
      </c>
      <c r="AD250" s="168" t="str">
        <f>IFERROR(VLOOKUP(AD249,'P1-1'!$B:$AP,41,FALSE),"")</f>
        <v/>
      </c>
      <c r="AE250" s="168" t="str">
        <f>IFERROR(VLOOKUP(AE249,'P1-1'!$B:$AP,41,FALSE),"")</f>
        <v/>
      </c>
      <c r="AF250" s="168" t="str">
        <f>IFERROR(VLOOKUP(AF249,'P1-1'!$B:$AP,41,FALSE),"")</f>
        <v/>
      </c>
      <c r="AG250" s="168" t="str">
        <f>IFERROR(VLOOKUP(AG249,'P1-1'!$B:$AP,41,FALSE),"")</f>
        <v/>
      </c>
      <c r="AH250" s="168" t="str">
        <f>IFERROR(VLOOKUP(AH249,'P1-1'!$B:$AP,41,FALSE),"")</f>
        <v/>
      </c>
      <c r="AI250" s="168" t="str">
        <f>IFERROR(VLOOKUP(AI249,'P1-1'!$B:$AP,41,FALSE),"")</f>
        <v/>
      </c>
      <c r="AJ250" s="168" t="str">
        <f>IFERROR(VLOOKUP(AJ249,'P1-1'!$B:$AP,41,FALSE),"")</f>
        <v/>
      </c>
      <c r="AK250" s="168" t="str">
        <f>IFERROR(VLOOKUP(AK249,'P1-1'!$B:$AP,41,FALSE),"")</f>
        <v/>
      </c>
      <c r="AL250" s="168" t="str">
        <f>IFERROR(VLOOKUP(AL249,'P1-1'!$B:$AP,41,FALSE),"")</f>
        <v/>
      </c>
      <c r="AM250" s="168" t="str">
        <f>IFERROR(VLOOKUP(AM249,'P1-1'!$B:$AP,41,FALSE),"")</f>
        <v/>
      </c>
      <c r="AN250" s="483"/>
      <c r="AO250" s="486"/>
      <c r="AP250" s="490"/>
      <c r="AQ250" s="491"/>
      <c r="AR250" s="486"/>
      <c r="AS250" s="486"/>
      <c r="AT250" s="494"/>
      <c r="AU250" s="327" t="str">
        <f t="shared" ref="AU250" si="291">IFERROR(IF($D249="□",($AO249/$AK$7),($AO249/$AK$9)),"")</f>
        <v/>
      </c>
      <c r="AV250" s="327" t="str">
        <f t="shared" ref="AV250" si="292">IFERROR(IF($D249="□",($AN249/$AO$7),($AN249/$AO$9)),"")</f>
        <v/>
      </c>
    </row>
    <row r="251" spans="1:48" s="139" customFormat="1" ht="12" customHeight="1" x14ac:dyDescent="0.15">
      <c r="A251" s="497"/>
      <c r="B251" s="500"/>
      <c r="C251" s="515"/>
      <c r="D251" s="506"/>
      <c r="E251" s="364"/>
      <c r="F251" s="511"/>
      <c r="G251" s="512"/>
      <c r="H251" s="169" t="s">
        <v>224</v>
      </c>
      <c r="I251" s="168" t="str">
        <f>IFERROR(VLOOKUP(I249,'P1-1'!$B:$AP,31,FALSE),"")</f>
        <v/>
      </c>
      <c r="J251" s="168" t="str">
        <f>IFERROR(VLOOKUP(J249,'P1-1'!$B:$AP,31,FALSE),"")</f>
        <v/>
      </c>
      <c r="K251" s="168" t="str">
        <f>IFERROR(VLOOKUP(K249,'P1-1'!$B:$AP,31,FALSE),"")</f>
        <v/>
      </c>
      <c r="L251" s="168" t="str">
        <f>IFERROR(VLOOKUP(L249,'P1-1'!$B:$AP,31,FALSE),"")</f>
        <v/>
      </c>
      <c r="M251" s="168" t="str">
        <f>IFERROR(VLOOKUP(M249,'P1-1'!$B:$AP,31,FALSE),"")</f>
        <v/>
      </c>
      <c r="N251" s="168" t="str">
        <f>IFERROR(VLOOKUP(N249,'P1-1'!$B:$AP,31,FALSE),"")</f>
        <v/>
      </c>
      <c r="O251" s="168" t="str">
        <f>IFERROR(VLOOKUP(O249,'P1-1'!$B:$AP,31,FALSE),"")</f>
        <v/>
      </c>
      <c r="P251" s="168" t="str">
        <f>IFERROR(VLOOKUP(P249,'P1-1'!$B:$AP,31,FALSE),"")</f>
        <v/>
      </c>
      <c r="Q251" s="168" t="str">
        <f>IFERROR(VLOOKUP(Q249,'P1-1'!$B:$AP,31,FALSE),"")</f>
        <v/>
      </c>
      <c r="R251" s="168" t="str">
        <f>IFERROR(VLOOKUP(R249,'P1-1'!$B:$AP,31,FALSE),"")</f>
        <v/>
      </c>
      <c r="S251" s="168" t="str">
        <f>IFERROR(VLOOKUP(S249,'P1-1'!$B:$AP,31,FALSE),"")</f>
        <v/>
      </c>
      <c r="T251" s="168" t="str">
        <f>IFERROR(VLOOKUP(T249,'P1-1'!$B:$AP,31,FALSE),"")</f>
        <v/>
      </c>
      <c r="U251" s="168" t="str">
        <f>IFERROR(VLOOKUP(U249,'P1-1'!$B:$AP,31,FALSE),"")</f>
        <v/>
      </c>
      <c r="V251" s="168" t="str">
        <f>IFERROR(VLOOKUP(V249,'P1-1'!$B:$AP,31,FALSE),"")</f>
        <v/>
      </c>
      <c r="W251" s="168" t="str">
        <f>IFERROR(VLOOKUP(W249,'P1-1'!$B:$AP,31,FALSE),"")</f>
        <v/>
      </c>
      <c r="X251" s="168" t="str">
        <f>IFERROR(VLOOKUP(X249,'P1-1'!$B:$AP,31,FALSE),"")</f>
        <v/>
      </c>
      <c r="Y251" s="168" t="str">
        <f>IFERROR(VLOOKUP(Y249,'P1-1'!$B:$AP,31,FALSE),"")</f>
        <v/>
      </c>
      <c r="Z251" s="168" t="str">
        <f>IFERROR(VLOOKUP(Z249,'P1-1'!$B:$AP,31,FALSE),"")</f>
        <v/>
      </c>
      <c r="AA251" s="168" t="str">
        <f>IFERROR(VLOOKUP(AA249,'P1-1'!$B:$AP,31,FALSE),"")</f>
        <v/>
      </c>
      <c r="AB251" s="168" t="str">
        <f>IFERROR(VLOOKUP(AB249,'P1-1'!$B:$AP,31,FALSE),"")</f>
        <v/>
      </c>
      <c r="AC251" s="168" t="str">
        <f>IFERROR(VLOOKUP(AC249,'P1-1'!$B:$AP,31,FALSE),"")</f>
        <v/>
      </c>
      <c r="AD251" s="168" t="str">
        <f>IFERROR(VLOOKUP(AD249,'P1-1'!$B:$AP,31,FALSE),"")</f>
        <v/>
      </c>
      <c r="AE251" s="168" t="str">
        <f>IFERROR(VLOOKUP(AE249,'P1-1'!$B:$AP,31,FALSE),"")</f>
        <v/>
      </c>
      <c r="AF251" s="168" t="str">
        <f>IFERROR(VLOOKUP(AF249,'P1-1'!$B:$AP,31,FALSE),"")</f>
        <v/>
      </c>
      <c r="AG251" s="168" t="str">
        <f>IFERROR(VLOOKUP(AG249,'P1-1'!$B:$AP,31,FALSE),"")</f>
        <v/>
      </c>
      <c r="AH251" s="168" t="str">
        <f>IFERROR(VLOOKUP(AH249,'P1-1'!$B:$AP,31,FALSE),"")</f>
        <v/>
      </c>
      <c r="AI251" s="168" t="str">
        <f>IFERROR(VLOOKUP(AI249,'P1-1'!$B:$AP,31,FALSE),"")</f>
        <v/>
      </c>
      <c r="AJ251" s="168" t="str">
        <f>IFERROR(VLOOKUP(AJ249,'P1-1'!$B:$AP,31,FALSE),"")</f>
        <v/>
      </c>
      <c r="AK251" s="168" t="str">
        <f>IFERROR(VLOOKUP(AK249,'P1-1'!$B:$AP,31,FALSE),"")</f>
        <v/>
      </c>
      <c r="AL251" s="168" t="str">
        <f>IFERROR(VLOOKUP(AL249,'P1-1'!$B:$AP,31,FALSE),"")</f>
        <v/>
      </c>
      <c r="AM251" s="168" t="str">
        <f>IFERROR(VLOOKUP(AM249,'P1-1'!$B:$AP,31,FALSE),"")</f>
        <v/>
      </c>
      <c r="AN251" s="484"/>
      <c r="AO251" s="487"/>
      <c r="AP251" s="492"/>
      <c r="AQ251" s="493"/>
      <c r="AR251" s="487"/>
      <c r="AS251" s="487"/>
      <c r="AT251" s="494"/>
      <c r="AU251" s="328"/>
      <c r="AV251" s="328"/>
    </row>
    <row r="252" spans="1:48" s="139" customFormat="1" ht="12" customHeight="1" x14ac:dyDescent="0.15">
      <c r="A252" s="495">
        <v>77</v>
      </c>
      <c r="B252" s="498"/>
      <c r="C252" s="513"/>
      <c r="D252" s="504" t="s">
        <v>95</v>
      </c>
      <c r="E252" s="363"/>
      <c r="F252" s="507"/>
      <c r="G252" s="508"/>
      <c r="H252" s="166" t="s">
        <v>221</v>
      </c>
      <c r="I252" s="325"/>
      <c r="J252" s="325"/>
      <c r="K252" s="325"/>
      <c r="L252" s="325"/>
      <c r="M252" s="325"/>
      <c r="N252" s="325"/>
      <c r="O252" s="325"/>
      <c r="P252" s="325"/>
      <c r="Q252" s="325"/>
      <c r="R252" s="325"/>
      <c r="S252" s="325"/>
      <c r="T252" s="325"/>
      <c r="U252" s="325"/>
      <c r="V252" s="325"/>
      <c r="W252" s="325"/>
      <c r="X252" s="325"/>
      <c r="Y252" s="325"/>
      <c r="Z252" s="325"/>
      <c r="AA252" s="325"/>
      <c r="AB252" s="325"/>
      <c r="AC252" s="325"/>
      <c r="AD252" s="325"/>
      <c r="AE252" s="325"/>
      <c r="AF252" s="325"/>
      <c r="AG252" s="325"/>
      <c r="AH252" s="325"/>
      <c r="AI252" s="325"/>
      <c r="AJ252" s="325"/>
      <c r="AK252" s="325"/>
      <c r="AL252" s="325"/>
      <c r="AM252" s="325"/>
      <c r="AN252" s="482">
        <f t="shared" ref="AN252" si="293">IF(LEFT($AN$2,6)="共同生活援助",SUM(I253:AM253),SUM(I253:AM254))</f>
        <v>0</v>
      </c>
      <c r="AO252" s="485">
        <f>IF($AN$4="４週",AN252/4,AN252/(DAY(EOMONTH($I$22,0))/7))</f>
        <v>0</v>
      </c>
      <c r="AP252" s="488"/>
      <c r="AQ252" s="489"/>
      <c r="AR252" s="485" t="str">
        <f t="shared" ref="AR252" si="294">IF($AN$4="４週",AU253,AV253)</f>
        <v/>
      </c>
      <c r="AS252" s="485"/>
      <c r="AT252" s="494"/>
      <c r="AU252" s="326" t="s">
        <v>508</v>
      </c>
      <c r="AV252" s="326" t="s">
        <v>222</v>
      </c>
    </row>
    <row r="253" spans="1:48" s="139" customFormat="1" ht="12" customHeight="1" x14ac:dyDescent="0.15">
      <c r="A253" s="496"/>
      <c r="B253" s="499"/>
      <c r="C253" s="514"/>
      <c r="D253" s="505"/>
      <c r="E253" s="364"/>
      <c r="F253" s="509"/>
      <c r="G253" s="510"/>
      <c r="H253" s="167" t="s">
        <v>223</v>
      </c>
      <c r="I253" s="168" t="str">
        <f>IFERROR(VLOOKUP(I252,'P1-1'!$B:$AP,41,FALSE),"")</f>
        <v/>
      </c>
      <c r="J253" s="168" t="str">
        <f>IFERROR(VLOOKUP(J252,'P1-1'!$B:$AP,41,FALSE),"")</f>
        <v/>
      </c>
      <c r="K253" s="168" t="str">
        <f>IFERROR(VLOOKUP(K252,'P1-1'!$B:$AP,41,FALSE),"")</f>
        <v/>
      </c>
      <c r="L253" s="168" t="str">
        <f>IFERROR(VLOOKUP(L252,'P1-1'!$B:$AP,41,FALSE),"")</f>
        <v/>
      </c>
      <c r="M253" s="168" t="str">
        <f>IFERROR(VLOOKUP(M252,'P1-1'!$B:$AP,41,FALSE),"")</f>
        <v/>
      </c>
      <c r="N253" s="168" t="str">
        <f>IFERROR(VLOOKUP(N252,'P1-1'!$B:$AP,41,FALSE),"")</f>
        <v/>
      </c>
      <c r="O253" s="168" t="str">
        <f>IFERROR(VLOOKUP(O252,'P1-1'!$B:$AP,41,FALSE),"")</f>
        <v/>
      </c>
      <c r="P253" s="168" t="str">
        <f>IFERROR(VLOOKUP(P252,'P1-1'!$B:$AP,41,FALSE),"")</f>
        <v/>
      </c>
      <c r="Q253" s="168" t="str">
        <f>IFERROR(VLOOKUP(Q252,'P1-1'!$B:$AP,41,FALSE),"")</f>
        <v/>
      </c>
      <c r="R253" s="168" t="str">
        <f>IFERROR(VLOOKUP(R252,'P1-1'!$B:$AP,41,FALSE),"")</f>
        <v/>
      </c>
      <c r="S253" s="168" t="str">
        <f>IFERROR(VLOOKUP(S252,'P1-1'!$B:$AP,41,FALSE),"")</f>
        <v/>
      </c>
      <c r="T253" s="168" t="str">
        <f>IFERROR(VLOOKUP(T252,'P1-1'!$B:$AP,41,FALSE),"")</f>
        <v/>
      </c>
      <c r="U253" s="168" t="str">
        <f>IFERROR(VLOOKUP(U252,'P1-1'!$B:$AP,41,FALSE),"")</f>
        <v/>
      </c>
      <c r="V253" s="168" t="str">
        <f>IFERROR(VLOOKUP(V252,'P1-1'!$B:$AP,41,FALSE),"")</f>
        <v/>
      </c>
      <c r="W253" s="168" t="str">
        <f>IFERROR(VLOOKUP(W252,'P1-1'!$B:$AP,41,FALSE),"")</f>
        <v/>
      </c>
      <c r="X253" s="168" t="str">
        <f>IFERROR(VLOOKUP(X252,'P1-1'!$B:$AP,41,FALSE),"")</f>
        <v/>
      </c>
      <c r="Y253" s="168" t="str">
        <f>IFERROR(VLOOKUP(Y252,'P1-1'!$B:$AP,41,FALSE),"")</f>
        <v/>
      </c>
      <c r="Z253" s="168" t="str">
        <f>IFERROR(VLOOKUP(Z252,'P1-1'!$B:$AP,41,FALSE),"")</f>
        <v/>
      </c>
      <c r="AA253" s="168" t="str">
        <f>IFERROR(VLOOKUP(AA252,'P1-1'!$B:$AP,41,FALSE),"")</f>
        <v/>
      </c>
      <c r="AB253" s="168" t="str">
        <f>IFERROR(VLOOKUP(AB252,'P1-1'!$B:$AP,41,FALSE),"")</f>
        <v/>
      </c>
      <c r="AC253" s="168" t="str">
        <f>IFERROR(VLOOKUP(AC252,'P1-1'!$B:$AP,41,FALSE),"")</f>
        <v/>
      </c>
      <c r="AD253" s="168" t="str">
        <f>IFERROR(VLOOKUP(AD252,'P1-1'!$B:$AP,41,FALSE),"")</f>
        <v/>
      </c>
      <c r="AE253" s="168" t="str">
        <f>IFERROR(VLOOKUP(AE252,'P1-1'!$B:$AP,41,FALSE),"")</f>
        <v/>
      </c>
      <c r="AF253" s="168" t="str">
        <f>IFERROR(VLOOKUP(AF252,'P1-1'!$B:$AP,41,FALSE),"")</f>
        <v/>
      </c>
      <c r="AG253" s="168" t="str">
        <f>IFERROR(VLOOKUP(AG252,'P1-1'!$B:$AP,41,FALSE),"")</f>
        <v/>
      </c>
      <c r="AH253" s="168" t="str">
        <f>IFERROR(VLOOKUP(AH252,'P1-1'!$B:$AP,41,FALSE),"")</f>
        <v/>
      </c>
      <c r="AI253" s="168" t="str">
        <f>IFERROR(VLOOKUP(AI252,'P1-1'!$B:$AP,41,FALSE),"")</f>
        <v/>
      </c>
      <c r="AJ253" s="168" t="str">
        <f>IFERROR(VLOOKUP(AJ252,'P1-1'!$B:$AP,41,FALSE),"")</f>
        <v/>
      </c>
      <c r="AK253" s="168" t="str">
        <f>IFERROR(VLOOKUP(AK252,'P1-1'!$B:$AP,41,FALSE),"")</f>
        <v/>
      </c>
      <c r="AL253" s="168" t="str">
        <f>IFERROR(VLOOKUP(AL252,'P1-1'!$B:$AP,41,FALSE),"")</f>
        <v/>
      </c>
      <c r="AM253" s="168" t="str">
        <f>IFERROR(VLOOKUP(AM252,'P1-1'!$B:$AP,41,FALSE),"")</f>
        <v/>
      </c>
      <c r="AN253" s="483"/>
      <c r="AO253" s="486"/>
      <c r="AP253" s="490"/>
      <c r="AQ253" s="491"/>
      <c r="AR253" s="486"/>
      <c r="AS253" s="486"/>
      <c r="AT253" s="494"/>
      <c r="AU253" s="327" t="str">
        <f t="shared" ref="AU253" si="295">IFERROR(IF($D252="□",($AO252/$AK$7),($AO252/$AK$9)),"")</f>
        <v/>
      </c>
      <c r="AV253" s="327" t="str">
        <f t="shared" ref="AV253" si="296">IFERROR(IF($D252="□",($AN252/$AO$7),($AN252/$AO$9)),"")</f>
        <v/>
      </c>
    </row>
    <row r="254" spans="1:48" s="139" customFormat="1" ht="12" customHeight="1" x14ac:dyDescent="0.15">
      <c r="A254" s="497"/>
      <c r="B254" s="500"/>
      <c r="C254" s="515"/>
      <c r="D254" s="506"/>
      <c r="E254" s="364"/>
      <c r="F254" s="511"/>
      <c r="G254" s="512"/>
      <c r="H254" s="169" t="s">
        <v>224</v>
      </c>
      <c r="I254" s="168" t="str">
        <f>IFERROR(VLOOKUP(I252,'P1-1'!$B:$AP,31,FALSE),"")</f>
        <v/>
      </c>
      <c r="J254" s="168" t="str">
        <f>IFERROR(VLOOKUP(J252,'P1-1'!$B:$AP,31,FALSE),"")</f>
        <v/>
      </c>
      <c r="K254" s="168" t="str">
        <f>IFERROR(VLOOKUP(K252,'P1-1'!$B:$AP,31,FALSE),"")</f>
        <v/>
      </c>
      <c r="L254" s="168" t="str">
        <f>IFERROR(VLOOKUP(L252,'P1-1'!$B:$AP,31,FALSE),"")</f>
        <v/>
      </c>
      <c r="M254" s="168" t="str">
        <f>IFERROR(VLOOKUP(M252,'P1-1'!$B:$AP,31,FALSE),"")</f>
        <v/>
      </c>
      <c r="N254" s="168" t="str">
        <f>IFERROR(VLOOKUP(N252,'P1-1'!$B:$AP,31,FALSE),"")</f>
        <v/>
      </c>
      <c r="O254" s="168" t="str">
        <f>IFERROR(VLOOKUP(O252,'P1-1'!$B:$AP,31,FALSE),"")</f>
        <v/>
      </c>
      <c r="P254" s="168" t="str">
        <f>IFERROR(VLOOKUP(P252,'P1-1'!$B:$AP,31,FALSE),"")</f>
        <v/>
      </c>
      <c r="Q254" s="168" t="str">
        <f>IFERROR(VLOOKUP(Q252,'P1-1'!$B:$AP,31,FALSE),"")</f>
        <v/>
      </c>
      <c r="R254" s="168" t="str">
        <f>IFERROR(VLOOKUP(R252,'P1-1'!$B:$AP,31,FALSE),"")</f>
        <v/>
      </c>
      <c r="S254" s="168" t="str">
        <f>IFERROR(VLOOKUP(S252,'P1-1'!$B:$AP,31,FALSE),"")</f>
        <v/>
      </c>
      <c r="T254" s="168" t="str">
        <f>IFERROR(VLOOKUP(T252,'P1-1'!$B:$AP,31,FALSE),"")</f>
        <v/>
      </c>
      <c r="U254" s="168" t="str">
        <f>IFERROR(VLOOKUP(U252,'P1-1'!$B:$AP,31,FALSE),"")</f>
        <v/>
      </c>
      <c r="V254" s="168" t="str">
        <f>IFERROR(VLOOKUP(V252,'P1-1'!$B:$AP,31,FALSE),"")</f>
        <v/>
      </c>
      <c r="W254" s="168" t="str">
        <f>IFERROR(VLOOKUP(W252,'P1-1'!$B:$AP,31,FALSE),"")</f>
        <v/>
      </c>
      <c r="X254" s="168" t="str">
        <f>IFERROR(VLOOKUP(X252,'P1-1'!$B:$AP,31,FALSE),"")</f>
        <v/>
      </c>
      <c r="Y254" s="168" t="str">
        <f>IFERROR(VLOOKUP(Y252,'P1-1'!$B:$AP,31,FALSE),"")</f>
        <v/>
      </c>
      <c r="Z254" s="168" t="str">
        <f>IFERROR(VLOOKUP(Z252,'P1-1'!$B:$AP,31,FALSE),"")</f>
        <v/>
      </c>
      <c r="AA254" s="168" t="str">
        <f>IFERROR(VLOOKUP(AA252,'P1-1'!$B:$AP,31,FALSE),"")</f>
        <v/>
      </c>
      <c r="AB254" s="168" t="str">
        <f>IFERROR(VLOOKUP(AB252,'P1-1'!$B:$AP,31,FALSE),"")</f>
        <v/>
      </c>
      <c r="AC254" s="168" t="str">
        <f>IFERROR(VLOOKUP(AC252,'P1-1'!$B:$AP,31,FALSE),"")</f>
        <v/>
      </c>
      <c r="AD254" s="168" t="str">
        <f>IFERROR(VLOOKUP(AD252,'P1-1'!$B:$AP,31,FALSE),"")</f>
        <v/>
      </c>
      <c r="AE254" s="168" t="str">
        <f>IFERROR(VLOOKUP(AE252,'P1-1'!$B:$AP,31,FALSE),"")</f>
        <v/>
      </c>
      <c r="AF254" s="168" t="str">
        <f>IFERROR(VLOOKUP(AF252,'P1-1'!$B:$AP,31,FALSE),"")</f>
        <v/>
      </c>
      <c r="AG254" s="168" t="str">
        <f>IFERROR(VLOOKUP(AG252,'P1-1'!$B:$AP,31,FALSE),"")</f>
        <v/>
      </c>
      <c r="AH254" s="168" t="str">
        <f>IFERROR(VLOOKUP(AH252,'P1-1'!$B:$AP,31,FALSE),"")</f>
        <v/>
      </c>
      <c r="AI254" s="168" t="str">
        <f>IFERROR(VLOOKUP(AI252,'P1-1'!$B:$AP,31,FALSE),"")</f>
        <v/>
      </c>
      <c r="AJ254" s="168" t="str">
        <f>IFERROR(VLOOKUP(AJ252,'P1-1'!$B:$AP,31,FALSE),"")</f>
        <v/>
      </c>
      <c r="AK254" s="168" t="str">
        <f>IFERROR(VLOOKUP(AK252,'P1-1'!$B:$AP,31,FALSE),"")</f>
        <v/>
      </c>
      <c r="AL254" s="168" t="str">
        <f>IFERROR(VLOOKUP(AL252,'P1-1'!$B:$AP,31,FALSE),"")</f>
        <v/>
      </c>
      <c r="AM254" s="168" t="str">
        <f>IFERROR(VLOOKUP(AM252,'P1-1'!$B:$AP,31,FALSE),"")</f>
        <v/>
      </c>
      <c r="AN254" s="484"/>
      <c r="AO254" s="487"/>
      <c r="AP254" s="492"/>
      <c r="AQ254" s="493"/>
      <c r="AR254" s="487"/>
      <c r="AS254" s="487"/>
      <c r="AT254" s="494"/>
      <c r="AU254" s="328"/>
      <c r="AV254" s="328"/>
    </row>
    <row r="255" spans="1:48" s="139" customFormat="1" ht="12" customHeight="1" x14ac:dyDescent="0.15">
      <c r="A255" s="495">
        <v>78</v>
      </c>
      <c r="B255" s="498"/>
      <c r="C255" s="513"/>
      <c r="D255" s="504" t="s">
        <v>95</v>
      </c>
      <c r="E255" s="363"/>
      <c r="F255" s="507"/>
      <c r="G255" s="508"/>
      <c r="H255" s="166" t="s">
        <v>221</v>
      </c>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5"/>
      <c r="AJ255" s="325"/>
      <c r="AK255" s="325"/>
      <c r="AL255" s="325"/>
      <c r="AM255" s="325"/>
      <c r="AN255" s="482">
        <f t="shared" ref="AN255" si="297">IF(LEFT($AN$2,6)="共同生活援助",SUM(I256:AM256),SUM(I256:AM257))</f>
        <v>0</v>
      </c>
      <c r="AO255" s="485">
        <f>IF($AN$4="４週",AN255/4,AN255/(DAY(EOMONTH($I$22,0))/7))</f>
        <v>0</v>
      </c>
      <c r="AP255" s="488"/>
      <c r="AQ255" s="489"/>
      <c r="AR255" s="485" t="str">
        <f t="shared" ref="AR255" si="298">IF($AN$4="４週",AU256,AV256)</f>
        <v/>
      </c>
      <c r="AS255" s="485"/>
      <c r="AT255" s="494"/>
      <c r="AU255" s="326" t="s">
        <v>508</v>
      </c>
      <c r="AV255" s="326" t="s">
        <v>222</v>
      </c>
    </row>
    <row r="256" spans="1:48" s="139" customFormat="1" ht="12" customHeight="1" x14ac:dyDescent="0.15">
      <c r="A256" s="496"/>
      <c r="B256" s="499"/>
      <c r="C256" s="514"/>
      <c r="D256" s="505"/>
      <c r="E256" s="364"/>
      <c r="F256" s="509"/>
      <c r="G256" s="510"/>
      <c r="H256" s="167" t="s">
        <v>223</v>
      </c>
      <c r="I256" s="168" t="str">
        <f>IFERROR(VLOOKUP(I255,'P1-1'!$B:$AP,41,FALSE),"")</f>
        <v/>
      </c>
      <c r="J256" s="168" t="str">
        <f>IFERROR(VLOOKUP(J255,'P1-1'!$B:$AP,41,FALSE),"")</f>
        <v/>
      </c>
      <c r="K256" s="168" t="str">
        <f>IFERROR(VLOOKUP(K255,'P1-1'!$B:$AP,41,FALSE),"")</f>
        <v/>
      </c>
      <c r="L256" s="168" t="str">
        <f>IFERROR(VLOOKUP(L255,'P1-1'!$B:$AP,41,FALSE),"")</f>
        <v/>
      </c>
      <c r="M256" s="168" t="str">
        <f>IFERROR(VLOOKUP(M255,'P1-1'!$B:$AP,41,FALSE),"")</f>
        <v/>
      </c>
      <c r="N256" s="168" t="str">
        <f>IFERROR(VLOOKUP(N255,'P1-1'!$B:$AP,41,FALSE),"")</f>
        <v/>
      </c>
      <c r="O256" s="168" t="str">
        <f>IFERROR(VLOOKUP(O255,'P1-1'!$B:$AP,41,FALSE),"")</f>
        <v/>
      </c>
      <c r="P256" s="168" t="str">
        <f>IFERROR(VLOOKUP(P255,'P1-1'!$B:$AP,41,FALSE),"")</f>
        <v/>
      </c>
      <c r="Q256" s="168" t="str">
        <f>IFERROR(VLOOKUP(Q255,'P1-1'!$B:$AP,41,FALSE),"")</f>
        <v/>
      </c>
      <c r="R256" s="168" t="str">
        <f>IFERROR(VLOOKUP(R255,'P1-1'!$B:$AP,41,FALSE),"")</f>
        <v/>
      </c>
      <c r="S256" s="168" t="str">
        <f>IFERROR(VLOOKUP(S255,'P1-1'!$B:$AP,41,FALSE),"")</f>
        <v/>
      </c>
      <c r="T256" s="168" t="str">
        <f>IFERROR(VLOOKUP(T255,'P1-1'!$B:$AP,41,FALSE),"")</f>
        <v/>
      </c>
      <c r="U256" s="168" t="str">
        <f>IFERROR(VLOOKUP(U255,'P1-1'!$B:$AP,41,FALSE),"")</f>
        <v/>
      </c>
      <c r="V256" s="168" t="str">
        <f>IFERROR(VLOOKUP(V255,'P1-1'!$B:$AP,41,FALSE),"")</f>
        <v/>
      </c>
      <c r="W256" s="168" t="str">
        <f>IFERROR(VLOOKUP(W255,'P1-1'!$B:$AP,41,FALSE),"")</f>
        <v/>
      </c>
      <c r="X256" s="168" t="str">
        <f>IFERROR(VLOOKUP(X255,'P1-1'!$B:$AP,41,FALSE),"")</f>
        <v/>
      </c>
      <c r="Y256" s="168" t="str">
        <f>IFERROR(VLOOKUP(Y255,'P1-1'!$B:$AP,41,FALSE),"")</f>
        <v/>
      </c>
      <c r="Z256" s="168" t="str">
        <f>IFERROR(VLOOKUP(Z255,'P1-1'!$B:$AP,41,FALSE),"")</f>
        <v/>
      </c>
      <c r="AA256" s="168" t="str">
        <f>IFERROR(VLOOKUP(AA255,'P1-1'!$B:$AP,41,FALSE),"")</f>
        <v/>
      </c>
      <c r="AB256" s="168" t="str">
        <f>IFERROR(VLOOKUP(AB255,'P1-1'!$B:$AP,41,FALSE),"")</f>
        <v/>
      </c>
      <c r="AC256" s="168" t="str">
        <f>IFERROR(VLOOKUP(AC255,'P1-1'!$B:$AP,41,FALSE),"")</f>
        <v/>
      </c>
      <c r="AD256" s="168" t="str">
        <f>IFERROR(VLOOKUP(AD255,'P1-1'!$B:$AP,41,FALSE),"")</f>
        <v/>
      </c>
      <c r="AE256" s="168" t="str">
        <f>IFERROR(VLOOKUP(AE255,'P1-1'!$B:$AP,41,FALSE),"")</f>
        <v/>
      </c>
      <c r="AF256" s="168" t="str">
        <f>IFERROR(VLOOKUP(AF255,'P1-1'!$B:$AP,41,FALSE),"")</f>
        <v/>
      </c>
      <c r="AG256" s="168" t="str">
        <f>IFERROR(VLOOKUP(AG255,'P1-1'!$B:$AP,41,FALSE),"")</f>
        <v/>
      </c>
      <c r="AH256" s="168" t="str">
        <f>IFERROR(VLOOKUP(AH255,'P1-1'!$B:$AP,41,FALSE),"")</f>
        <v/>
      </c>
      <c r="AI256" s="168" t="str">
        <f>IFERROR(VLOOKUP(AI255,'P1-1'!$B:$AP,41,FALSE),"")</f>
        <v/>
      </c>
      <c r="AJ256" s="168" t="str">
        <f>IFERROR(VLOOKUP(AJ255,'P1-1'!$B:$AP,41,FALSE),"")</f>
        <v/>
      </c>
      <c r="AK256" s="168" t="str">
        <f>IFERROR(VLOOKUP(AK255,'P1-1'!$B:$AP,41,FALSE),"")</f>
        <v/>
      </c>
      <c r="AL256" s="168" t="str">
        <f>IFERROR(VLOOKUP(AL255,'P1-1'!$B:$AP,41,FALSE),"")</f>
        <v/>
      </c>
      <c r="AM256" s="168" t="str">
        <f>IFERROR(VLOOKUP(AM255,'P1-1'!$B:$AP,41,FALSE),"")</f>
        <v/>
      </c>
      <c r="AN256" s="483"/>
      <c r="AO256" s="486"/>
      <c r="AP256" s="490"/>
      <c r="AQ256" s="491"/>
      <c r="AR256" s="486"/>
      <c r="AS256" s="486"/>
      <c r="AT256" s="494"/>
      <c r="AU256" s="327" t="str">
        <f t="shared" ref="AU256" si="299">IFERROR(IF($D255="□",($AO255/$AK$7),($AO255/$AK$9)),"")</f>
        <v/>
      </c>
      <c r="AV256" s="327" t="str">
        <f t="shared" ref="AV256" si="300">IFERROR(IF($D255="□",($AN255/$AO$7),($AN255/$AO$9)),"")</f>
        <v/>
      </c>
    </row>
    <row r="257" spans="1:48" s="139" customFormat="1" ht="12" customHeight="1" x14ac:dyDescent="0.15">
      <c r="A257" s="497"/>
      <c r="B257" s="500"/>
      <c r="C257" s="515"/>
      <c r="D257" s="506"/>
      <c r="E257" s="364"/>
      <c r="F257" s="511"/>
      <c r="G257" s="512"/>
      <c r="H257" s="169" t="s">
        <v>224</v>
      </c>
      <c r="I257" s="168" t="str">
        <f>IFERROR(VLOOKUP(I255,'P1-1'!$B:$AP,31,FALSE),"")</f>
        <v/>
      </c>
      <c r="J257" s="168" t="str">
        <f>IFERROR(VLOOKUP(J255,'P1-1'!$B:$AP,31,FALSE),"")</f>
        <v/>
      </c>
      <c r="K257" s="168" t="str">
        <f>IFERROR(VLOOKUP(K255,'P1-1'!$B:$AP,31,FALSE),"")</f>
        <v/>
      </c>
      <c r="L257" s="168" t="str">
        <f>IFERROR(VLOOKUP(L255,'P1-1'!$B:$AP,31,FALSE),"")</f>
        <v/>
      </c>
      <c r="M257" s="168" t="str">
        <f>IFERROR(VLOOKUP(M255,'P1-1'!$B:$AP,31,FALSE),"")</f>
        <v/>
      </c>
      <c r="N257" s="168" t="str">
        <f>IFERROR(VLOOKUP(N255,'P1-1'!$B:$AP,31,FALSE),"")</f>
        <v/>
      </c>
      <c r="O257" s="168" t="str">
        <f>IFERROR(VLOOKUP(O255,'P1-1'!$B:$AP,31,FALSE),"")</f>
        <v/>
      </c>
      <c r="P257" s="168" t="str">
        <f>IFERROR(VLOOKUP(P255,'P1-1'!$B:$AP,31,FALSE),"")</f>
        <v/>
      </c>
      <c r="Q257" s="168" t="str">
        <f>IFERROR(VLOOKUP(Q255,'P1-1'!$B:$AP,31,FALSE),"")</f>
        <v/>
      </c>
      <c r="R257" s="168" t="str">
        <f>IFERROR(VLOOKUP(R255,'P1-1'!$B:$AP,31,FALSE),"")</f>
        <v/>
      </c>
      <c r="S257" s="168" t="str">
        <f>IFERROR(VLOOKUP(S255,'P1-1'!$B:$AP,31,FALSE),"")</f>
        <v/>
      </c>
      <c r="T257" s="168" t="str">
        <f>IFERROR(VLOOKUP(T255,'P1-1'!$B:$AP,31,FALSE),"")</f>
        <v/>
      </c>
      <c r="U257" s="168" t="str">
        <f>IFERROR(VLOOKUP(U255,'P1-1'!$B:$AP,31,FALSE),"")</f>
        <v/>
      </c>
      <c r="V257" s="168" t="str">
        <f>IFERROR(VLOOKUP(V255,'P1-1'!$B:$AP,31,FALSE),"")</f>
        <v/>
      </c>
      <c r="W257" s="168" t="str">
        <f>IFERROR(VLOOKUP(W255,'P1-1'!$B:$AP,31,FALSE),"")</f>
        <v/>
      </c>
      <c r="X257" s="168" t="str">
        <f>IFERROR(VLOOKUP(X255,'P1-1'!$B:$AP,31,FALSE),"")</f>
        <v/>
      </c>
      <c r="Y257" s="168" t="str">
        <f>IFERROR(VLOOKUP(Y255,'P1-1'!$B:$AP,31,FALSE),"")</f>
        <v/>
      </c>
      <c r="Z257" s="168" t="str">
        <f>IFERROR(VLOOKUP(Z255,'P1-1'!$B:$AP,31,FALSE),"")</f>
        <v/>
      </c>
      <c r="AA257" s="168" t="str">
        <f>IFERROR(VLOOKUP(AA255,'P1-1'!$B:$AP,31,FALSE),"")</f>
        <v/>
      </c>
      <c r="AB257" s="168" t="str">
        <f>IFERROR(VLOOKUP(AB255,'P1-1'!$B:$AP,31,FALSE),"")</f>
        <v/>
      </c>
      <c r="AC257" s="168" t="str">
        <f>IFERROR(VLOOKUP(AC255,'P1-1'!$B:$AP,31,FALSE),"")</f>
        <v/>
      </c>
      <c r="AD257" s="168" t="str">
        <f>IFERROR(VLOOKUP(AD255,'P1-1'!$B:$AP,31,FALSE),"")</f>
        <v/>
      </c>
      <c r="AE257" s="168" t="str">
        <f>IFERROR(VLOOKUP(AE255,'P1-1'!$B:$AP,31,FALSE),"")</f>
        <v/>
      </c>
      <c r="AF257" s="168" t="str">
        <f>IFERROR(VLOOKUP(AF255,'P1-1'!$B:$AP,31,FALSE),"")</f>
        <v/>
      </c>
      <c r="AG257" s="168" t="str">
        <f>IFERROR(VLOOKUP(AG255,'P1-1'!$B:$AP,31,FALSE),"")</f>
        <v/>
      </c>
      <c r="AH257" s="168" t="str">
        <f>IFERROR(VLOOKUP(AH255,'P1-1'!$B:$AP,31,FALSE),"")</f>
        <v/>
      </c>
      <c r="AI257" s="168" t="str">
        <f>IFERROR(VLOOKUP(AI255,'P1-1'!$B:$AP,31,FALSE),"")</f>
        <v/>
      </c>
      <c r="AJ257" s="168" t="str">
        <f>IFERROR(VLOOKUP(AJ255,'P1-1'!$B:$AP,31,FALSE),"")</f>
        <v/>
      </c>
      <c r="AK257" s="168" t="str">
        <f>IFERROR(VLOOKUP(AK255,'P1-1'!$B:$AP,31,FALSE),"")</f>
        <v/>
      </c>
      <c r="AL257" s="168" t="str">
        <f>IFERROR(VLOOKUP(AL255,'P1-1'!$B:$AP,31,FALSE),"")</f>
        <v/>
      </c>
      <c r="AM257" s="168" t="str">
        <f>IFERROR(VLOOKUP(AM255,'P1-1'!$B:$AP,31,FALSE),"")</f>
        <v/>
      </c>
      <c r="AN257" s="484"/>
      <c r="AO257" s="487"/>
      <c r="AP257" s="492"/>
      <c r="AQ257" s="493"/>
      <c r="AR257" s="487"/>
      <c r="AS257" s="487"/>
      <c r="AT257" s="494"/>
      <c r="AU257" s="328"/>
      <c r="AV257" s="328"/>
    </row>
    <row r="258" spans="1:48" s="139" customFormat="1" ht="12" customHeight="1" x14ac:dyDescent="0.15">
      <c r="A258" s="495">
        <v>79</v>
      </c>
      <c r="B258" s="498"/>
      <c r="C258" s="513"/>
      <c r="D258" s="504" t="s">
        <v>95</v>
      </c>
      <c r="E258" s="363"/>
      <c r="F258" s="507"/>
      <c r="G258" s="508"/>
      <c r="H258" s="166" t="s">
        <v>221</v>
      </c>
      <c r="I258" s="325"/>
      <c r="J258" s="325"/>
      <c r="K258" s="325"/>
      <c r="L258" s="325"/>
      <c r="M258" s="325"/>
      <c r="N258" s="325"/>
      <c r="O258" s="325"/>
      <c r="P258" s="325"/>
      <c r="Q258" s="325"/>
      <c r="R258" s="325"/>
      <c r="S258" s="325"/>
      <c r="T258" s="325"/>
      <c r="U258" s="325"/>
      <c r="V258" s="325"/>
      <c r="W258" s="325"/>
      <c r="X258" s="325"/>
      <c r="Y258" s="325"/>
      <c r="Z258" s="325"/>
      <c r="AA258" s="325"/>
      <c r="AB258" s="325"/>
      <c r="AC258" s="325"/>
      <c r="AD258" s="325"/>
      <c r="AE258" s="325"/>
      <c r="AF258" s="325"/>
      <c r="AG258" s="325"/>
      <c r="AH258" s="325"/>
      <c r="AI258" s="325"/>
      <c r="AJ258" s="325"/>
      <c r="AK258" s="325"/>
      <c r="AL258" s="325"/>
      <c r="AM258" s="325"/>
      <c r="AN258" s="482">
        <f t="shared" ref="AN258" si="301">IF(LEFT($AN$2,6)="共同生活援助",SUM(I259:AM259),SUM(I259:AM260))</f>
        <v>0</v>
      </c>
      <c r="AO258" s="485">
        <f>IF($AN$4="４週",AN258/4,AN258/(DAY(EOMONTH($I$22,0))/7))</f>
        <v>0</v>
      </c>
      <c r="AP258" s="488"/>
      <c r="AQ258" s="489"/>
      <c r="AR258" s="485" t="str">
        <f t="shared" ref="AR258" si="302">IF($AN$4="４週",AU259,AV259)</f>
        <v/>
      </c>
      <c r="AS258" s="485"/>
      <c r="AT258" s="494"/>
      <c r="AU258" s="326" t="s">
        <v>508</v>
      </c>
      <c r="AV258" s="326" t="s">
        <v>222</v>
      </c>
    </row>
    <row r="259" spans="1:48" s="139" customFormat="1" ht="12" customHeight="1" x14ac:dyDescent="0.15">
      <c r="A259" s="496"/>
      <c r="B259" s="499"/>
      <c r="C259" s="514"/>
      <c r="D259" s="505"/>
      <c r="E259" s="364"/>
      <c r="F259" s="509"/>
      <c r="G259" s="510"/>
      <c r="H259" s="167" t="s">
        <v>223</v>
      </c>
      <c r="I259" s="168" t="str">
        <f>IFERROR(VLOOKUP(I258,'P1-1'!$B:$AP,41,FALSE),"")</f>
        <v/>
      </c>
      <c r="J259" s="168" t="str">
        <f>IFERROR(VLOOKUP(J258,'P1-1'!$B:$AP,41,FALSE),"")</f>
        <v/>
      </c>
      <c r="K259" s="168" t="str">
        <f>IFERROR(VLOOKUP(K258,'P1-1'!$B:$AP,41,FALSE),"")</f>
        <v/>
      </c>
      <c r="L259" s="168" t="str">
        <f>IFERROR(VLOOKUP(L258,'P1-1'!$B:$AP,41,FALSE),"")</f>
        <v/>
      </c>
      <c r="M259" s="168" t="str">
        <f>IFERROR(VLOOKUP(M258,'P1-1'!$B:$AP,41,FALSE),"")</f>
        <v/>
      </c>
      <c r="N259" s="168" t="str">
        <f>IFERROR(VLOOKUP(N258,'P1-1'!$B:$AP,41,FALSE),"")</f>
        <v/>
      </c>
      <c r="O259" s="168" t="str">
        <f>IFERROR(VLOOKUP(O258,'P1-1'!$B:$AP,41,FALSE),"")</f>
        <v/>
      </c>
      <c r="P259" s="168" t="str">
        <f>IFERROR(VLOOKUP(P258,'P1-1'!$B:$AP,41,FALSE),"")</f>
        <v/>
      </c>
      <c r="Q259" s="168" t="str">
        <f>IFERROR(VLOOKUP(Q258,'P1-1'!$B:$AP,41,FALSE),"")</f>
        <v/>
      </c>
      <c r="R259" s="168" t="str">
        <f>IFERROR(VLOOKUP(R258,'P1-1'!$B:$AP,41,FALSE),"")</f>
        <v/>
      </c>
      <c r="S259" s="168" t="str">
        <f>IFERROR(VLOOKUP(S258,'P1-1'!$B:$AP,41,FALSE),"")</f>
        <v/>
      </c>
      <c r="T259" s="168" t="str">
        <f>IFERROR(VLOOKUP(T258,'P1-1'!$B:$AP,41,FALSE),"")</f>
        <v/>
      </c>
      <c r="U259" s="168" t="str">
        <f>IFERROR(VLOOKUP(U258,'P1-1'!$B:$AP,41,FALSE),"")</f>
        <v/>
      </c>
      <c r="V259" s="168" t="str">
        <f>IFERROR(VLOOKUP(V258,'P1-1'!$B:$AP,41,FALSE),"")</f>
        <v/>
      </c>
      <c r="W259" s="168" t="str">
        <f>IFERROR(VLOOKUP(W258,'P1-1'!$B:$AP,41,FALSE),"")</f>
        <v/>
      </c>
      <c r="X259" s="168" t="str">
        <f>IFERROR(VLOOKUP(X258,'P1-1'!$B:$AP,41,FALSE),"")</f>
        <v/>
      </c>
      <c r="Y259" s="168" t="str">
        <f>IFERROR(VLOOKUP(Y258,'P1-1'!$B:$AP,41,FALSE),"")</f>
        <v/>
      </c>
      <c r="Z259" s="168" t="str">
        <f>IFERROR(VLOOKUP(Z258,'P1-1'!$B:$AP,41,FALSE),"")</f>
        <v/>
      </c>
      <c r="AA259" s="168" t="str">
        <f>IFERROR(VLOOKUP(AA258,'P1-1'!$B:$AP,41,FALSE),"")</f>
        <v/>
      </c>
      <c r="AB259" s="168" t="str">
        <f>IFERROR(VLOOKUP(AB258,'P1-1'!$B:$AP,41,FALSE),"")</f>
        <v/>
      </c>
      <c r="AC259" s="168" t="str">
        <f>IFERROR(VLOOKUP(AC258,'P1-1'!$B:$AP,41,FALSE),"")</f>
        <v/>
      </c>
      <c r="AD259" s="168" t="str">
        <f>IFERROR(VLOOKUP(AD258,'P1-1'!$B:$AP,41,FALSE),"")</f>
        <v/>
      </c>
      <c r="AE259" s="168" t="str">
        <f>IFERROR(VLOOKUP(AE258,'P1-1'!$B:$AP,41,FALSE),"")</f>
        <v/>
      </c>
      <c r="AF259" s="168" t="str">
        <f>IFERROR(VLOOKUP(AF258,'P1-1'!$B:$AP,41,FALSE),"")</f>
        <v/>
      </c>
      <c r="AG259" s="168" t="str">
        <f>IFERROR(VLOOKUP(AG258,'P1-1'!$B:$AP,41,FALSE),"")</f>
        <v/>
      </c>
      <c r="AH259" s="168" t="str">
        <f>IFERROR(VLOOKUP(AH258,'P1-1'!$B:$AP,41,FALSE),"")</f>
        <v/>
      </c>
      <c r="AI259" s="168" t="str">
        <f>IFERROR(VLOOKUP(AI258,'P1-1'!$B:$AP,41,FALSE),"")</f>
        <v/>
      </c>
      <c r="AJ259" s="168" t="str">
        <f>IFERROR(VLOOKUP(AJ258,'P1-1'!$B:$AP,41,FALSE),"")</f>
        <v/>
      </c>
      <c r="AK259" s="168" t="str">
        <f>IFERROR(VLOOKUP(AK258,'P1-1'!$B:$AP,41,FALSE),"")</f>
        <v/>
      </c>
      <c r="AL259" s="168" t="str">
        <f>IFERROR(VLOOKUP(AL258,'P1-1'!$B:$AP,41,FALSE),"")</f>
        <v/>
      </c>
      <c r="AM259" s="168" t="str">
        <f>IFERROR(VLOOKUP(AM258,'P1-1'!$B:$AP,41,FALSE),"")</f>
        <v/>
      </c>
      <c r="AN259" s="483"/>
      <c r="AO259" s="486"/>
      <c r="AP259" s="490"/>
      <c r="AQ259" s="491"/>
      <c r="AR259" s="486"/>
      <c r="AS259" s="486"/>
      <c r="AT259" s="494"/>
      <c r="AU259" s="327" t="str">
        <f t="shared" ref="AU259" si="303">IFERROR(IF($D258="□",($AO258/$AK$7),($AO258/$AK$9)),"")</f>
        <v/>
      </c>
      <c r="AV259" s="327" t="str">
        <f t="shared" ref="AV259" si="304">IFERROR(IF($D258="□",($AN258/$AO$7),($AN258/$AO$9)),"")</f>
        <v/>
      </c>
    </row>
    <row r="260" spans="1:48" s="139" customFormat="1" ht="12" customHeight="1" x14ac:dyDescent="0.15">
      <c r="A260" s="497"/>
      <c r="B260" s="500"/>
      <c r="C260" s="515"/>
      <c r="D260" s="506"/>
      <c r="E260" s="364"/>
      <c r="F260" s="511"/>
      <c r="G260" s="512"/>
      <c r="H260" s="169" t="s">
        <v>224</v>
      </c>
      <c r="I260" s="168" t="str">
        <f>IFERROR(VLOOKUP(I258,'P1-1'!$B:$AP,31,FALSE),"")</f>
        <v/>
      </c>
      <c r="J260" s="168" t="str">
        <f>IFERROR(VLOOKUP(J258,'P1-1'!$B:$AP,31,FALSE),"")</f>
        <v/>
      </c>
      <c r="K260" s="168" t="str">
        <f>IFERROR(VLOOKUP(K258,'P1-1'!$B:$AP,31,FALSE),"")</f>
        <v/>
      </c>
      <c r="L260" s="168" t="str">
        <f>IFERROR(VLOOKUP(L258,'P1-1'!$B:$AP,31,FALSE),"")</f>
        <v/>
      </c>
      <c r="M260" s="168" t="str">
        <f>IFERROR(VLOOKUP(M258,'P1-1'!$B:$AP,31,FALSE),"")</f>
        <v/>
      </c>
      <c r="N260" s="168" t="str">
        <f>IFERROR(VLOOKUP(N258,'P1-1'!$B:$AP,31,FALSE),"")</f>
        <v/>
      </c>
      <c r="O260" s="168" t="str">
        <f>IFERROR(VLOOKUP(O258,'P1-1'!$B:$AP,31,FALSE),"")</f>
        <v/>
      </c>
      <c r="P260" s="168" t="str">
        <f>IFERROR(VLOOKUP(P258,'P1-1'!$B:$AP,31,FALSE),"")</f>
        <v/>
      </c>
      <c r="Q260" s="168" t="str">
        <f>IFERROR(VLOOKUP(Q258,'P1-1'!$B:$AP,31,FALSE),"")</f>
        <v/>
      </c>
      <c r="R260" s="168" t="str">
        <f>IFERROR(VLOOKUP(R258,'P1-1'!$B:$AP,31,FALSE),"")</f>
        <v/>
      </c>
      <c r="S260" s="168" t="str">
        <f>IFERROR(VLOOKUP(S258,'P1-1'!$B:$AP,31,FALSE),"")</f>
        <v/>
      </c>
      <c r="T260" s="168" t="str">
        <f>IFERROR(VLOOKUP(T258,'P1-1'!$B:$AP,31,FALSE),"")</f>
        <v/>
      </c>
      <c r="U260" s="168" t="str">
        <f>IFERROR(VLOOKUP(U258,'P1-1'!$B:$AP,31,FALSE),"")</f>
        <v/>
      </c>
      <c r="V260" s="168" t="str">
        <f>IFERROR(VLOOKUP(V258,'P1-1'!$B:$AP,31,FALSE),"")</f>
        <v/>
      </c>
      <c r="W260" s="168" t="str">
        <f>IFERROR(VLOOKUP(W258,'P1-1'!$B:$AP,31,FALSE),"")</f>
        <v/>
      </c>
      <c r="X260" s="168" t="str">
        <f>IFERROR(VLOOKUP(X258,'P1-1'!$B:$AP,31,FALSE),"")</f>
        <v/>
      </c>
      <c r="Y260" s="168" t="str">
        <f>IFERROR(VLOOKUP(Y258,'P1-1'!$B:$AP,31,FALSE),"")</f>
        <v/>
      </c>
      <c r="Z260" s="168" t="str">
        <f>IFERROR(VLOOKUP(Z258,'P1-1'!$B:$AP,31,FALSE),"")</f>
        <v/>
      </c>
      <c r="AA260" s="168" t="str">
        <f>IFERROR(VLOOKUP(AA258,'P1-1'!$B:$AP,31,FALSE),"")</f>
        <v/>
      </c>
      <c r="AB260" s="168" t="str">
        <f>IFERROR(VLOOKUP(AB258,'P1-1'!$B:$AP,31,FALSE),"")</f>
        <v/>
      </c>
      <c r="AC260" s="168" t="str">
        <f>IFERROR(VLOOKUP(AC258,'P1-1'!$B:$AP,31,FALSE),"")</f>
        <v/>
      </c>
      <c r="AD260" s="168" t="str">
        <f>IFERROR(VLOOKUP(AD258,'P1-1'!$B:$AP,31,FALSE),"")</f>
        <v/>
      </c>
      <c r="AE260" s="168" t="str">
        <f>IFERROR(VLOOKUP(AE258,'P1-1'!$B:$AP,31,FALSE),"")</f>
        <v/>
      </c>
      <c r="AF260" s="168" t="str">
        <f>IFERROR(VLOOKUP(AF258,'P1-1'!$B:$AP,31,FALSE),"")</f>
        <v/>
      </c>
      <c r="AG260" s="168" t="str">
        <f>IFERROR(VLOOKUP(AG258,'P1-1'!$B:$AP,31,FALSE),"")</f>
        <v/>
      </c>
      <c r="AH260" s="168" t="str">
        <f>IFERROR(VLOOKUP(AH258,'P1-1'!$B:$AP,31,FALSE),"")</f>
        <v/>
      </c>
      <c r="AI260" s="168" t="str">
        <f>IFERROR(VLOOKUP(AI258,'P1-1'!$B:$AP,31,FALSE),"")</f>
        <v/>
      </c>
      <c r="AJ260" s="168" t="str">
        <f>IFERROR(VLOOKUP(AJ258,'P1-1'!$B:$AP,31,FALSE),"")</f>
        <v/>
      </c>
      <c r="AK260" s="168" t="str">
        <f>IFERROR(VLOOKUP(AK258,'P1-1'!$B:$AP,31,FALSE),"")</f>
        <v/>
      </c>
      <c r="AL260" s="168" t="str">
        <f>IFERROR(VLOOKUP(AL258,'P1-1'!$B:$AP,31,FALSE),"")</f>
        <v/>
      </c>
      <c r="AM260" s="168" t="str">
        <f>IFERROR(VLOOKUP(AM258,'P1-1'!$B:$AP,31,FALSE),"")</f>
        <v/>
      </c>
      <c r="AN260" s="484"/>
      <c r="AO260" s="487"/>
      <c r="AP260" s="492"/>
      <c r="AQ260" s="493"/>
      <c r="AR260" s="487"/>
      <c r="AS260" s="487"/>
      <c r="AT260" s="494"/>
      <c r="AU260" s="328"/>
      <c r="AV260" s="328"/>
    </row>
    <row r="261" spans="1:48" s="139" customFormat="1" ht="12" customHeight="1" x14ac:dyDescent="0.15">
      <c r="A261" s="495">
        <v>80</v>
      </c>
      <c r="B261" s="498"/>
      <c r="C261" s="513"/>
      <c r="D261" s="504" t="s">
        <v>95</v>
      </c>
      <c r="E261" s="363"/>
      <c r="F261" s="507"/>
      <c r="G261" s="508"/>
      <c r="H261" s="166" t="s">
        <v>221</v>
      </c>
      <c r="I261" s="325"/>
      <c r="J261" s="325"/>
      <c r="K261" s="325"/>
      <c r="L261" s="325"/>
      <c r="M261" s="325"/>
      <c r="N261" s="325"/>
      <c r="O261" s="325"/>
      <c r="P261" s="325"/>
      <c r="Q261" s="325"/>
      <c r="R261" s="325"/>
      <c r="S261" s="325"/>
      <c r="T261" s="325"/>
      <c r="U261" s="325"/>
      <c r="V261" s="325"/>
      <c r="W261" s="325"/>
      <c r="X261" s="325"/>
      <c r="Y261" s="325"/>
      <c r="Z261" s="325"/>
      <c r="AA261" s="325"/>
      <c r="AB261" s="325"/>
      <c r="AC261" s="325"/>
      <c r="AD261" s="325"/>
      <c r="AE261" s="325"/>
      <c r="AF261" s="325"/>
      <c r="AG261" s="325"/>
      <c r="AH261" s="325"/>
      <c r="AI261" s="325"/>
      <c r="AJ261" s="325"/>
      <c r="AK261" s="325"/>
      <c r="AL261" s="325"/>
      <c r="AM261" s="325"/>
      <c r="AN261" s="482">
        <f t="shared" ref="AN261" si="305">IF(LEFT($AN$2,6)="共同生活援助",SUM(I262:AM262),SUM(I262:AM263))</f>
        <v>0</v>
      </c>
      <c r="AO261" s="485">
        <f>IF($AN$4="４週",AN261/4,AN261/(DAY(EOMONTH($I$22,0))/7))</f>
        <v>0</v>
      </c>
      <c r="AP261" s="488"/>
      <c r="AQ261" s="489"/>
      <c r="AR261" s="485" t="str">
        <f t="shared" ref="AR261" si="306">IF($AN$4="４週",AU262,AV262)</f>
        <v/>
      </c>
      <c r="AS261" s="485"/>
      <c r="AT261" s="494"/>
      <c r="AU261" s="326" t="s">
        <v>508</v>
      </c>
      <c r="AV261" s="326" t="s">
        <v>222</v>
      </c>
    </row>
    <row r="262" spans="1:48" s="139" customFormat="1" ht="12" customHeight="1" x14ac:dyDescent="0.15">
      <c r="A262" s="496"/>
      <c r="B262" s="499"/>
      <c r="C262" s="514"/>
      <c r="D262" s="505"/>
      <c r="E262" s="364"/>
      <c r="F262" s="509"/>
      <c r="G262" s="510"/>
      <c r="H262" s="167" t="s">
        <v>223</v>
      </c>
      <c r="I262" s="168" t="str">
        <f>IFERROR(VLOOKUP(I261,'P1-1'!$B:$AP,41,FALSE),"")</f>
        <v/>
      </c>
      <c r="J262" s="168" t="str">
        <f>IFERROR(VLOOKUP(J261,'P1-1'!$B:$AP,41,FALSE),"")</f>
        <v/>
      </c>
      <c r="K262" s="168" t="str">
        <f>IFERROR(VLOOKUP(K261,'P1-1'!$B:$AP,41,FALSE),"")</f>
        <v/>
      </c>
      <c r="L262" s="168" t="str">
        <f>IFERROR(VLOOKUP(L261,'P1-1'!$B:$AP,41,FALSE),"")</f>
        <v/>
      </c>
      <c r="M262" s="168" t="str">
        <f>IFERROR(VLOOKUP(M261,'P1-1'!$B:$AP,41,FALSE),"")</f>
        <v/>
      </c>
      <c r="N262" s="168" t="str">
        <f>IFERROR(VLOOKUP(N261,'P1-1'!$B:$AP,41,FALSE),"")</f>
        <v/>
      </c>
      <c r="O262" s="168" t="str">
        <f>IFERROR(VLOOKUP(O261,'P1-1'!$B:$AP,41,FALSE),"")</f>
        <v/>
      </c>
      <c r="P262" s="168" t="str">
        <f>IFERROR(VLOOKUP(P261,'P1-1'!$B:$AP,41,FALSE),"")</f>
        <v/>
      </c>
      <c r="Q262" s="168" t="str">
        <f>IFERROR(VLOOKUP(Q261,'P1-1'!$B:$AP,41,FALSE),"")</f>
        <v/>
      </c>
      <c r="R262" s="168" t="str">
        <f>IFERROR(VLOOKUP(R261,'P1-1'!$B:$AP,41,FALSE),"")</f>
        <v/>
      </c>
      <c r="S262" s="168" t="str">
        <f>IFERROR(VLOOKUP(S261,'P1-1'!$B:$AP,41,FALSE),"")</f>
        <v/>
      </c>
      <c r="T262" s="168" t="str">
        <f>IFERROR(VLOOKUP(T261,'P1-1'!$B:$AP,41,FALSE),"")</f>
        <v/>
      </c>
      <c r="U262" s="168" t="str">
        <f>IFERROR(VLOOKUP(U261,'P1-1'!$B:$AP,41,FALSE),"")</f>
        <v/>
      </c>
      <c r="V262" s="168" t="str">
        <f>IFERROR(VLOOKUP(V261,'P1-1'!$B:$AP,41,FALSE),"")</f>
        <v/>
      </c>
      <c r="W262" s="168" t="str">
        <f>IFERROR(VLOOKUP(W261,'P1-1'!$B:$AP,41,FALSE),"")</f>
        <v/>
      </c>
      <c r="X262" s="168" t="str">
        <f>IFERROR(VLOOKUP(X261,'P1-1'!$B:$AP,41,FALSE),"")</f>
        <v/>
      </c>
      <c r="Y262" s="168" t="str">
        <f>IFERROR(VLOOKUP(Y261,'P1-1'!$B:$AP,41,FALSE),"")</f>
        <v/>
      </c>
      <c r="Z262" s="168" t="str">
        <f>IFERROR(VLOOKUP(Z261,'P1-1'!$B:$AP,41,FALSE),"")</f>
        <v/>
      </c>
      <c r="AA262" s="168" t="str">
        <f>IFERROR(VLOOKUP(AA261,'P1-1'!$B:$AP,41,FALSE),"")</f>
        <v/>
      </c>
      <c r="AB262" s="168" t="str">
        <f>IFERROR(VLOOKUP(AB261,'P1-1'!$B:$AP,41,FALSE),"")</f>
        <v/>
      </c>
      <c r="AC262" s="168" t="str">
        <f>IFERROR(VLOOKUP(AC261,'P1-1'!$B:$AP,41,FALSE),"")</f>
        <v/>
      </c>
      <c r="AD262" s="168" t="str">
        <f>IFERROR(VLOOKUP(AD261,'P1-1'!$B:$AP,41,FALSE),"")</f>
        <v/>
      </c>
      <c r="AE262" s="168" t="str">
        <f>IFERROR(VLOOKUP(AE261,'P1-1'!$B:$AP,41,FALSE),"")</f>
        <v/>
      </c>
      <c r="AF262" s="168" t="str">
        <f>IFERROR(VLOOKUP(AF261,'P1-1'!$B:$AP,41,FALSE),"")</f>
        <v/>
      </c>
      <c r="AG262" s="168" t="str">
        <f>IFERROR(VLOOKUP(AG261,'P1-1'!$B:$AP,41,FALSE),"")</f>
        <v/>
      </c>
      <c r="AH262" s="168" t="str">
        <f>IFERROR(VLOOKUP(AH261,'P1-1'!$B:$AP,41,FALSE),"")</f>
        <v/>
      </c>
      <c r="AI262" s="168" t="str">
        <f>IFERROR(VLOOKUP(AI261,'P1-1'!$B:$AP,41,FALSE),"")</f>
        <v/>
      </c>
      <c r="AJ262" s="168" t="str">
        <f>IFERROR(VLOOKUP(AJ261,'P1-1'!$B:$AP,41,FALSE),"")</f>
        <v/>
      </c>
      <c r="AK262" s="168" t="str">
        <f>IFERROR(VLOOKUP(AK261,'P1-1'!$B:$AP,41,FALSE),"")</f>
        <v/>
      </c>
      <c r="AL262" s="168" t="str">
        <f>IFERROR(VLOOKUP(AL261,'P1-1'!$B:$AP,41,FALSE),"")</f>
        <v/>
      </c>
      <c r="AM262" s="168" t="str">
        <f>IFERROR(VLOOKUP(AM261,'P1-1'!$B:$AP,41,FALSE),"")</f>
        <v/>
      </c>
      <c r="AN262" s="483"/>
      <c r="AO262" s="486"/>
      <c r="AP262" s="490"/>
      <c r="AQ262" s="491"/>
      <c r="AR262" s="486"/>
      <c r="AS262" s="486"/>
      <c r="AT262" s="494"/>
      <c r="AU262" s="327" t="str">
        <f t="shared" ref="AU262" si="307">IFERROR(IF($D261="□",($AO261/$AK$7),($AO261/$AK$9)),"")</f>
        <v/>
      </c>
      <c r="AV262" s="327" t="str">
        <f t="shared" ref="AV262" si="308">IFERROR(IF($D261="□",($AN261/$AO$7),($AN261/$AO$9)),"")</f>
        <v/>
      </c>
    </row>
    <row r="263" spans="1:48" s="139" customFormat="1" ht="12" customHeight="1" x14ac:dyDescent="0.15">
      <c r="A263" s="497"/>
      <c r="B263" s="500"/>
      <c r="C263" s="515"/>
      <c r="D263" s="506"/>
      <c r="E263" s="364"/>
      <c r="F263" s="511"/>
      <c r="G263" s="512"/>
      <c r="H263" s="169" t="s">
        <v>224</v>
      </c>
      <c r="I263" s="168" t="str">
        <f>IFERROR(VLOOKUP(I261,'P1-1'!$B:$AP,31,FALSE),"")</f>
        <v/>
      </c>
      <c r="J263" s="168" t="str">
        <f>IFERROR(VLOOKUP(J261,'P1-1'!$B:$AP,31,FALSE),"")</f>
        <v/>
      </c>
      <c r="K263" s="168" t="str">
        <f>IFERROR(VLOOKUP(K261,'P1-1'!$B:$AP,31,FALSE),"")</f>
        <v/>
      </c>
      <c r="L263" s="168" t="str">
        <f>IFERROR(VLOOKUP(L261,'P1-1'!$B:$AP,31,FALSE),"")</f>
        <v/>
      </c>
      <c r="M263" s="168" t="str">
        <f>IFERROR(VLOOKUP(M261,'P1-1'!$B:$AP,31,FALSE),"")</f>
        <v/>
      </c>
      <c r="N263" s="168" t="str">
        <f>IFERROR(VLOOKUP(N261,'P1-1'!$B:$AP,31,FALSE),"")</f>
        <v/>
      </c>
      <c r="O263" s="168" t="str">
        <f>IFERROR(VLOOKUP(O261,'P1-1'!$B:$AP,31,FALSE),"")</f>
        <v/>
      </c>
      <c r="P263" s="168" t="str">
        <f>IFERROR(VLOOKUP(P261,'P1-1'!$B:$AP,31,FALSE),"")</f>
        <v/>
      </c>
      <c r="Q263" s="168" t="str">
        <f>IFERROR(VLOOKUP(Q261,'P1-1'!$B:$AP,31,FALSE),"")</f>
        <v/>
      </c>
      <c r="R263" s="168" t="str">
        <f>IFERROR(VLOOKUP(R261,'P1-1'!$B:$AP,31,FALSE),"")</f>
        <v/>
      </c>
      <c r="S263" s="168" t="str">
        <f>IFERROR(VLOOKUP(S261,'P1-1'!$B:$AP,31,FALSE),"")</f>
        <v/>
      </c>
      <c r="T263" s="168" t="str">
        <f>IFERROR(VLOOKUP(T261,'P1-1'!$B:$AP,31,FALSE),"")</f>
        <v/>
      </c>
      <c r="U263" s="168" t="str">
        <f>IFERROR(VLOOKUP(U261,'P1-1'!$B:$AP,31,FALSE),"")</f>
        <v/>
      </c>
      <c r="V263" s="168" t="str">
        <f>IFERROR(VLOOKUP(V261,'P1-1'!$B:$AP,31,FALSE),"")</f>
        <v/>
      </c>
      <c r="W263" s="168" t="str">
        <f>IFERROR(VLOOKUP(W261,'P1-1'!$B:$AP,31,FALSE),"")</f>
        <v/>
      </c>
      <c r="X263" s="168" t="str">
        <f>IFERROR(VLOOKUP(X261,'P1-1'!$B:$AP,31,FALSE),"")</f>
        <v/>
      </c>
      <c r="Y263" s="168" t="str">
        <f>IFERROR(VLOOKUP(Y261,'P1-1'!$B:$AP,31,FALSE),"")</f>
        <v/>
      </c>
      <c r="Z263" s="168" t="str">
        <f>IFERROR(VLOOKUP(Z261,'P1-1'!$B:$AP,31,FALSE),"")</f>
        <v/>
      </c>
      <c r="AA263" s="168" t="str">
        <f>IFERROR(VLOOKUP(AA261,'P1-1'!$B:$AP,31,FALSE),"")</f>
        <v/>
      </c>
      <c r="AB263" s="168" t="str">
        <f>IFERROR(VLOOKUP(AB261,'P1-1'!$B:$AP,31,FALSE),"")</f>
        <v/>
      </c>
      <c r="AC263" s="168" t="str">
        <f>IFERROR(VLOOKUP(AC261,'P1-1'!$B:$AP,31,FALSE),"")</f>
        <v/>
      </c>
      <c r="AD263" s="168" t="str">
        <f>IFERROR(VLOOKUP(AD261,'P1-1'!$B:$AP,31,FALSE),"")</f>
        <v/>
      </c>
      <c r="AE263" s="168" t="str">
        <f>IFERROR(VLOOKUP(AE261,'P1-1'!$B:$AP,31,FALSE),"")</f>
        <v/>
      </c>
      <c r="AF263" s="168" t="str">
        <f>IFERROR(VLOOKUP(AF261,'P1-1'!$B:$AP,31,FALSE),"")</f>
        <v/>
      </c>
      <c r="AG263" s="168" t="str">
        <f>IFERROR(VLOOKUP(AG261,'P1-1'!$B:$AP,31,FALSE),"")</f>
        <v/>
      </c>
      <c r="AH263" s="168" t="str">
        <f>IFERROR(VLOOKUP(AH261,'P1-1'!$B:$AP,31,FALSE),"")</f>
        <v/>
      </c>
      <c r="AI263" s="168" t="str">
        <f>IFERROR(VLOOKUP(AI261,'P1-1'!$B:$AP,31,FALSE),"")</f>
        <v/>
      </c>
      <c r="AJ263" s="168" t="str">
        <f>IFERROR(VLOOKUP(AJ261,'P1-1'!$B:$AP,31,FALSE),"")</f>
        <v/>
      </c>
      <c r="AK263" s="168" t="str">
        <f>IFERROR(VLOOKUP(AK261,'P1-1'!$B:$AP,31,FALSE),"")</f>
        <v/>
      </c>
      <c r="AL263" s="168" t="str">
        <f>IFERROR(VLOOKUP(AL261,'P1-1'!$B:$AP,31,FALSE),"")</f>
        <v/>
      </c>
      <c r="AM263" s="168" t="str">
        <f>IFERROR(VLOOKUP(AM261,'P1-1'!$B:$AP,31,FALSE),"")</f>
        <v/>
      </c>
      <c r="AN263" s="484"/>
      <c r="AO263" s="487"/>
      <c r="AP263" s="492"/>
      <c r="AQ263" s="493"/>
      <c r="AR263" s="487"/>
      <c r="AS263" s="487"/>
      <c r="AT263" s="494"/>
      <c r="AU263" s="328"/>
      <c r="AV263" s="328"/>
    </row>
    <row r="264" spans="1:48" s="139" customFormat="1" ht="12" customHeight="1" x14ac:dyDescent="0.15">
      <c r="A264" s="495">
        <v>81</v>
      </c>
      <c r="B264" s="498"/>
      <c r="C264" s="513"/>
      <c r="D264" s="504" t="s">
        <v>95</v>
      </c>
      <c r="E264" s="363"/>
      <c r="F264" s="507"/>
      <c r="G264" s="508"/>
      <c r="H264" s="166" t="s">
        <v>221</v>
      </c>
      <c r="I264" s="325"/>
      <c r="J264" s="325"/>
      <c r="K264" s="325"/>
      <c r="L264" s="325"/>
      <c r="M264" s="325"/>
      <c r="N264" s="325"/>
      <c r="O264" s="325"/>
      <c r="P264" s="325"/>
      <c r="Q264" s="325"/>
      <c r="R264" s="325"/>
      <c r="S264" s="325"/>
      <c r="T264" s="325"/>
      <c r="U264" s="325"/>
      <c r="V264" s="325"/>
      <c r="W264" s="325"/>
      <c r="X264" s="325"/>
      <c r="Y264" s="325"/>
      <c r="Z264" s="325"/>
      <c r="AA264" s="325"/>
      <c r="AB264" s="325"/>
      <c r="AC264" s="325"/>
      <c r="AD264" s="325"/>
      <c r="AE264" s="325"/>
      <c r="AF264" s="325"/>
      <c r="AG264" s="325"/>
      <c r="AH264" s="325"/>
      <c r="AI264" s="325"/>
      <c r="AJ264" s="325"/>
      <c r="AK264" s="325"/>
      <c r="AL264" s="325"/>
      <c r="AM264" s="325"/>
      <c r="AN264" s="482">
        <f t="shared" ref="AN264" si="309">IF(LEFT($AN$2,6)="共同生活援助",SUM(I265:AM265),SUM(I265:AM266))</f>
        <v>0</v>
      </c>
      <c r="AO264" s="485">
        <f>IF($AN$4="４週",AN264/4,AN264/(DAY(EOMONTH($I$22,0))/7))</f>
        <v>0</v>
      </c>
      <c r="AP264" s="488"/>
      <c r="AQ264" s="489"/>
      <c r="AR264" s="485" t="str">
        <f t="shared" ref="AR264" si="310">IF($AN$4="４週",AU265,AV265)</f>
        <v/>
      </c>
      <c r="AS264" s="485"/>
      <c r="AT264" s="494"/>
      <c r="AU264" s="326" t="s">
        <v>508</v>
      </c>
      <c r="AV264" s="326" t="s">
        <v>222</v>
      </c>
    </row>
    <row r="265" spans="1:48" s="139" customFormat="1" ht="12" customHeight="1" x14ac:dyDescent="0.15">
      <c r="A265" s="496"/>
      <c r="B265" s="499"/>
      <c r="C265" s="514"/>
      <c r="D265" s="505"/>
      <c r="E265" s="364"/>
      <c r="F265" s="509"/>
      <c r="G265" s="510"/>
      <c r="H265" s="167" t="s">
        <v>223</v>
      </c>
      <c r="I265" s="168" t="str">
        <f>IFERROR(VLOOKUP(I264,'P1-1'!$B:$AP,41,FALSE),"")</f>
        <v/>
      </c>
      <c r="J265" s="168" t="str">
        <f>IFERROR(VLOOKUP(J264,'P1-1'!$B:$AP,41,FALSE),"")</f>
        <v/>
      </c>
      <c r="K265" s="168" t="str">
        <f>IFERROR(VLOOKUP(K264,'P1-1'!$B:$AP,41,FALSE),"")</f>
        <v/>
      </c>
      <c r="L265" s="168" t="str">
        <f>IFERROR(VLOOKUP(L264,'P1-1'!$B:$AP,41,FALSE),"")</f>
        <v/>
      </c>
      <c r="M265" s="168" t="str">
        <f>IFERROR(VLOOKUP(M264,'P1-1'!$B:$AP,41,FALSE),"")</f>
        <v/>
      </c>
      <c r="N265" s="168" t="str">
        <f>IFERROR(VLOOKUP(N264,'P1-1'!$B:$AP,41,FALSE),"")</f>
        <v/>
      </c>
      <c r="O265" s="168" t="str">
        <f>IFERROR(VLOOKUP(O264,'P1-1'!$B:$AP,41,FALSE),"")</f>
        <v/>
      </c>
      <c r="P265" s="168" t="str">
        <f>IFERROR(VLOOKUP(P264,'P1-1'!$B:$AP,41,FALSE),"")</f>
        <v/>
      </c>
      <c r="Q265" s="168" t="str">
        <f>IFERROR(VLOOKUP(Q264,'P1-1'!$B:$AP,41,FALSE),"")</f>
        <v/>
      </c>
      <c r="R265" s="168" t="str">
        <f>IFERROR(VLOOKUP(R264,'P1-1'!$B:$AP,41,FALSE),"")</f>
        <v/>
      </c>
      <c r="S265" s="168" t="str">
        <f>IFERROR(VLOOKUP(S264,'P1-1'!$B:$AP,41,FALSE),"")</f>
        <v/>
      </c>
      <c r="T265" s="168" t="str">
        <f>IFERROR(VLOOKUP(T264,'P1-1'!$B:$AP,41,FALSE),"")</f>
        <v/>
      </c>
      <c r="U265" s="168" t="str">
        <f>IFERROR(VLOOKUP(U264,'P1-1'!$B:$AP,41,FALSE),"")</f>
        <v/>
      </c>
      <c r="V265" s="168" t="str">
        <f>IFERROR(VLOOKUP(V264,'P1-1'!$B:$AP,41,FALSE),"")</f>
        <v/>
      </c>
      <c r="W265" s="168" t="str">
        <f>IFERROR(VLOOKUP(W264,'P1-1'!$B:$AP,41,FALSE),"")</f>
        <v/>
      </c>
      <c r="X265" s="168" t="str">
        <f>IFERROR(VLOOKUP(X264,'P1-1'!$B:$AP,41,FALSE),"")</f>
        <v/>
      </c>
      <c r="Y265" s="168" t="str">
        <f>IFERROR(VLOOKUP(Y264,'P1-1'!$B:$AP,41,FALSE),"")</f>
        <v/>
      </c>
      <c r="Z265" s="168" t="str">
        <f>IFERROR(VLOOKUP(Z264,'P1-1'!$B:$AP,41,FALSE),"")</f>
        <v/>
      </c>
      <c r="AA265" s="168" t="str">
        <f>IFERROR(VLOOKUP(AA264,'P1-1'!$B:$AP,41,FALSE),"")</f>
        <v/>
      </c>
      <c r="AB265" s="168" t="str">
        <f>IFERROR(VLOOKUP(AB264,'P1-1'!$B:$AP,41,FALSE),"")</f>
        <v/>
      </c>
      <c r="AC265" s="168" t="str">
        <f>IFERROR(VLOOKUP(AC264,'P1-1'!$B:$AP,41,FALSE),"")</f>
        <v/>
      </c>
      <c r="AD265" s="168" t="str">
        <f>IFERROR(VLOOKUP(AD264,'P1-1'!$B:$AP,41,FALSE),"")</f>
        <v/>
      </c>
      <c r="AE265" s="168" t="str">
        <f>IFERROR(VLOOKUP(AE264,'P1-1'!$B:$AP,41,FALSE),"")</f>
        <v/>
      </c>
      <c r="AF265" s="168" t="str">
        <f>IFERROR(VLOOKUP(AF264,'P1-1'!$B:$AP,41,FALSE),"")</f>
        <v/>
      </c>
      <c r="AG265" s="168" t="str">
        <f>IFERROR(VLOOKUP(AG264,'P1-1'!$B:$AP,41,FALSE),"")</f>
        <v/>
      </c>
      <c r="AH265" s="168" t="str">
        <f>IFERROR(VLOOKUP(AH264,'P1-1'!$B:$AP,41,FALSE),"")</f>
        <v/>
      </c>
      <c r="AI265" s="168" t="str">
        <f>IFERROR(VLOOKUP(AI264,'P1-1'!$B:$AP,41,FALSE),"")</f>
        <v/>
      </c>
      <c r="AJ265" s="168" t="str">
        <f>IFERROR(VLOOKUP(AJ264,'P1-1'!$B:$AP,41,FALSE),"")</f>
        <v/>
      </c>
      <c r="AK265" s="168" t="str">
        <f>IFERROR(VLOOKUP(AK264,'P1-1'!$B:$AP,41,FALSE),"")</f>
        <v/>
      </c>
      <c r="AL265" s="168" t="str">
        <f>IFERROR(VLOOKUP(AL264,'P1-1'!$B:$AP,41,FALSE),"")</f>
        <v/>
      </c>
      <c r="AM265" s="168" t="str">
        <f>IFERROR(VLOOKUP(AM264,'P1-1'!$B:$AP,41,FALSE),"")</f>
        <v/>
      </c>
      <c r="AN265" s="483"/>
      <c r="AO265" s="486"/>
      <c r="AP265" s="490"/>
      <c r="AQ265" s="491"/>
      <c r="AR265" s="486"/>
      <c r="AS265" s="486"/>
      <c r="AT265" s="494"/>
      <c r="AU265" s="327" t="str">
        <f t="shared" ref="AU265" si="311">IFERROR(IF($D264="□",($AO264/$AK$7),($AO264/$AK$9)),"")</f>
        <v/>
      </c>
      <c r="AV265" s="327" t="str">
        <f t="shared" ref="AV265" si="312">IFERROR(IF($D264="□",($AN264/$AO$7),($AN264/$AO$9)),"")</f>
        <v/>
      </c>
    </row>
    <row r="266" spans="1:48" s="139" customFormat="1" ht="12" customHeight="1" x14ac:dyDescent="0.15">
      <c r="A266" s="497"/>
      <c r="B266" s="500"/>
      <c r="C266" s="515"/>
      <c r="D266" s="506"/>
      <c r="E266" s="364"/>
      <c r="F266" s="511"/>
      <c r="G266" s="512"/>
      <c r="H266" s="169" t="s">
        <v>224</v>
      </c>
      <c r="I266" s="168" t="str">
        <f>IFERROR(VLOOKUP(I264,'P1-1'!$B:$AP,31,FALSE),"")</f>
        <v/>
      </c>
      <c r="J266" s="168" t="str">
        <f>IFERROR(VLOOKUP(J264,'P1-1'!$B:$AP,31,FALSE),"")</f>
        <v/>
      </c>
      <c r="K266" s="168" t="str">
        <f>IFERROR(VLOOKUP(K264,'P1-1'!$B:$AP,31,FALSE),"")</f>
        <v/>
      </c>
      <c r="L266" s="168" t="str">
        <f>IFERROR(VLOOKUP(L264,'P1-1'!$B:$AP,31,FALSE),"")</f>
        <v/>
      </c>
      <c r="M266" s="168" t="str">
        <f>IFERROR(VLOOKUP(M264,'P1-1'!$B:$AP,31,FALSE),"")</f>
        <v/>
      </c>
      <c r="N266" s="168" t="str">
        <f>IFERROR(VLOOKUP(N264,'P1-1'!$B:$AP,31,FALSE),"")</f>
        <v/>
      </c>
      <c r="O266" s="168" t="str">
        <f>IFERROR(VLOOKUP(O264,'P1-1'!$B:$AP,31,FALSE),"")</f>
        <v/>
      </c>
      <c r="P266" s="168" t="str">
        <f>IFERROR(VLOOKUP(P264,'P1-1'!$B:$AP,31,FALSE),"")</f>
        <v/>
      </c>
      <c r="Q266" s="168" t="str">
        <f>IFERROR(VLOOKUP(Q264,'P1-1'!$B:$AP,31,FALSE),"")</f>
        <v/>
      </c>
      <c r="R266" s="168" t="str">
        <f>IFERROR(VLOOKUP(R264,'P1-1'!$B:$AP,31,FALSE),"")</f>
        <v/>
      </c>
      <c r="S266" s="168" t="str">
        <f>IFERROR(VLOOKUP(S264,'P1-1'!$B:$AP,31,FALSE),"")</f>
        <v/>
      </c>
      <c r="T266" s="168" t="str">
        <f>IFERROR(VLOOKUP(T264,'P1-1'!$B:$AP,31,FALSE),"")</f>
        <v/>
      </c>
      <c r="U266" s="168" t="str">
        <f>IFERROR(VLOOKUP(U264,'P1-1'!$B:$AP,31,FALSE),"")</f>
        <v/>
      </c>
      <c r="V266" s="168" t="str">
        <f>IFERROR(VLOOKUP(V264,'P1-1'!$B:$AP,31,FALSE),"")</f>
        <v/>
      </c>
      <c r="W266" s="168" t="str">
        <f>IFERROR(VLOOKUP(W264,'P1-1'!$B:$AP,31,FALSE),"")</f>
        <v/>
      </c>
      <c r="X266" s="168" t="str">
        <f>IFERROR(VLOOKUP(X264,'P1-1'!$B:$AP,31,FALSE),"")</f>
        <v/>
      </c>
      <c r="Y266" s="168" t="str">
        <f>IFERROR(VLOOKUP(Y264,'P1-1'!$B:$AP,31,FALSE),"")</f>
        <v/>
      </c>
      <c r="Z266" s="168" t="str">
        <f>IFERROR(VLOOKUP(Z264,'P1-1'!$B:$AP,31,FALSE),"")</f>
        <v/>
      </c>
      <c r="AA266" s="168" t="str">
        <f>IFERROR(VLOOKUP(AA264,'P1-1'!$B:$AP,31,FALSE),"")</f>
        <v/>
      </c>
      <c r="AB266" s="168" t="str">
        <f>IFERROR(VLOOKUP(AB264,'P1-1'!$B:$AP,31,FALSE),"")</f>
        <v/>
      </c>
      <c r="AC266" s="168" t="str">
        <f>IFERROR(VLOOKUP(AC264,'P1-1'!$B:$AP,31,FALSE),"")</f>
        <v/>
      </c>
      <c r="AD266" s="168" t="str">
        <f>IFERROR(VLOOKUP(AD264,'P1-1'!$B:$AP,31,FALSE),"")</f>
        <v/>
      </c>
      <c r="AE266" s="168" t="str">
        <f>IFERROR(VLOOKUP(AE264,'P1-1'!$B:$AP,31,FALSE),"")</f>
        <v/>
      </c>
      <c r="AF266" s="168" t="str">
        <f>IFERROR(VLOOKUP(AF264,'P1-1'!$B:$AP,31,FALSE),"")</f>
        <v/>
      </c>
      <c r="AG266" s="168" t="str">
        <f>IFERROR(VLOOKUP(AG264,'P1-1'!$B:$AP,31,FALSE),"")</f>
        <v/>
      </c>
      <c r="AH266" s="168" t="str">
        <f>IFERROR(VLOOKUP(AH264,'P1-1'!$B:$AP,31,FALSE),"")</f>
        <v/>
      </c>
      <c r="AI266" s="168" t="str">
        <f>IFERROR(VLOOKUP(AI264,'P1-1'!$B:$AP,31,FALSE),"")</f>
        <v/>
      </c>
      <c r="AJ266" s="168" t="str">
        <f>IFERROR(VLOOKUP(AJ264,'P1-1'!$B:$AP,31,FALSE),"")</f>
        <v/>
      </c>
      <c r="AK266" s="168" t="str">
        <f>IFERROR(VLOOKUP(AK264,'P1-1'!$B:$AP,31,FALSE),"")</f>
        <v/>
      </c>
      <c r="AL266" s="168" t="str">
        <f>IFERROR(VLOOKUP(AL264,'P1-1'!$B:$AP,31,FALSE),"")</f>
        <v/>
      </c>
      <c r="AM266" s="168" t="str">
        <f>IFERROR(VLOOKUP(AM264,'P1-1'!$B:$AP,31,FALSE),"")</f>
        <v/>
      </c>
      <c r="AN266" s="484"/>
      <c r="AO266" s="487"/>
      <c r="AP266" s="492"/>
      <c r="AQ266" s="493"/>
      <c r="AR266" s="487"/>
      <c r="AS266" s="487"/>
      <c r="AT266" s="494"/>
      <c r="AU266" s="328"/>
      <c r="AV266" s="328"/>
    </row>
    <row r="267" spans="1:48" s="139" customFormat="1" ht="12" customHeight="1" x14ac:dyDescent="0.15">
      <c r="A267" s="495">
        <v>82</v>
      </c>
      <c r="B267" s="498"/>
      <c r="C267" s="513"/>
      <c r="D267" s="504" t="s">
        <v>95</v>
      </c>
      <c r="E267" s="363"/>
      <c r="F267" s="507"/>
      <c r="G267" s="508"/>
      <c r="H267" s="166" t="s">
        <v>221</v>
      </c>
      <c r="I267" s="325"/>
      <c r="J267" s="325"/>
      <c r="K267" s="325"/>
      <c r="L267" s="325"/>
      <c r="M267" s="325"/>
      <c r="N267" s="325"/>
      <c r="O267" s="325"/>
      <c r="P267" s="325"/>
      <c r="Q267" s="325"/>
      <c r="R267" s="325"/>
      <c r="S267" s="325"/>
      <c r="T267" s="325"/>
      <c r="U267" s="325"/>
      <c r="V267" s="325"/>
      <c r="W267" s="325"/>
      <c r="X267" s="325"/>
      <c r="Y267" s="325"/>
      <c r="Z267" s="325"/>
      <c r="AA267" s="325"/>
      <c r="AB267" s="325"/>
      <c r="AC267" s="325"/>
      <c r="AD267" s="325"/>
      <c r="AE267" s="325"/>
      <c r="AF267" s="325"/>
      <c r="AG267" s="325"/>
      <c r="AH267" s="325"/>
      <c r="AI267" s="325"/>
      <c r="AJ267" s="325"/>
      <c r="AK267" s="325"/>
      <c r="AL267" s="325"/>
      <c r="AM267" s="325"/>
      <c r="AN267" s="482">
        <f t="shared" ref="AN267" si="313">IF(LEFT($AN$2,6)="共同生活援助",SUM(I268:AM268),SUM(I268:AM269))</f>
        <v>0</v>
      </c>
      <c r="AO267" s="485">
        <f>IF($AN$4="４週",AN267/4,AN267/(DAY(EOMONTH($I$22,0))/7))</f>
        <v>0</v>
      </c>
      <c r="AP267" s="488"/>
      <c r="AQ267" s="489"/>
      <c r="AR267" s="485" t="str">
        <f t="shared" ref="AR267" si="314">IF($AN$4="４週",AU268,AV268)</f>
        <v/>
      </c>
      <c r="AS267" s="485"/>
      <c r="AT267" s="494"/>
      <c r="AU267" s="326" t="s">
        <v>508</v>
      </c>
      <c r="AV267" s="326" t="s">
        <v>222</v>
      </c>
    </row>
    <row r="268" spans="1:48" s="139" customFormat="1" ht="12" customHeight="1" x14ac:dyDescent="0.15">
      <c r="A268" s="496"/>
      <c r="B268" s="499"/>
      <c r="C268" s="514"/>
      <c r="D268" s="505"/>
      <c r="E268" s="364"/>
      <c r="F268" s="509"/>
      <c r="G268" s="510"/>
      <c r="H268" s="167" t="s">
        <v>223</v>
      </c>
      <c r="I268" s="168" t="str">
        <f>IFERROR(VLOOKUP(I267,'P1-1'!$B:$AP,41,FALSE),"")</f>
        <v/>
      </c>
      <c r="J268" s="168" t="str">
        <f>IFERROR(VLOOKUP(J267,'P1-1'!$B:$AP,41,FALSE),"")</f>
        <v/>
      </c>
      <c r="K268" s="168" t="str">
        <f>IFERROR(VLOOKUP(K267,'P1-1'!$B:$AP,41,FALSE),"")</f>
        <v/>
      </c>
      <c r="L268" s="168" t="str">
        <f>IFERROR(VLOOKUP(L267,'P1-1'!$B:$AP,41,FALSE),"")</f>
        <v/>
      </c>
      <c r="M268" s="168" t="str">
        <f>IFERROR(VLOOKUP(M267,'P1-1'!$B:$AP,41,FALSE),"")</f>
        <v/>
      </c>
      <c r="N268" s="168" t="str">
        <f>IFERROR(VLOOKUP(N267,'P1-1'!$B:$AP,41,FALSE),"")</f>
        <v/>
      </c>
      <c r="O268" s="168" t="str">
        <f>IFERROR(VLOOKUP(O267,'P1-1'!$B:$AP,41,FALSE),"")</f>
        <v/>
      </c>
      <c r="P268" s="168" t="str">
        <f>IFERROR(VLOOKUP(P267,'P1-1'!$B:$AP,41,FALSE),"")</f>
        <v/>
      </c>
      <c r="Q268" s="168" t="str">
        <f>IFERROR(VLOOKUP(Q267,'P1-1'!$B:$AP,41,FALSE),"")</f>
        <v/>
      </c>
      <c r="R268" s="168" t="str">
        <f>IFERROR(VLOOKUP(R267,'P1-1'!$B:$AP,41,FALSE),"")</f>
        <v/>
      </c>
      <c r="S268" s="168" t="str">
        <f>IFERROR(VLOOKUP(S267,'P1-1'!$B:$AP,41,FALSE),"")</f>
        <v/>
      </c>
      <c r="T268" s="168" t="str">
        <f>IFERROR(VLOOKUP(T267,'P1-1'!$B:$AP,41,FALSE),"")</f>
        <v/>
      </c>
      <c r="U268" s="168" t="str">
        <f>IFERROR(VLOOKUP(U267,'P1-1'!$B:$AP,41,FALSE),"")</f>
        <v/>
      </c>
      <c r="V268" s="168" t="str">
        <f>IFERROR(VLOOKUP(V267,'P1-1'!$B:$AP,41,FALSE),"")</f>
        <v/>
      </c>
      <c r="W268" s="168" t="str">
        <f>IFERROR(VLOOKUP(W267,'P1-1'!$B:$AP,41,FALSE),"")</f>
        <v/>
      </c>
      <c r="X268" s="168" t="str">
        <f>IFERROR(VLOOKUP(X267,'P1-1'!$B:$AP,41,FALSE),"")</f>
        <v/>
      </c>
      <c r="Y268" s="168" t="str">
        <f>IFERROR(VLOOKUP(Y267,'P1-1'!$B:$AP,41,FALSE),"")</f>
        <v/>
      </c>
      <c r="Z268" s="168" t="str">
        <f>IFERROR(VLOOKUP(Z267,'P1-1'!$B:$AP,41,FALSE),"")</f>
        <v/>
      </c>
      <c r="AA268" s="168" t="str">
        <f>IFERROR(VLOOKUP(AA267,'P1-1'!$B:$AP,41,FALSE),"")</f>
        <v/>
      </c>
      <c r="AB268" s="168" t="str">
        <f>IFERROR(VLOOKUP(AB267,'P1-1'!$B:$AP,41,FALSE),"")</f>
        <v/>
      </c>
      <c r="AC268" s="168" t="str">
        <f>IFERROR(VLOOKUP(AC267,'P1-1'!$B:$AP,41,FALSE),"")</f>
        <v/>
      </c>
      <c r="AD268" s="168" t="str">
        <f>IFERROR(VLOOKUP(AD267,'P1-1'!$B:$AP,41,FALSE),"")</f>
        <v/>
      </c>
      <c r="AE268" s="168" t="str">
        <f>IFERROR(VLOOKUP(AE267,'P1-1'!$B:$AP,41,FALSE),"")</f>
        <v/>
      </c>
      <c r="AF268" s="168" t="str">
        <f>IFERROR(VLOOKUP(AF267,'P1-1'!$B:$AP,41,FALSE),"")</f>
        <v/>
      </c>
      <c r="AG268" s="168" t="str">
        <f>IFERROR(VLOOKUP(AG267,'P1-1'!$B:$AP,41,FALSE),"")</f>
        <v/>
      </c>
      <c r="AH268" s="168" t="str">
        <f>IFERROR(VLOOKUP(AH267,'P1-1'!$B:$AP,41,FALSE),"")</f>
        <v/>
      </c>
      <c r="AI268" s="168" t="str">
        <f>IFERROR(VLOOKUP(AI267,'P1-1'!$B:$AP,41,FALSE),"")</f>
        <v/>
      </c>
      <c r="AJ268" s="168" t="str">
        <f>IFERROR(VLOOKUP(AJ267,'P1-1'!$B:$AP,41,FALSE),"")</f>
        <v/>
      </c>
      <c r="AK268" s="168" t="str">
        <f>IFERROR(VLOOKUP(AK267,'P1-1'!$B:$AP,41,FALSE),"")</f>
        <v/>
      </c>
      <c r="AL268" s="168" t="str">
        <f>IFERROR(VLOOKUP(AL267,'P1-1'!$B:$AP,41,FALSE),"")</f>
        <v/>
      </c>
      <c r="AM268" s="168" t="str">
        <f>IFERROR(VLOOKUP(AM267,'P1-1'!$B:$AP,41,FALSE),"")</f>
        <v/>
      </c>
      <c r="AN268" s="483"/>
      <c r="AO268" s="486"/>
      <c r="AP268" s="490"/>
      <c r="AQ268" s="491"/>
      <c r="AR268" s="486"/>
      <c r="AS268" s="486"/>
      <c r="AT268" s="494"/>
      <c r="AU268" s="327" t="str">
        <f t="shared" ref="AU268" si="315">IFERROR(IF($D267="□",($AO267/$AK$7),($AO267/$AK$9)),"")</f>
        <v/>
      </c>
      <c r="AV268" s="327" t="str">
        <f t="shared" ref="AV268" si="316">IFERROR(IF($D267="□",($AN267/$AO$7),($AN267/$AO$9)),"")</f>
        <v/>
      </c>
    </row>
    <row r="269" spans="1:48" s="139" customFormat="1" ht="12" customHeight="1" x14ac:dyDescent="0.15">
      <c r="A269" s="497"/>
      <c r="B269" s="500"/>
      <c r="C269" s="515"/>
      <c r="D269" s="506"/>
      <c r="E269" s="364"/>
      <c r="F269" s="511"/>
      <c r="G269" s="512"/>
      <c r="H269" s="169" t="s">
        <v>224</v>
      </c>
      <c r="I269" s="168" t="str">
        <f>IFERROR(VLOOKUP(I267,'P1-1'!$B:$AP,31,FALSE),"")</f>
        <v/>
      </c>
      <c r="J269" s="168" t="str">
        <f>IFERROR(VLOOKUP(J267,'P1-1'!$B:$AP,31,FALSE),"")</f>
        <v/>
      </c>
      <c r="K269" s="168" t="str">
        <f>IFERROR(VLOOKUP(K267,'P1-1'!$B:$AP,31,FALSE),"")</f>
        <v/>
      </c>
      <c r="L269" s="168" t="str">
        <f>IFERROR(VLOOKUP(L267,'P1-1'!$B:$AP,31,FALSE),"")</f>
        <v/>
      </c>
      <c r="M269" s="168" t="str">
        <f>IFERROR(VLOOKUP(M267,'P1-1'!$B:$AP,31,FALSE),"")</f>
        <v/>
      </c>
      <c r="N269" s="168" t="str">
        <f>IFERROR(VLOOKUP(N267,'P1-1'!$B:$AP,31,FALSE),"")</f>
        <v/>
      </c>
      <c r="O269" s="168" t="str">
        <f>IFERROR(VLOOKUP(O267,'P1-1'!$B:$AP,31,FALSE),"")</f>
        <v/>
      </c>
      <c r="P269" s="168" t="str">
        <f>IFERROR(VLOOKUP(P267,'P1-1'!$B:$AP,31,FALSE),"")</f>
        <v/>
      </c>
      <c r="Q269" s="168" t="str">
        <f>IFERROR(VLOOKUP(Q267,'P1-1'!$B:$AP,31,FALSE),"")</f>
        <v/>
      </c>
      <c r="R269" s="168" t="str">
        <f>IFERROR(VLOOKUP(R267,'P1-1'!$B:$AP,31,FALSE),"")</f>
        <v/>
      </c>
      <c r="S269" s="168" t="str">
        <f>IFERROR(VLOOKUP(S267,'P1-1'!$B:$AP,31,FALSE),"")</f>
        <v/>
      </c>
      <c r="T269" s="168" t="str">
        <f>IFERROR(VLOOKUP(T267,'P1-1'!$B:$AP,31,FALSE),"")</f>
        <v/>
      </c>
      <c r="U269" s="168" t="str">
        <f>IFERROR(VLOOKUP(U267,'P1-1'!$B:$AP,31,FALSE),"")</f>
        <v/>
      </c>
      <c r="V269" s="168" t="str">
        <f>IFERROR(VLOOKUP(V267,'P1-1'!$B:$AP,31,FALSE),"")</f>
        <v/>
      </c>
      <c r="W269" s="168" t="str">
        <f>IFERROR(VLOOKUP(W267,'P1-1'!$B:$AP,31,FALSE),"")</f>
        <v/>
      </c>
      <c r="X269" s="168" t="str">
        <f>IFERROR(VLOOKUP(X267,'P1-1'!$B:$AP,31,FALSE),"")</f>
        <v/>
      </c>
      <c r="Y269" s="168" t="str">
        <f>IFERROR(VLOOKUP(Y267,'P1-1'!$B:$AP,31,FALSE),"")</f>
        <v/>
      </c>
      <c r="Z269" s="168" t="str">
        <f>IFERROR(VLOOKUP(Z267,'P1-1'!$B:$AP,31,FALSE),"")</f>
        <v/>
      </c>
      <c r="AA269" s="168" t="str">
        <f>IFERROR(VLOOKUP(AA267,'P1-1'!$B:$AP,31,FALSE),"")</f>
        <v/>
      </c>
      <c r="AB269" s="168" t="str">
        <f>IFERROR(VLOOKUP(AB267,'P1-1'!$B:$AP,31,FALSE),"")</f>
        <v/>
      </c>
      <c r="AC269" s="168" t="str">
        <f>IFERROR(VLOOKUP(AC267,'P1-1'!$B:$AP,31,FALSE),"")</f>
        <v/>
      </c>
      <c r="AD269" s="168" t="str">
        <f>IFERROR(VLOOKUP(AD267,'P1-1'!$B:$AP,31,FALSE),"")</f>
        <v/>
      </c>
      <c r="AE269" s="168" t="str">
        <f>IFERROR(VLOOKUP(AE267,'P1-1'!$B:$AP,31,FALSE),"")</f>
        <v/>
      </c>
      <c r="AF269" s="168" t="str">
        <f>IFERROR(VLOOKUP(AF267,'P1-1'!$B:$AP,31,FALSE),"")</f>
        <v/>
      </c>
      <c r="AG269" s="168" t="str">
        <f>IFERROR(VLOOKUP(AG267,'P1-1'!$B:$AP,31,FALSE),"")</f>
        <v/>
      </c>
      <c r="AH269" s="168" t="str">
        <f>IFERROR(VLOOKUP(AH267,'P1-1'!$B:$AP,31,FALSE),"")</f>
        <v/>
      </c>
      <c r="AI269" s="168" t="str">
        <f>IFERROR(VLOOKUP(AI267,'P1-1'!$B:$AP,31,FALSE),"")</f>
        <v/>
      </c>
      <c r="AJ269" s="168" t="str">
        <f>IFERROR(VLOOKUP(AJ267,'P1-1'!$B:$AP,31,FALSE),"")</f>
        <v/>
      </c>
      <c r="AK269" s="168" t="str">
        <f>IFERROR(VLOOKUP(AK267,'P1-1'!$B:$AP,31,FALSE),"")</f>
        <v/>
      </c>
      <c r="AL269" s="168" t="str">
        <f>IFERROR(VLOOKUP(AL267,'P1-1'!$B:$AP,31,FALSE),"")</f>
        <v/>
      </c>
      <c r="AM269" s="168" t="str">
        <f>IFERROR(VLOOKUP(AM267,'P1-1'!$B:$AP,31,FALSE),"")</f>
        <v/>
      </c>
      <c r="AN269" s="484"/>
      <c r="AO269" s="487"/>
      <c r="AP269" s="492"/>
      <c r="AQ269" s="493"/>
      <c r="AR269" s="487"/>
      <c r="AS269" s="487"/>
      <c r="AT269" s="494"/>
      <c r="AU269" s="328"/>
      <c r="AV269" s="328"/>
    </row>
    <row r="270" spans="1:48" s="139" customFormat="1" ht="12" customHeight="1" x14ac:dyDescent="0.15">
      <c r="A270" s="495">
        <v>83</v>
      </c>
      <c r="B270" s="498"/>
      <c r="C270" s="513"/>
      <c r="D270" s="504" t="s">
        <v>95</v>
      </c>
      <c r="E270" s="363"/>
      <c r="F270" s="507"/>
      <c r="G270" s="508"/>
      <c r="H270" s="166" t="s">
        <v>221</v>
      </c>
      <c r="I270" s="325"/>
      <c r="J270" s="325"/>
      <c r="K270" s="325"/>
      <c r="L270" s="325"/>
      <c r="M270" s="325"/>
      <c r="N270" s="325"/>
      <c r="O270" s="325"/>
      <c r="P270" s="325"/>
      <c r="Q270" s="325"/>
      <c r="R270" s="325"/>
      <c r="S270" s="325"/>
      <c r="T270" s="325"/>
      <c r="U270" s="325"/>
      <c r="V270" s="325"/>
      <c r="W270" s="325"/>
      <c r="X270" s="325"/>
      <c r="Y270" s="325"/>
      <c r="Z270" s="325"/>
      <c r="AA270" s="325"/>
      <c r="AB270" s="325"/>
      <c r="AC270" s="325"/>
      <c r="AD270" s="325"/>
      <c r="AE270" s="325"/>
      <c r="AF270" s="325"/>
      <c r="AG270" s="325"/>
      <c r="AH270" s="325"/>
      <c r="AI270" s="325"/>
      <c r="AJ270" s="325"/>
      <c r="AK270" s="325"/>
      <c r="AL270" s="325"/>
      <c r="AM270" s="325"/>
      <c r="AN270" s="482">
        <f t="shared" ref="AN270" si="317">IF(LEFT($AN$2,6)="共同生活援助",SUM(I271:AM271),SUM(I271:AM272))</f>
        <v>0</v>
      </c>
      <c r="AO270" s="485">
        <f>IF($AN$4="４週",AN270/4,AN270/(DAY(EOMONTH($I$22,0))/7))</f>
        <v>0</v>
      </c>
      <c r="AP270" s="488"/>
      <c r="AQ270" s="489"/>
      <c r="AR270" s="485" t="str">
        <f t="shared" ref="AR270" si="318">IF($AN$4="４週",AU271,AV271)</f>
        <v/>
      </c>
      <c r="AS270" s="485"/>
      <c r="AT270" s="494"/>
      <c r="AU270" s="326" t="s">
        <v>508</v>
      </c>
      <c r="AV270" s="326" t="s">
        <v>222</v>
      </c>
    </row>
    <row r="271" spans="1:48" s="139" customFormat="1" ht="12" customHeight="1" x14ac:dyDescent="0.15">
      <c r="A271" s="496"/>
      <c r="B271" s="499"/>
      <c r="C271" s="514"/>
      <c r="D271" s="505"/>
      <c r="E271" s="364"/>
      <c r="F271" s="509"/>
      <c r="G271" s="510"/>
      <c r="H271" s="167" t="s">
        <v>223</v>
      </c>
      <c r="I271" s="168" t="str">
        <f>IFERROR(VLOOKUP(I270,'P1-1'!$B:$AP,41,FALSE),"")</f>
        <v/>
      </c>
      <c r="J271" s="168" t="str">
        <f>IFERROR(VLOOKUP(J270,'P1-1'!$B:$AP,41,FALSE),"")</f>
        <v/>
      </c>
      <c r="K271" s="168" t="str">
        <f>IFERROR(VLOOKUP(K270,'P1-1'!$B:$AP,41,FALSE),"")</f>
        <v/>
      </c>
      <c r="L271" s="168" t="str">
        <f>IFERROR(VLOOKUP(L270,'P1-1'!$B:$AP,41,FALSE),"")</f>
        <v/>
      </c>
      <c r="M271" s="168" t="str">
        <f>IFERROR(VLOOKUP(M270,'P1-1'!$B:$AP,41,FALSE),"")</f>
        <v/>
      </c>
      <c r="N271" s="168" t="str">
        <f>IFERROR(VLOOKUP(N270,'P1-1'!$B:$AP,41,FALSE),"")</f>
        <v/>
      </c>
      <c r="O271" s="168" t="str">
        <f>IFERROR(VLOOKUP(O270,'P1-1'!$B:$AP,41,FALSE),"")</f>
        <v/>
      </c>
      <c r="P271" s="168" t="str">
        <f>IFERROR(VLOOKUP(P270,'P1-1'!$B:$AP,41,FALSE),"")</f>
        <v/>
      </c>
      <c r="Q271" s="168" t="str">
        <f>IFERROR(VLOOKUP(Q270,'P1-1'!$B:$AP,41,FALSE),"")</f>
        <v/>
      </c>
      <c r="R271" s="168" t="str">
        <f>IFERROR(VLOOKUP(R270,'P1-1'!$B:$AP,41,FALSE),"")</f>
        <v/>
      </c>
      <c r="S271" s="168" t="str">
        <f>IFERROR(VLOOKUP(S270,'P1-1'!$B:$AP,41,FALSE),"")</f>
        <v/>
      </c>
      <c r="T271" s="168" t="str">
        <f>IFERROR(VLOOKUP(T270,'P1-1'!$B:$AP,41,FALSE),"")</f>
        <v/>
      </c>
      <c r="U271" s="168" t="str">
        <f>IFERROR(VLOOKUP(U270,'P1-1'!$B:$AP,41,FALSE),"")</f>
        <v/>
      </c>
      <c r="V271" s="168" t="str">
        <f>IFERROR(VLOOKUP(V270,'P1-1'!$B:$AP,41,FALSE),"")</f>
        <v/>
      </c>
      <c r="W271" s="168" t="str">
        <f>IFERROR(VLOOKUP(W270,'P1-1'!$B:$AP,41,FALSE),"")</f>
        <v/>
      </c>
      <c r="X271" s="168" t="str">
        <f>IFERROR(VLOOKUP(X270,'P1-1'!$B:$AP,41,FALSE),"")</f>
        <v/>
      </c>
      <c r="Y271" s="168" t="str">
        <f>IFERROR(VLOOKUP(Y270,'P1-1'!$B:$AP,41,FALSE),"")</f>
        <v/>
      </c>
      <c r="Z271" s="168" t="str">
        <f>IFERROR(VLOOKUP(Z270,'P1-1'!$B:$AP,41,FALSE),"")</f>
        <v/>
      </c>
      <c r="AA271" s="168" t="str">
        <f>IFERROR(VLOOKUP(AA270,'P1-1'!$B:$AP,41,FALSE),"")</f>
        <v/>
      </c>
      <c r="AB271" s="168" t="str">
        <f>IFERROR(VLOOKUP(AB270,'P1-1'!$B:$AP,41,FALSE),"")</f>
        <v/>
      </c>
      <c r="AC271" s="168" t="str">
        <f>IFERROR(VLOOKUP(AC270,'P1-1'!$B:$AP,41,FALSE),"")</f>
        <v/>
      </c>
      <c r="AD271" s="168" t="str">
        <f>IFERROR(VLOOKUP(AD270,'P1-1'!$B:$AP,41,FALSE),"")</f>
        <v/>
      </c>
      <c r="AE271" s="168" t="str">
        <f>IFERROR(VLOOKUP(AE270,'P1-1'!$B:$AP,41,FALSE),"")</f>
        <v/>
      </c>
      <c r="AF271" s="168" t="str">
        <f>IFERROR(VLOOKUP(AF270,'P1-1'!$B:$AP,41,FALSE),"")</f>
        <v/>
      </c>
      <c r="AG271" s="168" t="str">
        <f>IFERROR(VLOOKUP(AG270,'P1-1'!$B:$AP,41,FALSE),"")</f>
        <v/>
      </c>
      <c r="AH271" s="168" t="str">
        <f>IFERROR(VLOOKUP(AH270,'P1-1'!$B:$AP,41,FALSE),"")</f>
        <v/>
      </c>
      <c r="AI271" s="168" t="str">
        <f>IFERROR(VLOOKUP(AI270,'P1-1'!$B:$AP,41,FALSE),"")</f>
        <v/>
      </c>
      <c r="AJ271" s="168" t="str">
        <f>IFERROR(VLOOKUP(AJ270,'P1-1'!$B:$AP,41,FALSE),"")</f>
        <v/>
      </c>
      <c r="AK271" s="168" t="str">
        <f>IFERROR(VLOOKUP(AK270,'P1-1'!$B:$AP,41,FALSE),"")</f>
        <v/>
      </c>
      <c r="AL271" s="168" t="str">
        <f>IFERROR(VLOOKUP(AL270,'P1-1'!$B:$AP,41,FALSE),"")</f>
        <v/>
      </c>
      <c r="AM271" s="168" t="str">
        <f>IFERROR(VLOOKUP(AM270,'P1-1'!$B:$AP,41,FALSE),"")</f>
        <v/>
      </c>
      <c r="AN271" s="483"/>
      <c r="AO271" s="486"/>
      <c r="AP271" s="490"/>
      <c r="AQ271" s="491"/>
      <c r="AR271" s="486"/>
      <c r="AS271" s="486"/>
      <c r="AT271" s="494"/>
      <c r="AU271" s="327" t="str">
        <f t="shared" ref="AU271" si="319">IFERROR(IF($D270="□",($AO270/$AK$7),($AO270/$AK$9)),"")</f>
        <v/>
      </c>
      <c r="AV271" s="327" t="str">
        <f t="shared" ref="AV271" si="320">IFERROR(IF($D270="□",($AN270/$AO$7),($AN270/$AO$9)),"")</f>
        <v/>
      </c>
    </row>
    <row r="272" spans="1:48" s="139" customFormat="1" ht="12" customHeight="1" x14ac:dyDescent="0.15">
      <c r="A272" s="497"/>
      <c r="B272" s="500"/>
      <c r="C272" s="515"/>
      <c r="D272" s="506"/>
      <c r="E272" s="364"/>
      <c r="F272" s="511"/>
      <c r="G272" s="512"/>
      <c r="H272" s="169" t="s">
        <v>224</v>
      </c>
      <c r="I272" s="168" t="str">
        <f>IFERROR(VLOOKUP(I270,'P1-1'!$B:$AP,31,FALSE),"")</f>
        <v/>
      </c>
      <c r="J272" s="168" t="str">
        <f>IFERROR(VLOOKUP(J270,'P1-1'!$B:$AP,31,FALSE),"")</f>
        <v/>
      </c>
      <c r="K272" s="168" t="str">
        <f>IFERROR(VLOOKUP(K270,'P1-1'!$B:$AP,31,FALSE),"")</f>
        <v/>
      </c>
      <c r="L272" s="168" t="str">
        <f>IFERROR(VLOOKUP(L270,'P1-1'!$B:$AP,31,FALSE),"")</f>
        <v/>
      </c>
      <c r="M272" s="168" t="str">
        <f>IFERROR(VLOOKUP(M270,'P1-1'!$B:$AP,31,FALSE),"")</f>
        <v/>
      </c>
      <c r="N272" s="168" t="str">
        <f>IFERROR(VLOOKUP(N270,'P1-1'!$B:$AP,31,FALSE),"")</f>
        <v/>
      </c>
      <c r="O272" s="168" t="str">
        <f>IFERROR(VLOOKUP(O270,'P1-1'!$B:$AP,31,FALSE),"")</f>
        <v/>
      </c>
      <c r="P272" s="168" t="str">
        <f>IFERROR(VLOOKUP(P270,'P1-1'!$B:$AP,31,FALSE),"")</f>
        <v/>
      </c>
      <c r="Q272" s="168" t="str">
        <f>IFERROR(VLOOKUP(Q270,'P1-1'!$B:$AP,31,FALSE),"")</f>
        <v/>
      </c>
      <c r="R272" s="168" t="str">
        <f>IFERROR(VLOOKUP(R270,'P1-1'!$B:$AP,31,FALSE),"")</f>
        <v/>
      </c>
      <c r="S272" s="168" t="str">
        <f>IFERROR(VLOOKUP(S270,'P1-1'!$B:$AP,31,FALSE),"")</f>
        <v/>
      </c>
      <c r="T272" s="168" t="str">
        <f>IFERROR(VLOOKUP(T270,'P1-1'!$B:$AP,31,FALSE),"")</f>
        <v/>
      </c>
      <c r="U272" s="168" t="str">
        <f>IFERROR(VLOOKUP(U270,'P1-1'!$B:$AP,31,FALSE),"")</f>
        <v/>
      </c>
      <c r="V272" s="168" t="str">
        <f>IFERROR(VLOOKUP(V270,'P1-1'!$B:$AP,31,FALSE),"")</f>
        <v/>
      </c>
      <c r="W272" s="168" t="str">
        <f>IFERROR(VLOOKUP(W270,'P1-1'!$B:$AP,31,FALSE),"")</f>
        <v/>
      </c>
      <c r="X272" s="168" t="str">
        <f>IFERROR(VLOOKUP(X270,'P1-1'!$B:$AP,31,FALSE),"")</f>
        <v/>
      </c>
      <c r="Y272" s="168" t="str">
        <f>IFERROR(VLOOKUP(Y270,'P1-1'!$B:$AP,31,FALSE),"")</f>
        <v/>
      </c>
      <c r="Z272" s="168" t="str">
        <f>IFERROR(VLOOKUP(Z270,'P1-1'!$B:$AP,31,FALSE),"")</f>
        <v/>
      </c>
      <c r="AA272" s="168" t="str">
        <f>IFERROR(VLOOKUP(AA270,'P1-1'!$B:$AP,31,FALSE),"")</f>
        <v/>
      </c>
      <c r="AB272" s="168" t="str">
        <f>IFERROR(VLOOKUP(AB270,'P1-1'!$B:$AP,31,FALSE),"")</f>
        <v/>
      </c>
      <c r="AC272" s="168" t="str">
        <f>IFERROR(VLOOKUP(AC270,'P1-1'!$B:$AP,31,FALSE),"")</f>
        <v/>
      </c>
      <c r="AD272" s="168" t="str">
        <f>IFERROR(VLOOKUP(AD270,'P1-1'!$B:$AP,31,FALSE),"")</f>
        <v/>
      </c>
      <c r="AE272" s="168" t="str">
        <f>IFERROR(VLOOKUP(AE270,'P1-1'!$B:$AP,31,FALSE),"")</f>
        <v/>
      </c>
      <c r="AF272" s="168" t="str">
        <f>IFERROR(VLOOKUP(AF270,'P1-1'!$B:$AP,31,FALSE),"")</f>
        <v/>
      </c>
      <c r="AG272" s="168" t="str">
        <f>IFERROR(VLOOKUP(AG270,'P1-1'!$B:$AP,31,FALSE),"")</f>
        <v/>
      </c>
      <c r="AH272" s="168" t="str">
        <f>IFERROR(VLOOKUP(AH270,'P1-1'!$B:$AP,31,FALSE),"")</f>
        <v/>
      </c>
      <c r="AI272" s="168" t="str">
        <f>IFERROR(VLOOKUP(AI270,'P1-1'!$B:$AP,31,FALSE),"")</f>
        <v/>
      </c>
      <c r="AJ272" s="168" t="str">
        <f>IFERROR(VLOOKUP(AJ270,'P1-1'!$B:$AP,31,FALSE),"")</f>
        <v/>
      </c>
      <c r="AK272" s="168" t="str">
        <f>IFERROR(VLOOKUP(AK270,'P1-1'!$B:$AP,31,FALSE),"")</f>
        <v/>
      </c>
      <c r="AL272" s="168" t="str">
        <f>IFERROR(VLOOKUP(AL270,'P1-1'!$B:$AP,31,FALSE),"")</f>
        <v/>
      </c>
      <c r="AM272" s="168" t="str">
        <f>IFERROR(VLOOKUP(AM270,'P1-1'!$B:$AP,31,FALSE),"")</f>
        <v/>
      </c>
      <c r="AN272" s="484"/>
      <c r="AO272" s="487"/>
      <c r="AP272" s="492"/>
      <c r="AQ272" s="493"/>
      <c r="AR272" s="487"/>
      <c r="AS272" s="487"/>
      <c r="AT272" s="494"/>
      <c r="AU272" s="328"/>
      <c r="AV272" s="328"/>
    </row>
    <row r="273" spans="1:48" s="139" customFormat="1" ht="12" customHeight="1" x14ac:dyDescent="0.15">
      <c r="A273" s="495">
        <v>84</v>
      </c>
      <c r="B273" s="498"/>
      <c r="C273" s="513"/>
      <c r="D273" s="504" t="s">
        <v>95</v>
      </c>
      <c r="E273" s="363"/>
      <c r="F273" s="507"/>
      <c r="G273" s="508"/>
      <c r="H273" s="166" t="s">
        <v>221</v>
      </c>
      <c r="I273" s="325"/>
      <c r="J273" s="325"/>
      <c r="K273" s="325"/>
      <c r="L273" s="325"/>
      <c r="M273" s="325"/>
      <c r="N273" s="325"/>
      <c r="O273" s="325"/>
      <c r="P273" s="325"/>
      <c r="Q273" s="325"/>
      <c r="R273" s="325"/>
      <c r="S273" s="325"/>
      <c r="T273" s="325"/>
      <c r="U273" s="325"/>
      <c r="V273" s="325"/>
      <c r="W273" s="325"/>
      <c r="X273" s="325"/>
      <c r="Y273" s="325"/>
      <c r="Z273" s="325"/>
      <c r="AA273" s="325"/>
      <c r="AB273" s="325"/>
      <c r="AC273" s="325"/>
      <c r="AD273" s="325"/>
      <c r="AE273" s="325"/>
      <c r="AF273" s="325"/>
      <c r="AG273" s="325"/>
      <c r="AH273" s="325"/>
      <c r="AI273" s="325"/>
      <c r="AJ273" s="325"/>
      <c r="AK273" s="325"/>
      <c r="AL273" s="325"/>
      <c r="AM273" s="325"/>
      <c r="AN273" s="482">
        <f t="shared" ref="AN273" si="321">IF(LEFT($AN$2,6)="共同生活援助",SUM(I274:AM274),SUM(I274:AM275))</f>
        <v>0</v>
      </c>
      <c r="AO273" s="485">
        <f>IF($AN$4="４週",AN273/4,AN273/(DAY(EOMONTH($I$22,0))/7))</f>
        <v>0</v>
      </c>
      <c r="AP273" s="488"/>
      <c r="AQ273" s="489"/>
      <c r="AR273" s="485" t="str">
        <f t="shared" ref="AR273" si="322">IF($AN$4="４週",AU274,AV274)</f>
        <v/>
      </c>
      <c r="AS273" s="485"/>
      <c r="AT273" s="494"/>
      <c r="AU273" s="326" t="s">
        <v>508</v>
      </c>
      <c r="AV273" s="326" t="s">
        <v>222</v>
      </c>
    </row>
    <row r="274" spans="1:48" s="139" customFormat="1" ht="12" customHeight="1" x14ac:dyDescent="0.15">
      <c r="A274" s="496"/>
      <c r="B274" s="499"/>
      <c r="C274" s="514"/>
      <c r="D274" s="505"/>
      <c r="E274" s="364"/>
      <c r="F274" s="509"/>
      <c r="G274" s="510"/>
      <c r="H274" s="167" t="s">
        <v>223</v>
      </c>
      <c r="I274" s="168" t="str">
        <f>IFERROR(VLOOKUP(I273,'P1-1'!$B:$AP,41,FALSE),"")</f>
        <v/>
      </c>
      <c r="J274" s="168" t="str">
        <f>IFERROR(VLOOKUP(J273,'P1-1'!$B:$AP,41,FALSE),"")</f>
        <v/>
      </c>
      <c r="K274" s="168" t="str">
        <f>IFERROR(VLOOKUP(K273,'P1-1'!$B:$AP,41,FALSE),"")</f>
        <v/>
      </c>
      <c r="L274" s="168" t="str">
        <f>IFERROR(VLOOKUP(L273,'P1-1'!$B:$AP,41,FALSE),"")</f>
        <v/>
      </c>
      <c r="M274" s="168" t="str">
        <f>IFERROR(VLOOKUP(M273,'P1-1'!$B:$AP,41,FALSE),"")</f>
        <v/>
      </c>
      <c r="N274" s="168" t="str">
        <f>IFERROR(VLOOKUP(N273,'P1-1'!$B:$AP,41,FALSE),"")</f>
        <v/>
      </c>
      <c r="O274" s="168" t="str">
        <f>IFERROR(VLOOKUP(O273,'P1-1'!$B:$AP,41,FALSE),"")</f>
        <v/>
      </c>
      <c r="P274" s="168" t="str">
        <f>IFERROR(VLOOKUP(P273,'P1-1'!$B:$AP,41,FALSE),"")</f>
        <v/>
      </c>
      <c r="Q274" s="168" t="str">
        <f>IFERROR(VLOOKUP(Q273,'P1-1'!$B:$AP,41,FALSE),"")</f>
        <v/>
      </c>
      <c r="R274" s="168" t="str">
        <f>IFERROR(VLOOKUP(R273,'P1-1'!$B:$AP,41,FALSE),"")</f>
        <v/>
      </c>
      <c r="S274" s="168" t="str">
        <f>IFERROR(VLOOKUP(S273,'P1-1'!$B:$AP,41,FALSE),"")</f>
        <v/>
      </c>
      <c r="T274" s="168" t="str">
        <f>IFERROR(VLOOKUP(T273,'P1-1'!$B:$AP,41,FALSE),"")</f>
        <v/>
      </c>
      <c r="U274" s="168" t="str">
        <f>IFERROR(VLOOKUP(U273,'P1-1'!$B:$AP,41,FALSE),"")</f>
        <v/>
      </c>
      <c r="V274" s="168" t="str">
        <f>IFERROR(VLOOKUP(V273,'P1-1'!$B:$AP,41,FALSE),"")</f>
        <v/>
      </c>
      <c r="W274" s="168" t="str">
        <f>IFERROR(VLOOKUP(W273,'P1-1'!$B:$AP,41,FALSE),"")</f>
        <v/>
      </c>
      <c r="X274" s="168" t="str">
        <f>IFERROR(VLOOKUP(X273,'P1-1'!$B:$AP,41,FALSE),"")</f>
        <v/>
      </c>
      <c r="Y274" s="168" t="str">
        <f>IFERROR(VLOOKUP(Y273,'P1-1'!$B:$AP,41,FALSE),"")</f>
        <v/>
      </c>
      <c r="Z274" s="168" t="str">
        <f>IFERROR(VLOOKUP(Z273,'P1-1'!$B:$AP,41,FALSE),"")</f>
        <v/>
      </c>
      <c r="AA274" s="168" t="str">
        <f>IFERROR(VLOOKUP(AA273,'P1-1'!$B:$AP,41,FALSE),"")</f>
        <v/>
      </c>
      <c r="AB274" s="168" t="str">
        <f>IFERROR(VLOOKUP(AB273,'P1-1'!$B:$AP,41,FALSE),"")</f>
        <v/>
      </c>
      <c r="AC274" s="168" t="str">
        <f>IFERROR(VLOOKUP(AC273,'P1-1'!$B:$AP,41,FALSE),"")</f>
        <v/>
      </c>
      <c r="AD274" s="168" t="str">
        <f>IFERROR(VLOOKUP(AD273,'P1-1'!$B:$AP,41,FALSE),"")</f>
        <v/>
      </c>
      <c r="AE274" s="168" t="str">
        <f>IFERROR(VLOOKUP(AE273,'P1-1'!$B:$AP,41,FALSE),"")</f>
        <v/>
      </c>
      <c r="AF274" s="168" t="str">
        <f>IFERROR(VLOOKUP(AF273,'P1-1'!$B:$AP,41,FALSE),"")</f>
        <v/>
      </c>
      <c r="AG274" s="168" t="str">
        <f>IFERROR(VLOOKUP(AG273,'P1-1'!$B:$AP,41,FALSE),"")</f>
        <v/>
      </c>
      <c r="AH274" s="168" t="str">
        <f>IFERROR(VLOOKUP(AH273,'P1-1'!$B:$AP,41,FALSE),"")</f>
        <v/>
      </c>
      <c r="AI274" s="168" t="str">
        <f>IFERROR(VLOOKUP(AI273,'P1-1'!$B:$AP,41,FALSE),"")</f>
        <v/>
      </c>
      <c r="AJ274" s="168" t="str">
        <f>IFERROR(VLOOKUP(AJ273,'P1-1'!$B:$AP,41,FALSE),"")</f>
        <v/>
      </c>
      <c r="AK274" s="168" t="str">
        <f>IFERROR(VLOOKUP(AK273,'P1-1'!$B:$AP,41,FALSE),"")</f>
        <v/>
      </c>
      <c r="AL274" s="168" t="str">
        <f>IFERROR(VLOOKUP(AL273,'P1-1'!$B:$AP,41,FALSE),"")</f>
        <v/>
      </c>
      <c r="AM274" s="168" t="str">
        <f>IFERROR(VLOOKUP(AM273,'P1-1'!$B:$AP,41,FALSE),"")</f>
        <v/>
      </c>
      <c r="AN274" s="483"/>
      <c r="AO274" s="486"/>
      <c r="AP274" s="490"/>
      <c r="AQ274" s="491"/>
      <c r="AR274" s="486"/>
      <c r="AS274" s="486"/>
      <c r="AT274" s="494"/>
      <c r="AU274" s="327" t="str">
        <f t="shared" ref="AU274" si="323">IFERROR(IF($D273="□",($AO273/$AK$7),($AO273/$AK$9)),"")</f>
        <v/>
      </c>
      <c r="AV274" s="327" t="str">
        <f t="shared" ref="AV274" si="324">IFERROR(IF($D273="□",($AN273/$AO$7),($AN273/$AO$9)),"")</f>
        <v/>
      </c>
    </row>
    <row r="275" spans="1:48" s="139" customFormat="1" ht="12" customHeight="1" x14ac:dyDescent="0.15">
      <c r="A275" s="497"/>
      <c r="B275" s="500"/>
      <c r="C275" s="515"/>
      <c r="D275" s="506"/>
      <c r="E275" s="364"/>
      <c r="F275" s="511"/>
      <c r="G275" s="512"/>
      <c r="H275" s="169" t="s">
        <v>224</v>
      </c>
      <c r="I275" s="168" t="str">
        <f>IFERROR(VLOOKUP(I273,'P1-1'!$B:$AP,31,FALSE),"")</f>
        <v/>
      </c>
      <c r="J275" s="168" t="str">
        <f>IFERROR(VLOOKUP(J273,'P1-1'!$B:$AP,31,FALSE),"")</f>
        <v/>
      </c>
      <c r="K275" s="168" t="str">
        <f>IFERROR(VLOOKUP(K273,'P1-1'!$B:$AP,31,FALSE),"")</f>
        <v/>
      </c>
      <c r="L275" s="168" t="str">
        <f>IFERROR(VLOOKUP(L273,'P1-1'!$B:$AP,31,FALSE),"")</f>
        <v/>
      </c>
      <c r="M275" s="168" t="str">
        <f>IFERROR(VLOOKUP(M273,'P1-1'!$B:$AP,31,FALSE),"")</f>
        <v/>
      </c>
      <c r="N275" s="168" t="str">
        <f>IFERROR(VLOOKUP(N273,'P1-1'!$B:$AP,31,FALSE),"")</f>
        <v/>
      </c>
      <c r="O275" s="168" t="str">
        <f>IFERROR(VLOOKUP(O273,'P1-1'!$B:$AP,31,FALSE),"")</f>
        <v/>
      </c>
      <c r="P275" s="168" t="str">
        <f>IFERROR(VLOOKUP(P273,'P1-1'!$B:$AP,31,FALSE),"")</f>
        <v/>
      </c>
      <c r="Q275" s="168" t="str">
        <f>IFERROR(VLOOKUP(Q273,'P1-1'!$B:$AP,31,FALSE),"")</f>
        <v/>
      </c>
      <c r="R275" s="168" t="str">
        <f>IFERROR(VLOOKUP(R273,'P1-1'!$B:$AP,31,FALSE),"")</f>
        <v/>
      </c>
      <c r="S275" s="168" t="str">
        <f>IFERROR(VLOOKUP(S273,'P1-1'!$B:$AP,31,FALSE),"")</f>
        <v/>
      </c>
      <c r="T275" s="168" t="str">
        <f>IFERROR(VLOOKUP(T273,'P1-1'!$B:$AP,31,FALSE),"")</f>
        <v/>
      </c>
      <c r="U275" s="168" t="str">
        <f>IFERROR(VLOOKUP(U273,'P1-1'!$B:$AP,31,FALSE),"")</f>
        <v/>
      </c>
      <c r="V275" s="168" t="str">
        <f>IFERROR(VLOOKUP(V273,'P1-1'!$B:$AP,31,FALSE),"")</f>
        <v/>
      </c>
      <c r="W275" s="168" t="str">
        <f>IFERROR(VLOOKUP(W273,'P1-1'!$B:$AP,31,FALSE),"")</f>
        <v/>
      </c>
      <c r="X275" s="168" t="str">
        <f>IFERROR(VLOOKUP(X273,'P1-1'!$B:$AP,31,FALSE),"")</f>
        <v/>
      </c>
      <c r="Y275" s="168" t="str">
        <f>IFERROR(VLOOKUP(Y273,'P1-1'!$B:$AP,31,FALSE),"")</f>
        <v/>
      </c>
      <c r="Z275" s="168" t="str">
        <f>IFERROR(VLOOKUP(Z273,'P1-1'!$B:$AP,31,FALSE),"")</f>
        <v/>
      </c>
      <c r="AA275" s="168" t="str">
        <f>IFERROR(VLOOKUP(AA273,'P1-1'!$B:$AP,31,FALSE),"")</f>
        <v/>
      </c>
      <c r="AB275" s="168" t="str">
        <f>IFERROR(VLOOKUP(AB273,'P1-1'!$B:$AP,31,FALSE),"")</f>
        <v/>
      </c>
      <c r="AC275" s="168" t="str">
        <f>IFERROR(VLOOKUP(AC273,'P1-1'!$B:$AP,31,FALSE),"")</f>
        <v/>
      </c>
      <c r="AD275" s="168" t="str">
        <f>IFERROR(VLOOKUP(AD273,'P1-1'!$B:$AP,31,FALSE),"")</f>
        <v/>
      </c>
      <c r="AE275" s="168" t="str">
        <f>IFERROR(VLOOKUP(AE273,'P1-1'!$B:$AP,31,FALSE),"")</f>
        <v/>
      </c>
      <c r="AF275" s="168" t="str">
        <f>IFERROR(VLOOKUP(AF273,'P1-1'!$B:$AP,31,FALSE),"")</f>
        <v/>
      </c>
      <c r="AG275" s="168" t="str">
        <f>IFERROR(VLOOKUP(AG273,'P1-1'!$B:$AP,31,FALSE),"")</f>
        <v/>
      </c>
      <c r="AH275" s="168" t="str">
        <f>IFERROR(VLOOKUP(AH273,'P1-1'!$B:$AP,31,FALSE),"")</f>
        <v/>
      </c>
      <c r="AI275" s="168" t="str">
        <f>IFERROR(VLOOKUP(AI273,'P1-1'!$B:$AP,31,FALSE),"")</f>
        <v/>
      </c>
      <c r="AJ275" s="168" t="str">
        <f>IFERROR(VLOOKUP(AJ273,'P1-1'!$B:$AP,31,FALSE),"")</f>
        <v/>
      </c>
      <c r="AK275" s="168" t="str">
        <f>IFERROR(VLOOKUP(AK273,'P1-1'!$B:$AP,31,FALSE),"")</f>
        <v/>
      </c>
      <c r="AL275" s="168" t="str">
        <f>IFERROR(VLOOKUP(AL273,'P1-1'!$B:$AP,31,FALSE),"")</f>
        <v/>
      </c>
      <c r="AM275" s="168" t="str">
        <f>IFERROR(VLOOKUP(AM273,'P1-1'!$B:$AP,31,FALSE),"")</f>
        <v/>
      </c>
      <c r="AN275" s="484"/>
      <c r="AO275" s="487"/>
      <c r="AP275" s="492"/>
      <c r="AQ275" s="493"/>
      <c r="AR275" s="487"/>
      <c r="AS275" s="487"/>
      <c r="AT275" s="494"/>
      <c r="AU275" s="328"/>
      <c r="AV275" s="328"/>
    </row>
    <row r="276" spans="1:48" s="139" customFormat="1" ht="12" customHeight="1" x14ac:dyDescent="0.15">
      <c r="A276" s="495">
        <v>85</v>
      </c>
      <c r="B276" s="498"/>
      <c r="C276" s="513"/>
      <c r="D276" s="504" t="s">
        <v>95</v>
      </c>
      <c r="E276" s="363"/>
      <c r="F276" s="507"/>
      <c r="G276" s="508"/>
      <c r="H276" s="166" t="s">
        <v>221</v>
      </c>
      <c r="I276" s="325"/>
      <c r="J276" s="325"/>
      <c r="K276" s="325"/>
      <c r="L276" s="325"/>
      <c r="M276" s="325"/>
      <c r="N276" s="325"/>
      <c r="O276" s="325"/>
      <c r="P276" s="325"/>
      <c r="Q276" s="325"/>
      <c r="R276" s="325"/>
      <c r="S276" s="325"/>
      <c r="T276" s="325"/>
      <c r="U276" s="325"/>
      <c r="V276" s="325"/>
      <c r="W276" s="325"/>
      <c r="X276" s="325"/>
      <c r="Y276" s="325"/>
      <c r="Z276" s="325"/>
      <c r="AA276" s="325"/>
      <c r="AB276" s="325"/>
      <c r="AC276" s="325"/>
      <c r="AD276" s="325"/>
      <c r="AE276" s="325"/>
      <c r="AF276" s="325"/>
      <c r="AG276" s="325"/>
      <c r="AH276" s="325"/>
      <c r="AI276" s="325"/>
      <c r="AJ276" s="325"/>
      <c r="AK276" s="325"/>
      <c r="AL276" s="325"/>
      <c r="AM276" s="325"/>
      <c r="AN276" s="482">
        <f t="shared" ref="AN276" si="325">IF(LEFT($AN$2,6)="共同生活援助",SUM(I277:AM277),SUM(I277:AM278))</f>
        <v>0</v>
      </c>
      <c r="AO276" s="485">
        <f>IF($AN$4="４週",AN276/4,AN276/(DAY(EOMONTH($I$22,0))/7))</f>
        <v>0</v>
      </c>
      <c r="AP276" s="488"/>
      <c r="AQ276" s="489"/>
      <c r="AR276" s="485" t="str">
        <f t="shared" ref="AR276" si="326">IF($AN$4="４週",AU277,AV277)</f>
        <v/>
      </c>
      <c r="AS276" s="485"/>
      <c r="AT276" s="494"/>
      <c r="AU276" s="326" t="s">
        <v>508</v>
      </c>
      <c r="AV276" s="326" t="s">
        <v>222</v>
      </c>
    </row>
    <row r="277" spans="1:48" s="139" customFormat="1" ht="12" customHeight="1" x14ac:dyDescent="0.15">
      <c r="A277" s="496"/>
      <c r="B277" s="499"/>
      <c r="C277" s="514"/>
      <c r="D277" s="505"/>
      <c r="E277" s="364"/>
      <c r="F277" s="509"/>
      <c r="G277" s="510"/>
      <c r="H277" s="167" t="s">
        <v>223</v>
      </c>
      <c r="I277" s="168" t="str">
        <f>IFERROR(VLOOKUP(I276,'P1-1'!$B:$AP,41,FALSE),"")</f>
        <v/>
      </c>
      <c r="J277" s="168" t="str">
        <f>IFERROR(VLOOKUP(J276,'P1-1'!$B:$AP,41,FALSE),"")</f>
        <v/>
      </c>
      <c r="K277" s="168" t="str">
        <f>IFERROR(VLOOKUP(K276,'P1-1'!$B:$AP,41,FALSE),"")</f>
        <v/>
      </c>
      <c r="L277" s="168" t="str">
        <f>IFERROR(VLOOKUP(L276,'P1-1'!$B:$AP,41,FALSE),"")</f>
        <v/>
      </c>
      <c r="M277" s="168" t="str">
        <f>IFERROR(VLOOKUP(M276,'P1-1'!$B:$AP,41,FALSE),"")</f>
        <v/>
      </c>
      <c r="N277" s="168" t="str">
        <f>IFERROR(VLOOKUP(N276,'P1-1'!$B:$AP,41,FALSE),"")</f>
        <v/>
      </c>
      <c r="O277" s="168" t="str">
        <f>IFERROR(VLOOKUP(O276,'P1-1'!$B:$AP,41,FALSE),"")</f>
        <v/>
      </c>
      <c r="P277" s="168" t="str">
        <f>IFERROR(VLOOKUP(P276,'P1-1'!$B:$AP,41,FALSE),"")</f>
        <v/>
      </c>
      <c r="Q277" s="168" t="str">
        <f>IFERROR(VLOOKUP(Q276,'P1-1'!$B:$AP,41,FALSE),"")</f>
        <v/>
      </c>
      <c r="R277" s="168" t="str">
        <f>IFERROR(VLOOKUP(R276,'P1-1'!$B:$AP,41,FALSE),"")</f>
        <v/>
      </c>
      <c r="S277" s="168" t="str">
        <f>IFERROR(VLOOKUP(S276,'P1-1'!$B:$AP,41,FALSE),"")</f>
        <v/>
      </c>
      <c r="T277" s="168" t="str">
        <f>IFERROR(VLOOKUP(T276,'P1-1'!$B:$AP,41,FALSE),"")</f>
        <v/>
      </c>
      <c r="U277" s="168" t="str">
        <f>IFERROR(VLOOKUP(U276,'P1-1'!$B:$AP,41,FALSE),"")</f>
        <v/>
      </c>
      <c r="V277" s="168" t="str">
        <f>IFERROR(VLOOKUP(V276,'P1-1'!$B:$AP,41,FALSE),"")</f>
        <v/>
      </c>
      <c r="W277" s="168" t="str">
        <f>IFERROR(VLOOKUP(W276,'P1-1'!$B:$AP,41,FALSE),"")</f>
        <v/>
      </c>
      <c r="X277" s="168" t="str">
        <f>IFERROR(VLOOKUP(X276,'P1-1'!$B:$AP,41,FALSE),"")</f>
        <v/>
      </c>
      <c r="Y277" s="168" t="str">
        <f>IFERROR(VLOOKUP(Y276,'P1-1'!$B:$AP,41,FALSE),"")</f>
        <v/>
      </c>
      <c r="Z277" s="168" t="str">
        <f>IFERROR(VLOOKUP(Z276,'P1-1'!$B:$AP,41,FALSE),"")</f>
        <v/>
      </c>
      <c r="AA277" s="168" t="str">
        <f>IFERROR(VLOOKUP(AA276,'P1-1'!$B:$AP,41,FALSE),"")</f>
        <v/>
      </c>
      <c r="AB277" s="168" t="str">
        <f>IFERROR(VLOOKUP(AB276,'P1-1'!$B:$AP,41,FALSE),"")</f>
        <v/>
      </c>
      <c r="AC277" s="168" t="str">
        <f>IFERROR(VLOOKUP(AC276,'P1-1'!$B:$AP,41,FALSE),"")</f>
        <v/>
      </c>
      <c r="AD277" s="168" t="str">
        <f>IFERROR(VLOOKUP(AD276,'P1-1'!$B:$AP,41,FALSE),"")</f>
        <v/>
      </c>
      <c r="AE277" s="168" t="str">
        <f>IFERROR(VLOOKUP(AE276,'P1-1'!$B:$AP,41,FALSE),"")</f>
        <v/>
      </c>
      <c r="AF277" s="168" t="str">
        <f>IFERROR(VLOOKUP(AF276,'P1-1'!$B:$AP,41,FALSE),"")</f>
        <v/>
      </c>
      <c r="AG277" s="168" t="str">
        <f>IFERROR(VLOOKUP(AG276,'P1-1'!$B:$AP,41,FALSE),"")</f>
        <v/>
      </c>
      <c r="AH277" s="168" t="str">
        <f>IFERROR(VLOOKUP(AH276,'P1-1'!$B:$AP,41,FALSE),"")</f>
        <v/>
      </c>
      <c r="AI277" s="168" t="str">
        <f>IFERROR(VLOOKUP(AI276,'P1-1'!$B:$AP,41,FALSE),"")</f>
        <v/>
      </c>
      <c r="AJ277" s="168" t="str">
        <f>IFERROR(VLOOKUP(AJ276,'P1-1'!$B:$AP,41,FALSE),"")</f>
        <v/>
      </c>
      <c r="AK277" s="168" t="str">
        <f>IFERROR(VLOOKUP(AK276,'P1-1'!$B:$AP,41,FALSE),"")</f>
        <v/>
      </c>
      <c r="AL277" s="168" t="str">
        <f>IFERROR(VLOOKUP(AL276,'P1-1'!$B:$AP,41,FALSE),"")</f>
        <v/>
      </c>
      <c r="AM277" s="168" t="str">
        <f>IFERROR(VLOOKUP(AM276,'P1-1'!$B:$AP,41,FALSE),"")</f>
        <v/>
      </c>
      <c r="AN277" s="483"/>
      <c r="AO277" s="486"/>
      <c r="AP277" s="490"/>
      <c r="AQ277" s="491"/>
      <c r="AR277" s="486"/>
      <c r="AS277" s="486"/>
      <c r="AT277" s="494"/>
      <c r="AU277" s="327" t="str">
        <f t="shared" ref="AU277" si="327">IFERROR(IF($D276="□",($AO276/$AK$7),($AO276/$AK$9)),"")</f>
        <v/>
      </c>
      <c r="AV277" s="327" t="str">
        <f t="shared" ref="AV277" si="328">IFERROR(IF($D276="□",($AN276/$AO$7),($AN276/$AO$9)),"")</f>
        <v/>
      </c>
    </row>
    <row r="278" spans="1:48" s="139" customFormat="1" ht="12" customHeight="1" x14ac:dyDescent="0.15">
      <c r="A278" s="497"/>
      <c r="B278" s="500"/>
      <c r="C278" s="515"/>
      <c r="D278" s="506"/>
      <c r="E278" s="364"/>
      <c r="F278" s="511"/>
      <c r="G278" s="512"/>
      <c r="H278" s="169" t="s">
        <v>224</v>
      </c>
      <c r="I278" s="170" t="str">
        <f>IFERROR(VLOOKUP(I276,'P1-1'!$B:$AP,31,FALSE),"")</f>
        <v/>
      </c>
      <c r="J278" s="168" t="str">
        <f>IFERROR(VLOOKUP(J276,'P1-1'!$B:$AP,31,FALSE),"")</f>
        <v/>
      </c>
      <c r="K278" s="168" t="str">
        <f>IFERROR(VLOOKUP(K276,'P1-1'!$B:$AP,31,FALSE),"")</f>
        <v/>
      </c>
      <c r="L278" s="168" t="str">
        <f>IFERROR(VLOOKUP(L276,'P1-1'!$B:$AP,31,FALSE),"")</f>
        <v/>
      </c>
      <c r="M278" s="168" t="str">
        <f>IFERROR(VLOOKUP(M276,'P1-1'!$B:$AP,31,FALSE),"")</f>
        <v/>
      </c>
      <c r="N278" s="168" t="str">
        <f>IFERROR(VLOOKUP(N276,'P1-1'!$B:$AP,31,FALSE),"")</f>
        <v/>
      </c>
      <c r="O278" s="168" t="str">
        <f>IFERROR(VLOOKUP(O276,'P1-1'!$B:$AP,31,FALSE),"")</f>
        <v/>
      </c>
      <c r="P278" s="168" t="str">
        <f>IFERROR(VLOOKUP(P276,'P1-1'!$B:$AP,31,FALSE),"")</f>
        <v/>
      </c>
      <c r="Q278" s="168" t="str">
        <f>IFERROR(VLOOKUP(Q276,'P1-1'!$B:$AP,31,FALSE),"")</f>
        <v/>
      </c>
      <c r="R278" s="168" t="str">
        <f>IFERROR(VLOOKUP(R276,'P1-1'!$B:$AP,31,FALSE),"")</f>
        <v/>
      </c>
      <c r="S278" s="168" t="str">
        <f>IFERROR(VLOOKUP(S276,'P1-1'!$B:$AP,31,FALSE),"")</f>
        <v/>
      </c>
      <c r="T278" s="168" t="str">
        <f>IFERROR(VLOOKUP(T276,'P1-1'!$B:$AP,31,FALSE),"")</f>
        <v/>
      </c>
      <c r="U278" s="168" t="str">
        <f>IFERROR(VLOOKUP(U276,'P1-1'!$B:$AP,31,FALSE),"")</f>
        <v/>
      </c>
      <c r="V278" s="168" t="str">
        <f>IFERROR(VLOOKUP(V276,'P1-1'!$B:$AP,31,FALSE),"")</f>
        <v/>
      </c>
      <c r="W278" s="168" t="str">
        <f>IFERROR(VLOOKUP(W276,'P1-1'!$B:$AP,31,FALSE),"")</f>
        <v/>
      </c>
      <c r="X278" s="168" t="str">
        <f>IFERROR(VLOOKUP(X276,'P1-1'!$B:$AP,31,FALSE),"")</f>
        <v/>
      </c>
      <c r="Y278" s="168" t="str">
        <f>IFERROR(VLOOKUP(Y276,'P1-1'!$B:$AP,31,FALSE),"")</f>
        <v/>
      </c>
      <c r="Z278" s="168" t="str">
        <f>IFERROR(VLOOKUP(Z276,'P1-1'!$B:$AP,31,FALSE),"")</f>
        <v/>
      </c>
      <c r="AA278" s="168" t="str">
        <f>IFERROR(VLOOKUP(AA276,'P1-1'!$B:$AP,31,FALSE),"")</f>
        <v/>
      </c>
      <c r="AB278" s="168" t="str">
        <f>IFERROR(VLOOKUP(AB276,'P1-1'!$B:$AP,31,FALSE),"")</f>
        <v/>
      </c>
      <c r="AC278" s="168" t="str">
        <f>IFERROR(VLOOKUP(AC276,'P1-1'!$B:$AP,31,FALSE),"")</f>
        <v/>
      </c>
      <c r="AD278" s="168" t="str">
        <f>IFERROR(VLOOKUP(AD276,'P1-1'!$B:$AP,31,FALSE),"")</f>
        <v/>
      </c>
      <c r="AE278" s="168" t="str">
        <f>IFERROR(VLOOKUP(AE276,'P1-1'!$B:$AP,31,FALSE),"")</f>
        <v/>
      </c>
      <c r="AF278" s="168" t="str">
        <f>IFERROR(VLOOKUP(AF276,'P1-1'!$B:$AP,31,FALSE),"")</f>
        <v/>
      </c>
      <c r="AG278" s="168" t="str">
        <f>IFERROR(VLOOKUP(AG276,'P1-1'!$B:$AP,31,FALSE),"")</f>
        <v/>
      </c>
      <c r="AH278" s="168" t="str">
        <f>IFERROR(VLOOKUP(AH276,'P1-1'!$B:$AP,31,FALSE),"")</f>
        <v/>
      </c>
      <c r="AI278" s="168" t="str">
        <f>IFERROR(VLOOKUP(AI276,'P1-1'!$B:$AP,31,FALSE),"")</f>
        <v/>
      </c>
      <c r="AJ278" s="168" t="str">
        <f>IFERROR(VLOOKUP(AJ276,'P1-1'!$B:$AP,31,FALSE),"")</f>
        <v/>
      </c>
      <c r="AK278" s="168" t="str">
        <f>IFERROR(VLOOKUP(AK276,'P1-1'!$B:$AP,31,FALSE),"")</f>
        <v/>
      </c>
      <c r="AL278" s="168" t="str">
        <f>IFERROR(VLOOKUP(AL276,'P1-1'!$B:$AP,31,FALSE),"")</f>
        <v/>
      </c>
      <c r="AM278" s="168" t="str">
        <f>IFERROR(VLOOKUP(AM276,'P1-1'!$B:$AP,31,FALSE),"")</f>
        <v/>
      </c>
      <c r="AN278" s="484"/>
      <c r="AO278" s="487"/>
      <c r="AP278" s="492"/>
      <c r="AQ278" s="493"/>
      <c r="AR278" s="487"/>
      <c r="AS278" s="487"/>
      <c r="AT278" s="494"/>
      <c r="AU278" s="328"/>
      <c r="AV278" s="328"/>
    </row>
    <row r="279" spans="1:48" s="139" customFormat="1" ht="12" customHeight="1" x14ac:dyDescent="0.15">
      <c r="A279" s="495">
        <v>86</v>
      </c>
      <c r="B279" s="498"/>
      <c r="C279" s="513"/>
      <c r="D279" s="504" t="s">
        <v>95</v>
      </c>
      <c r="E279" s="363"/>
      <c r="F279" s="507"/>
      <c r="G279" s="508"/>
      <c r="H279" s="166" t="s">
        <v>221</v>
      </c>
      <c r="I279" s="325"/>
      <c r="J279" s="325"/>
      <c r="K279" s="325"/>
      <c r="L279" s="325"/>
      <c r="M279" s="325"/>
      <c r="N279" s="325"/>
      <c r="O279" s="325"/>
      <c r="P279" s="325"/>
      <c r="Q279" s="325"/>
      <c r="R279" s="325"/>
      <c r="S279" s="325"/>
      <c r="T279" s="325"/>
      <c r="U279" s="325"/>
      <c r="V279" s="325"/>
      <c r="W279" s="325"/>
      <c r="X279" s="325"/>
      <c r="Y279" s="325"/>
      <c r="Z279" s="325"/>
      <c r="AA279" s="325"/>
      <c r="AB279" s="325"/>
      <c r="AC279" s="325"/>
      <c r="AD279" s="325"/>
      <c r="AE279" s="325"/>
      <c r="AF279" s="325"/>
      <c r="AG279" s="325"/>
      <c r="AH279" s="325"/>
      <c r="AI279" s="325"/>
      <c r="AJ279" s="325"/>
      <c r="AK279" s="325"/>
      <c r="AL279" s="325"/>
      <c r="AM279" s="325"/>
      <c r="AN279" s="482">
        <f t="shared" ref="AN279" si="329">IF(LEFT($AN$2,6)="共同生活援助",SUM(I280:AM280),SUM(I280:AM281))</f>
        <v>0</v>
      </c>
      <c r="AO279" s="485">
        <f>IF($AN$4="４週",AN279/4,AN279/(DAY(EOMONTH($I$22,0))/7))</f>
        <v>0</v>
      </c>
      <c r="AP279" s="488"/>
      <c r="AQ279" s="489"/>
      <c r="AR279" s="485" t="str">
        <f t="shared" ref="AR279" si="330">IF($AN$4="４週",AU280,AV280)</f>
        <v/>
      </c>
      <c r="AS279" s="485"/>
      <c r="AT279" s="494"/>
      <c r="AU279" s="326" t="s">
        <v>508</v>
      </c>
      <c r="AV279" s="326" t="s">
        <v>222</v>
      </c>
    </row>
    <row r="280" spans="1:48" s="139" customFormat="1" ht="12" customHeight="1" x14ac:dyDescent="0.15">
      <c r="A280" s="496"/>
      <c r="B280" s="499"/>
      <c r="C280" s="514"/>
      <c r="D280" s="505"/>
      <c r="E280" s="364"/>
      <c r="F280" s="509"/>
      <c r="G280" s="510"/>
      <c r="H280" s="167" t="s">
        <v>223</v>
      </c>
      <c r="I280" s="168" t="str">
        <f>IFERROR(VLOOKUP(I279,'P1-1'!$B:$AP,41,FALSE),"")</f>
        <v/>
      </c>
      <c r="J280" s="168" t="str">
        <f>IFERROR(VLOOKUP(J279,'P1-1'!$B:$AP,41,FALSE),"")</f>
        <v/>
      </c>
      <c r="K280" s="168" t="str">
        <f>IFERROR(VLOOKUP(K279,'P1-1'!$B:$AP,41,FALSE),"")</f>
        <v/>
      </c>
      <c r="L280" s="168" t="str">
        <f>IFERROR(VLOOKUP(L279,'P1-1'!$B:$AP,41,FALSE),"")</f>
        <v/>
      </c>
      <c r="M280" s="168" t="str">
        <f>IFERROR(VLOOKUP(M279,'P1-1'!$B:$AP,41,FALSE),"")</f>
        <v/>
      </c>
      <c r="N280" s="168" t="str">
        <f>IFERROR(VLOOKUP(N279,'P1-1'!$B:$AP,41,FALSE),"")</f>
        <v/>
      </c>
      <c r="O280" s="168" t="str">
        <f>IFERROR(VLOOKUP(O279,'P1-1'!$B:$AP,41,FALSE),"")</f>
        <v/>
      </c>
      <c r="P280" s="168" t="str">
        <f>IFERROR(VLOOKUP(P279,'P1-1'!$B:$AP,41,FALSE),"")</f>
        <v/>
      </c>
      <c r="Q280" s="168" t="str">
        <f>IFERROR(VLOOKUP(Q279,'P1-1'!$B:$AP,41,FALSE),"")</f>
        <v/>
      </c>
      <c r="R280" s="168" t="str">
        <f>IFERROR(VLOOKUP(R279,'P1-1'!$B:$AP,41,FALSE),"")</f>
        <v/>
      </c>
      <c r="S280" s="168" t="str">
        <f>IFERROR(VLOOKUP(S279,'P1-1'!$B:$AP,41,FALSE),"")</f>
        <v/>
      </c>
      <c r="T280" s="168" t="str">
        <f>IFERROR(VLOOKUP(T279,'P1-1'!$B:$AP,41,FALSE),"")</f>
        <v/>
      </c>
      <c r="U280" s="168" t="str">
        <f>IFERROR(VLOOKUP(U279,'P1-1'!$B:$AP,41,FALSE),"")</f>
        <v/>
      </c>
      <c r="V280" s="168" t="str">
        <f>IFERROR(VLOOKUP(V279,'P1-1'!$B:$AP,41,FALSE),"")</f>
        <v/>
      </c>
      <c r="W280" s="168" t="str">
        <f>IFERROR(VLOOKUP(W279,'P1-1'!$B:$AP,41,FALSE),"")</f>
        <v/>
      </c>
      <c r="X280" s="168" t="str">
        <f>IFERROR(VLOOKUP(X279,'P1-1'!$B:$AP,41,FALSE),"")</f>
        <v/>
      </c>
      <c r="Y280" s="168" t="str">
        <f>IFERROR(VLOOKUP(Y279,'P1-1'!$B:$AP,41,FALSE),"")</f>
        <v/>
      </c>
      <c r="Z280" s="168" t="str">
        <f>IFERROR(VLOOKUP(Z279,'P1-1'!$B:$AP,41,FALSE),"")</f>
        <v/>
      </c>
      <c r="AA280" s="168" t="str">
        <f>IFERROR(VLOOKUP(AA279,'P1-1'!$B:$AP,41,FALSE),"")</f>
        <v/>
      </c>
      <c r="AB280" s="168" t="str">
        <f>IFERROR(VLOOKUP(AB279,'P1-1'!$B:$AP,41,FALSE),"")</f>
        <v/>
      </c>
      <c r="AC280" s="168" t="str">
        <f>IFERROR(VLOOKUP(AC279,'P1-1'!$B:$AP,41,FALSE),"")</f>
        <v/>
      </c>
      <c r="AD280" s="168" t="str">
        <f>IFERROR(VLOOKUP(AD279,'P1-1'!$B:$AP,41,FALSE),"")</f>
        <v/>
      </c>
      <c r="AE280" s="168" t="str">
        <f>IFERROR(VLOOKUP(AE279,'P1-1'!$B:$AP,41,FALSE),"")</f>
        <v/>
      </c>
      <c r="AF280" s="168" t="str">
        <f>IFERROR(VLOOKUP(AF279,'P1-1'!$B:$AP,41,FALSE),"")</f>
        <v/>
      </c>
      <c r="AG280" s="168" t="str">
        <f>IFERROR(VLOOKUP(AG279,'P1-1'!$B:$AP,41,FALSE),"")</f>
        <v/>
      </c>
      <c r="AH280" s="168" t="str">
        <f>IFERROR(VLOOKUP(AH279,'P1-1'!$B:$AP,41,FALSE),"")</f>
        <v/>
      </c>
      <c r="AI280" s="168" t="str">
        <f>IFERROR(VLOOKUP(AI279,'P1-1'!$B:$AP,41,FALSE),"")</f>
        <v/>
      </c>
      <c r="AJ280" s="168" t="str">
        <f>IFERROR(VLOOKUP(AJ279,'P1-1'!$B:$AP,41,FALSE),"")</f>
        <v/>
      </c>
      <c r="AK280" s="168" t="str">
        <f>IFERROR(VLOOKUP(AK279,'P1-1'!$B:$AP,41,FALSE),"")</f>
        <v/>
      </c>
      <c r="AL280" s="168" t="str">
        <f>IFERROR(VLOOKUP(AL279,'P1-1'!$B:$AP,41,FALSE),"")</f>
        <v/>
      </c>
      <c r="AM280" s="168" t="str">
        <f>IFERROR(VLOOKUP(AM279,'P1-1'!$B:$AP,41,FALSE),"")</f>
        <v/>
      </c>
      <c r="AN280" s="483"/>
      <c r="AO280" s="486"/>
      <c r="AP280" s="490"/>
      <c r="AQ280" s="491"/>
      <c r="AR280" s="486"/>
      <c r="AS280" s="486"/>
      <c r="AT280" s="494"/>
      <c r="AU280" s="327" t="str">
        <f t="shared" ref="AU280" si="331">IFERROR(IF($D279="□",($AO279/$AK$7),($AO279/$AK$9)),"")</f>
        <v/>
      </c>
      <c r="AV280" s="327" t="str">
        <f t="shared" ref="AV280" si="332">IFERROR(IF($D279="□",($AN279/$AO$7),($AN279/$AO$9)),"")</f>
        <v/>
      </c>
    </row>
    <row r="281" spans="1:48" s="139" customFormat="1" ht="12" customHeight="1" x14ac:dyDescent="0.15">
      <c r="A281" s="497"/>
      <c r="B281" s="500"/>
      <c r="C281" s="515"/>
      <c r="D281" s="506"/>
      <c r="E281" s="364"/>
      <c r="F281" s="511"/>
      <c r="G281" s="512"/>
      <c r="H281" s="169" t="s">
        <v>224</v>
      </c>
      <c r="I281" s="168" t="str">
        <f>IFERROR(VLOOKUP(I279,'P1-1'!$B:$AP,31,FALSE),"")</f>
        <v/>
      </c>
      <c r="J281" s="168" t="str">
        <f>IFERROR(VLOOKUP(J279,'P1-1'!$B:$AP,31,FALSE),"")</f>
        <v/>
      </c>
      <c r="K281" s="168" t="str">
        <f>IFERROR(VLOOKUP(K279,'P1-1'!$B:$AP,31,FALSE),"")</f>
        <v/>
      </c>
      <c r="L281" s="168" t="str">
        <f>IFERROR(VLOOKUP(L279,'P1-1'!$B:$AP,31,FALSE),"")</f>
        <v/>
      </c>
      <c r="M281" s="168" t="str">
        <f>IFERROR(VLOOKUP(M279,'P1-1'!$B:$AP,31,FALSE),"")</f>
        <v/>
      </c>
      <c r="N281" s="168" t="str">
        <f>IFERROR(VLOOKUP(N279,'P1-1'!$B:$AP,31,FALSE),"")</f>
        <v/>
      </c>
      <c r="O281" s="168" t="str">
        <f>IFERROR(VLOOKUP(O279,'P1-1'!$B:$AP,31,FALSE),"")</f>
        <v/>
      </c>
      <c r="P281" s="168" t="str">
        <f>IFERROR(VLOOKUP(P279,'P1-1'!$B:$AP,31,FALSE),"")</f>
        <v/>
      </c>
      <c r="Q281" s="168" t="str">
        <f>IFERROR(VLOOKUP(Q279,'P1-1'!$B:$AP,31,FALSE),"")</f>
        <v/>
      </c>
      <c r="R281" s="168" t="str">
        <f>IFERROR(VLOOKUP(R279,'P1-1'!$B:$AP,31,FALSE),"")</f>
        <v/>
      </c>
      <c r="S281" s="168" t="str">
        <f>IFERROR(VLOOKUP(S279,'P1-1'!$B:$AP,31,FALSE),"")</f>
        <v/>
      </c>
      <c r="T281" s="168" t="str">
        <f>IFERROR(VLOOKUP(T279,'P1-1'!$B:$AP,31,FALSE),"")</f>
        <v/>
      </c>
      <c r="U281" s="168" t="str">
        <f>IFERROR(VLOOKUP(U279,'P1-1'!$B:$AP,31,FALSE),"")</f>
        <v/>
      </c>
      <c r="V281" s="168" t="str">
        <f>IFERROR(VLOOKUP(V279,'P1-1'!$B:$AP,31,FALSE),"")</f>
        <v/>
      </c>
      <c r="W281" s="168" t="str">
        <f>IFERROR(VLOOKUP(W279,'P1-1'!$B:$AP,31,FALSE),"")</f>
        <v/>
      </c>
      <c r="X281" s="168" t="str">
        <f>IFERROR(VLOOKUP(X279,'P1-1'!$B:$AP,31,FALSE),"")</f>
        <v/>
      </c>
      <c r="Y281" s="168" t="str">
        <f>IFERROR(VLOOKUP(Y279,'P1-1'!$B:$AP,31,FALSE),"")</f>
        <v/>
      </c>
      <c r="Z281" s="168" t="str">
        <f>IFERROR(VLOOKUP(Z279,'P1-1'!$B:$AP,31,FALSE),"")</f>
        <v/>
      </c>
      <c r="AA281" s="168" t="str">
        <f>IFERROR(VLOOKUP(AA279,'P1-1'!$B:$AP,31,FALSE),"")</f>
        <v/>
      </c>
      <c r="AB281" s="168" t="str">
        <f>IFERROR(VLOOKUP(AB279,'P1-1'!$B:$AP,31,FALSE),"")</f>
        <v/>
      </c>
      <c r="AC281" s="168" t="str">
        <f>IFERROR(VLOOKUP(AC279,'P1-1'!$B:$AP,31,FALSE),"")</f>
        <v/>
      </c>
      <c r="AD281" s="168" t="str">
        <f>IFERROR(VLOOKUP(AD279,'P1-1'!$B:$AP,31,FALSE),"")</f>
        <v/>
      </c>
      <c r="AE281" s="168" t="str">
        <f>IFERROR(VLOOKUP(AE279,'P1-1'!$B:$AP,31,FALSE),"")</f>
        <v/>
      </c>
      <c r="AF281" s="168" t="str">
        <f>IFERROR(VLOOKUP(AF279,'P1-1'!$B:$AP,31,FALSE),"")</f>
        <v/>
      </c>
      <c r="AG281" s="168" t="str">
        <f>IFERROR(VLOOKUP(AG279,'P1-1'!$B:$AP,31,FALSE),"")</f>
        <v/>
      </c>
      <c r="AH281" s="168" t="str">
        <f>IFERROR(VLOOKUP(AH279,'P1-1'!$B:$AP,31,FALSE),"")</f>
        <v/>
      </c>
      <c r="AI281" s="168" t="str">
        <f>IFERROR(VLOOKUP(AI279,'P1-1'!$B:$AP,31,FALSE),"")</f>
        <v/>
      </c>
      <c r="AJ281" s="168" t="str">
        <f>IFERROR(VLOOKUP(AJ279,'P1-1'!$B:$AP,31,FALSE),"")</f>
        <v/>
      </c>
      <c r="AK281" s="168" t="str">
        <f>IFERROR(VLOOKUP(AK279,'P1-1'!$B:$AP,31,FALSE),"")</f>
        <v/>
      </c>
      <c r="AL281" s="168" t="str">
        <f>IFERROR(VLOOKUP(AL279,'P1-1'!$B:$AP,31,FALSE),"")</f>
        <v/>
      </c>
      <c r="AM281" s="168" t="str">
        <f>IFERROR(VLOOKUP(AM279,'P1-1'!$B:$AP,31,FALSE),"")</f>
        <v/>
      </c>
      <c r="AN281" s="484"/>
      <c r="AO281" s="487"/>
      <c r="AP281" s="492"/>
      <c r="AQ281" s="493"/>
      <c r="AR281" s="487"/>
      <c r="AS281" s="487"/>
      <c r="AT281" s="494"/>
      <c r="AU281" s="328"/>
      <c r="AV281" s="328"/>
    </row>
    <row r="282" spans="1:48" s="139" customFormat="1" ht="12" customHeight="1" x14ac:dyDescent="0.15">
      <c r="A282" s="495">
        <v>87</v>
      </c>
      <c r="B282" s="498"/>
      <c r="C282" s="513"/>
      <c r="D282" s="504" t="s">
        <v>95</v>
      </c>
      <c r="E282" s="363"/>
      <c r="F282" s="507"/>
      <c r="G282" s="508"/>
      <c r="H282" s="166" t="s">
        <v>221</v>
      </c>
      <c r="I282" s="325"/>
      <c r="J282" s="325"/>
      <c r="K282" s="325"/>
      <c r="L282" s="325"/>
      <c r="M282" s="325"/>
      <c r="N282" s="325"/>
      <c r="O282" s="325"/>
      <c r="P282" s="325"/>
      <c r="Q282" s="325"/>
      <c r="R282" s="325"/>
      <c r="S282" s="325"/>
      <c r="T282" s="325"/>
      <c r="U282" s="325"/>
      <c r="V282" s="325"/>
      <c r="W282" s="325"/>
      <c r="X282" s="325"/>
      <c r="Y282" s="325"/>
      <c r="Z282" s="325"/>
      <c r="AA282" s="325"/>
      <c r="AB282" s="325"/>
      <c r="AC282" s="325"/>
      <c r="AD282" s="325"/>
      <c r="AE282" s="325"/>
      <c r="AF282" s="325"/>
      <c r="AG282" s="325"/>
      <c r="AH282" s="325"/>
      <c r="AI282" s="325"/>
      <c r="AJ282" s="325"/>
      <c r="AK282" s="325"/>
      <c r="AL282" s="325"/>
      <c r="AM282" s="325"/>
      <c r="AN282" s="482">
        <f t="shared" ref="AN282" si="333">IF(LEFT($AN$2,6)="共同生活援助",SUM(I283:AM283),SUM(I283:AM284))</f>
        <v>0</v>
      </c>
      <c r="AO282" s="485">
        <f>IF($AN$4="４週",AN282/4,AN282/(DAY(EOMONTH($I$22,0))/7))</f>
        <v>0</v>
      </c>
      <c r="AP282" s="488"/>
      <c r="AQ282" s="489"/>
      <c r="AR282" s="485" t="str">
        <f t="shared" ref="AR282" si="334">IF($AN$4="４週",AU283,AV283)</f>
        <v/>
      </c>
      <c r="AS282" s="485"/>
      <c r="AT282" s="494"/>
      <c r="AU282" s="326" t="s">
        <v>508</v>
      </c>
      <c r="AV282" s="326" t="s">
        <v>222</v>
      </c>
    </row>
    <row r="283" spans="1:48" s="139" customFormat="1" ht="12" customHeight="1" x14ac:dyDescent="0.15">
      <c r="A283" s="496"/>
      <c r="B283" s="499"/>
      <c r="C283" s="514"/>
      <c r="D283" s="505"/>
      <c r="E283" s="364"/>
      <c r="F283" s="509"/>
      <c r="G283" s="510"/>
      <c r="H283" s="167" t="s">
        <v>223</v>
      </c>
      <c r="I283" s="168" t="str">
        <f>IFERROR(VLOOKUP(I282,'P1-1'!$B:$AP,41,FALSE),"")</f>
        <v/>
      </c>
      <c r="J283" s="168" t="str">
        <f>IFERROR(VLOOKUP(J282,'P1-1'!$B:$AP,41,FALSE),"")</f>
        <v/>
      </c>
      <c r="K283" s="168" t="str">
        <f>IFERROR(VLOOKUP(K282,'P1-1'!$B:$AP,41,FALSE),"")</f>
        <v/>
      </c>
      <c r="L283" s="168" t="str">
        <f>IFERROR(VLOOKUP(L282,'P1-1'!$B:$AP,41,FALSE),"")</f>
        <v/>
      </c>
      <c r="M283" s="168" t="str">
        <f>IFERROR(VLOOKUP(M282,'P1-1'!$B:$AP,41,FALSE),"")</f>
        <v/>
      </c>
      <c r="N283" s="168" t="str">
        <f>IFERROR(VLOOKUP(N282,'P1-1'!$B:$AP,41,FALSE),"")</f>
        <v/>
      </c>
      <c r="O283" s="168" t="str">
        <f>IFERROR(VLOOKUP(O282,'P1-1'!$B:$AP,41,FALSE),"")</f>
        <v/>
      </c>
      <c r="P283" s="168" t="str">
        <f>IFERROR(VLOOKUP(P282,'P1-1'!$B:$AP,41,FALSE),"")</f>
        <v/>
      </c>
      <c r="Q283" s="168" t="str">
        <f>IFERROR(VLOOKUP(Q282,'P1-1'!$B:$AP,41,FALSE),"")</f>
        <v/>
      </c>
      <c r="R283" s="168" t="str">
        <f>IFERROR(VLOOKUP(R282,'P1-1'!$B:$AP,41,FALSE),"")</f>
        <v/>
      </c>
      <c r="S283" s="168" t="str">
        <f>IFERROR(VLOOKUP(S282,'P1-1'!$B:$AP,41,FALSE),"")</f>
        <v/>
      </c>
      <c r="T283" s="168" t="str">
        <f>IFERROR(VLOOKUP(T282,'P1-1'!$B:$AP,41,FALSE),"")</f>
        <v/>
      </c>
      <c r="U283" s="168" t="str">
        <f>IFERROR(VLOOKUP(U282,'P1-1'!$B:$AP,41,FALSE),"")</f>
        <v/>
      </c>
      <c r="V283" s="168" t="str">
        <f>IFERROR(VLOOKUP(V282,'P1-1'!$B:$AP,41,FALSE),"")</f>
        <v/>
      </c>
      <c r="W283" s="168" t="str">
        <f>IFERROR(VLOOKUP(W282,'P1-1'!$B:$AP,41,FALSE),"")</f>
        <v/>
      </c>
      <c r="X283" s="168" t="str">
        <f>IFERROR(VLOOKUP(X282,'P1-1'!$B:$AP,41,FALSE),"")</f>
        <v/>
      </c>
      <c r="Y283" s="168" t="str">
        <f>IFERROR(VLOOKUP(Y282,'P1-1'!$B:$AP,41,FALSE),"")</f>
        <v/>
      </c>
      <c r="Z283" s="168" t="str">
        <f>IFERROR(VLOOKUP(Z282,'P1-1'!$B:$AP,41,FALSE),"")</f>
        <v/>
      </c>
      <c r="AA283" s="168" t="str">
        <f>IFERROR(VLOOKUP(AA282,'P1-1'!$B:$AP,41,FALSE),"")</f>
        <v/>
      </c>
      <c r="AB283" s="168" t="str">
        <f>IFERROR(VLOOKUP(AB282,'P1-1'!$B:$AP,41,FALSE),"")</f>
        <v/>
      </c>
      <c r="AC283" s="168" t="str">
        <f>IFERROR(VLOOKUP(AC282,'P1-1'!$B:$AP,41,FALSE),"")</f>
        <v/>
      </c>
      <c r="AD283" s="168" t="str">
        <f>IFERROR(VLOOKUP(AD282,'P1-1'!$B:$AP,41,FALSE),"")</f>
        <v/>
      </c>
      <c r="AE283" s="168" t="str">
        <f>IFERROR(VLOOKUP(AE282,'P1-1'!$B:$AP,41,FALSE),"")</f>
        <v/>
      </c>
      <c r="AF283" s="168" t="str">
        <f>IFERROR(VLOOKUP(AF282,'P1-1'!$B:$AP,41,FALSE),"")</f>
        <v/>
      </c>
      <c r="AG283" s="168" t="str">
        <f>IFERROR(VLOOKUP(AG282,'P1-1'!$B:$AP,41,FALSE),"")</f>
        <v/>
      </c>
      <c r="AH283" s="168" t="str">
        <f>IFERROR(VLOOKUP(AH282,'P1-1'!$B:$AP,41,FALSE),"")</f>
        <v/>
      </c>
      <c r="AI283" s="168" t="str">
        <f>IFERROR(VLOOKUP(AI282,'P1-1'!$B:$AP,41,FALSE),"")</f>
        <v/>
      </c>
      <c r="AJ283" s="168" t="str">
        <f>IFERROR(VLOOKUP(AJ282,'P1-1'!$B:$AP,41,FALSE),"")</f>
        <v/>
      </c>
      <c r="AK283" s="168" t="str">
        <f>IFERROR(VLOOKUP(AK282,'P1-1'!$B:$AP,41,FALSE),"")</f>
        <v/>
      </c>
      <c r="AL283" s="168" t="str">
        <f>IFERROR(VLOOKUP(AL282,'P1-1'!$B:$AP,41,FALSE),"")</f>
        <v/>
      </c>
      <c r="AM283" s="168" t="str">
        <f>IFERROR(VLOOKUP(AM282,'P1-1'!$B:$AP,41,FALSE),"")</f>
        <v/>
      </c>
      <c r="AN283" s="483"/>
      <c r="AO283" s="486"/>
      <c r="AP283" s="490"/>
      <c r="AQ283" s="491"/>
      <c r="AR283" s="486"/>
      <c r="AS283" s="486"/>
      <c r="AT283" s="494"/>
      <c r="AU283" s="327" t="str">
        <f t="shared" ref="AU283" si="335">IFERROR(IF($D282="□",($AO282/$AK$7),($AO282/$AK$9)),"")</f>
        <v/>
      </c>
      <c r="AV283" s="327" t="str">
        <f t="shared" ref="AV283" si="336">IFERROR(IF($D282="□",($AN282/$AO$7),($AN282/$AO$9)),"")</f>
        <v/>
      </c>
    </row>
    <row r="284" spans="1:48" s="139" customFormat="1" ht="12" customHeight="1" x14ac:dyDescent="0.15">
      <c r="A284" s="497"/>
      <c r="B284" s="500"/>
      <c r="C284" s="515"/>
      <c r="D284" s="506"/>
      <c r="E284" s="364"/>
      <c r="F284" s="511"/>
      <c r="G284" s="512"/>
      <c r="H284" s="169" t="s">
        <v>224</v>
      </c>
      <c r="I284" s="168" t="str">
        <f>IFERROR(VLOOKUP(I282,'P1-1'!$B:$AP,31,FALSE),"")</f>
        <v/>
      </c>
      <c r="J284" s="168" t="str">
        <f>IFERROR(VLOOKUP(J282,'P1-1'!$B:$AP,31,FALSE),"")</f>
        <v/>
      </c>
      <c r="K284" s="168" t="str">
        <f>IFERROR(VLOOKUP(K282,'P1-1'!$B:$AP,31,FALSE),"")</f>
        <v/>
      </c>
      <c r="L284" s="168" t="str">
        <f>IFERROR(VLOOKUP(L282,'P1-1'!$B:$AP,31,FALSE),"")</f>
        <v/>
      </c>
      <c r="M284" s="168" t="str">
        <f>IFERROR(VLOOKUP(M282,'P1-1'!$B:$AP,31,FALSE),"")</f>
        <v/>
      </c>
      <c r="N284" s="168" t="str">
        <f>IFERROR(VLOOKUP(N282,'P1-1'!$B:$AP,31,FALSE),"")</f>
        <v/>
      </c>
      <c r="O284" s="168" t="str">
        <f>IFERROR(VLOOKUP(O282,'P1-1'!$B:$AP,31,FALSE),"")</f>
        <v/>
      </c>
      <c r="P284" s="168" t="str">
        <f>IFERROR(VLOOKUP(P282,'P1-1'!$B:$AP,31,FALSE),"")</f>
        <v/>
      </c>
      <c r="Q284" s="168" t="str">
        <f>IFERROR(VLOOKUP(Q282,'P1-1'!$B:$AP,31,FALSE),"")</f>
        <v/>
      </c>
      <c r="R284" s="168" t="str">
        <f>IFERROR(VLOOKUP(R282,'P1-1'!$B:$AP,31,FALSE),"")</f>
        <v/>
      </c>
      <c r="S284" s="168" t="str">
        <f>IFERROR(VLOOKUP(S282,'P1-1'!$B:$AP,31,FALSE),"")</f>
        <v/>
      </c>
      <c r="T284" s="168" t="str">
        <f>IFERROR(VLOOKUP(T282,'P1-1'!$B:$AP,31,FALSE),"")</f>
        <v/>
      </c>
      <c r="U284" s="168" t="str">
        <f>IFERROR(VLOOKUP(U282,'P1-1'!$B:$AP,31,FALSE),"")</f>
        <v/>
      </c>
      <c r="V284" s="168" t="str">
        <f>IFERROR(VLOOKUP(V282,'P1-1'!$B:$AP,31,FALSE),"")</f>
        <v/>
      </c>
      <c r="W284" s="168" t="str">
        <f>IFERROR(VLOOKUP(W282,'P1-1'!$B:$AP,31,FALSE),"")</f>
        <v/>
      </c>
      <c r="X284" s="168" t="str">
        <f>IFERROR(VLOOKUP(X282,'P1-1'!$B:$AP,31,FALSE),"")</f>
        <v/>
      </c>
      <c r="Y284" s="168" t="str">
        <f>IFERROR(VLOOKUP(Y282,'P1-1'!$B:$AP,31,FALSE),"")</f>
        <v/>
      </c>
      <c r="Z284" s="168" t="str">
        <f>IFERROR(VLOOKUP(Z282,'P1-1'!$B:$AP,31,FALSE),"")</f>
        <v/>
      </c>
      <c r="AA284" s="168" t="str">
        <f>IFERROR(VLOOKUP(AA282,'P1-1'!$B:$AP,31,FALSE),"")</f>
        <v/>
      </c>
      <c r="AB284" s="168" t="str">
        <f>IFERROR(VLOOKUP(AB282,'P1-1'!$B:$AP,31,FALSE),"")</f>
        <v/>
      </c>
      <c r="AC284" s="168" t="str">
        <f>IFERROR(VLOOKUP(AC282,'P1-1'!$B:$AP,31,FALSE),"")</f>
        <v/>
      </c>
      <c r="AD284" s="168" t="str">
        <f>IFERROR(VLOOKUP(AD282,'P1-1'!$B:$AP,31,FALSE),"")</f>
        <v/>
      </c>
      <c r="AE284" s="168" t="str">
        <f>IFERROR(VLOOKUP(AE282,'P1-1'!$B:$AP,31,FALSE),"")</f>
        <v/>
      </c>
      <c r="AF284" s="168" t="str">
        <f>IFERROR(VLOOKUP(AF282,'P1-1'!$B:$AP,31,FALSE),"")</f>
        <v/>
      </c>
      <c r="AG284" s="168" t="str">
        <f>IFERROR(VLOOKUP(AG282,'P1-1'!$B:$AP,31,FALSE),"")</f>
        <v/>
      </c>
      <c r="AH284" s="168" t="str">
        <f>IFERROR(VLOOKUP(AH282,'P1-1'!$B:$AP,31,FALSE),"")</f>
        <v/>
      </c>
      <c r="AI284" s="168" t="str">
        <f>IFERROR(VLOOKUP(AI282,'P1-1'!$B:$AP,31,FALSE),"")</f>
        <v/>
      </c>
      <c r="AJ284" s="168" t="str">
        <f>IFERROR(VLOOKUP(AJ282,'P1-1'!$B:$AP,31,FALSE),"")</f>
        <v/>
      </c>
      <c r="AK284" s="168" t="str">
        <f>IFERROR(VLOOKUP(AK282,'P1-1'!$B:$AP,31,FALSE),"")</f>
        <v/>
      </c>
      <c r="AL284" s="168" t="str">
        <f>IFERROR(VLOOKUP(AL282,'P1-1'!$B:$AP,31,FALSE),"")</f>
        <v/>
      </c>
      <c r="AM284" s="168" t="str">
        <f>IFERROR(VLOOKUP(AM282,'P1-1'!$B:$AP,31,FALSE),"")</f>
        <v/>
      </c>
      <c r="AN284" s="484"/>
      <c r="AO284" s="487"/>
      <c r="AP284" s="492"/>
      <c r="AQ284" s="493"/>
      <c r="AR284" s="487"/>
      <c r="AS284" s="487"/>
      <c r="AT284" s="494"/>
      <c r="AU284" s="328"/>
      <c r="AV284" s="328"/>
    </row>
    <row r="285" spans="1:48" s="139" customFormat="1" ht="12" customHeight="1" x14ac:dyDescent="0.15">
      <c r="A285" s="495">
        <v>88</v>
      </c>
      <c r="B285" s="498"/>
      <c r="C285" s="501"/>
      <c r="D285" s="504" t="s">
        <v>95</v>
      </c>
      <c r="E285" s="363"/>
      <c r="F285" s="507"/>
      <c r="G285" s="508"/>
      <c r="H285" s="166" t="s">
        <v>221</v>
      </c>
      <c r="I285" s="325"/>
      <c r="J285" s="325"/>
      <c r="K285" s="325"/>
      <c r="L285" s="325"/>
      <c r="M285" s="325"/>
      <c r="N285" s="325"/>
      <c r="O285" s="325"/>
      <c r="P285" s="325"/>
      <c r="Q285" s="325"/>
      <c r="R285" s="325"/>
      <c r="S285" s="325"/>
      <c r="T285" s="325"/>
      <c r="U285" s="325"/>
      <c r="V285" s="325"/>
      <c r="W285" s="325"/>
      <c r="X285" s="325"/>
      <c r="Y285" s="325"/>
      <c r="Z285" s="325"/>
      <c r="AA285" s="325"/>
      <c r="AB285" s="325"/>
      <c r="AC285" s="325"/>
      <c r="AD285" s="325"/>
      <c r="AE285" s="325"/>
      <c r="AF285" s="325"/>
      <c r="AG285" s="325"/>
      <c r="AH285" s="325"/>
      <c r="AI285" s="325"/>
      <c r="AJ285" s="325"/>
      <c r="AK285" s="325"/>
      <c r="AL285" s="325"/>
      <c r="AM285" s="325"/>
      <c r="AN285" s="482">
        <f t="shared" ref="AN285" si="337">IF(LEFT($AN$2,6)="共同生活援助",SUM(I286:AM286),SUM(I286:AM287))</f>
        <v>0</v>
      </c>
      <c r="AO285" s="485">
        <f>IF($AN$4="４週",AN285/4,AN285/(DAY(EOMONTH($I$22,0))/7))</f>
        <v>0</v>
      </c>
      <c r="AP285" s="488"/>
      <c r="AQ285" s="489"/>
      <c r="AR285" s="485" t="str">
        <f t="shared" ref="AR285" si="338">IF($AN$4="４週",AU286,AV286)</f>
        <v/>
      </c>
      <c r="AS285" s="485"/>
      <c r="AT285" s="494"/>
      <c r="AU285" s="326" t="s">
        <v>508</v>
      </c>
      <c r="AV285" s="326" t="s">
        <v>222</v>
      </c>
    </row>
    <row r="286" spans="1:48" s="139" customFormat="1" ht="12" customHeight="1" x14ac:dyDescent="0.15">
      <c r="A286" s="496"/>
      <c r="B286" s="499"/>
      <c r="C286" s="502"/>
      <c r="D286" s="505"/>
      <c r="E286" s="364"/>
      <c r="F286" s="509"/>
      <c r="G286" s="510"/>
      <c r="H286" s="167" t="s">
        <v>223</v>
      </c>
      <c r="I286" s="168" t="str">
        <f>IFERROR(VLOOKUP(I285,'P1-1'!$B:$AP,41,FALSE),"")</f>
        <v/>
      </c>
      <c r="J286" s="168" t="str">
        <f>IFERROR(VLOOKUP(J285,'P1-1'!$B:$AP,41,FALSE),"")</f>
        <v/>
      </c>
      <c r="K286" s="168" t="str">
        <f>IFERROR(VLOOKUP(K285,'P1-1'!$B:$AP,41,FALSE),"")</f>
        <v/>
      </c>
      <c r="L286" s="168" t="str">
        <f>IFERROR(VLOOKUP(L285,'P1-1'!$B:$AP,41,FALSE),"")</f>
        <v/>
      </c>
      <c r="M286" s="168" t="str">
        <f>IFERROR(VLOOKUP(M285,'P1-1'!$B:$AP,41,FALSE),"")</f>
        <v/>
      </c>
      <c r="N286" s="168" t="str">
        <f>IFERROR(VLOOKUP(N285,'P1-1'!$B:$AP,41,FALSE),"")</f>
        <v/>
      </c>
      <c r="O286" s="168" t="str">
        <f>IFERROR(VLOOKUP(O285,'P1-1'!$B:$AP,41,FALSE),"")</f>
        <v/>
      </c>
      <c r="P286" s="168" t="str">
        <f>IFERROR(VLOOKUP(P285,'P1-1'!$B:$AP,41,FALSE),"")</f>
        <v/>
      </c>
      <c r="Q286" s="168" t="str">
        <f>IFERROR(VLOOKUP(Q285,'P1-1'!$B:$AP,41,FALSE),"")</f>
        <v/>
      </c>
      <c r="R286" s="168" t="str">
        <f>IFERROR(VLOOKUP(R285,'P1-1'!$B:$AP,41,FALSE),"")</f>
        <v/>
      </c>
      <c r="S286" s="168" t="str">
        <f>IFERROR(VLOOKUP(S285,'P1-1'!$B:$AP,41,FALSE),"")</f>
        <v/>
      </c>
      <c r="T286" s="168" t="str">
        <f>IFERROR(VLOOKUP(T285,'P1-1'!$B:$AP,41,FALSE),"")</f>
        <v/>
      </c>
      <c r="U286" s="168" t="str">
        <f>IFERROR(VLOOKUP(U285,'P1-1'!$B:$AP,41,FALSE),"")</f>
        <v/>
      </c>
      <c r="V286" s="168" t="str">
        <f>IFERROR(VLOOKUP(V285,'P1-1'!$B:$AP,41,FALSE),"")</f>
        <v/>
      </c>
      <c r="W286" s="168" t="str">
        <f>IFERROR(VLOOKUP(W285,'P1-1'!$B:$AP,41,FALSE),"")</f>
        <v/>
      </c>
      <c r="X286" s="168" t="str">
        <f>IFERROR(VLOOKUP(X285,'P1-1'!$B:$AP,41,FALSE),"")</f>
        <v/>
      </c>
      <c r="Y286" s="168" t="str">
        <f>IFERROR(VLOOKUP(Y285,'P1-1'!$B:$AP,41,FALSE),"")</f>
        <v/>
      </c>
      <c r="Z286" s="168" t="str">
        <f>IFERROR(VLOOKUP(Z285,'P1-1'!$B:$AP,41,FALSE),"")</f>
        <v/>
      </c>
      <c r="AA286" s="168" t="str">
        <f>IFERROR(VLOOKUP(AA285,'P1-1'!$B:$AP,41,FALSE),"")</f>
        <v/>
      </c>
      <c r="AB286" s="168" t="str">
        <f>IFERROR(VLOOKUP(AB285,'P1-1'!$B:$AP,41,FALSE),"")</f>
        <v/>
      </c>
      <c r="AC286" s="168" t="str">
        <f>IFERROR(VLOOKUP(AC285,'P1-1'!$B:$AP,41,FALSE),"")</f>
        <v/>
      </c>
      <c r="AD286" s="168" t="str">
        <f>IFERROR(VLOOKUP(AD285,'P1-1'!$B:$AP,41,FALSE),"")</f>
        <v/>
      </c>
      <c r="AE286" s="168" t="str">
        <f>IFERROR(VLOOKUP(AE285,'P1-1'!$B:$AP,41,FALSE),"")</f>
        <v/>
      </c>
      <c r="AF286" s="168" t="str">
        <f>IFERROR(VLOOKUP(AF285,'P1-1'!$B:$AP,41,FALSE),"")</f>
        <v/>
      </c>
      <c r="AG286" s="168" t="str">
        <f>IFERROR(VLOOKUP(AG285,'P1-1'!$B:$AP,41,FALSE),"")</f>
        <v/>
      </c>
      <c r="AH286" s="168" t="str">
        <f>IFERROR(VLOOKUP(AH285,'P1-1'!$B:$AP,41,FALSE),"")</f>
        <v/>
      </c>
      <c r="AI286" s="168" t="str">
        <f>IFERROR(VLOOKUP(AI285,'P1-1'!$B:$AP,41,FALSE),"")</f>
        <v/>
      </c>
      <c r="AJ286" s="168" t="str">
        <f>IFERROR(VLOOKUP(AJ285,'P1-1'!$B:$AP,41,FALSE),"")</f>
        <v/>
      </c>
      <c r="AK286" s="168" t="str">
        <f>IFERROR(VLOOKUP(AK285,'P1-1'!$B:$AP,41,FALSE),"")</f>
        <v/>
      </c>
      <c r="AL286" s="168" t="str">
        <f>IFERROR(VLOOKUP(AL285,'P1-1'!$B:$AP,41,FALSE),"")</f>
        <v/>
      </c>
      <c r="AM286" s="168" t="str">
        <f>IFERROR(VLOOKUP(AM285,'P1-1'!$B:$AP,41,FALSE),"")</f>
        <v/>
      </c>
      <c r="AN286" s="483"/>
      <c r="AO286" s="486"/>
      <c r="AP286" s="490"/>
      <c r="AQ286" s="491"/>
      <c r="AR286" s="486"/>
      <c r="AS286" s="486"/>
      <c r="AT286" s="494"/>
      <c r="AU286" s="327" t="str">
        <f t="shared" ref="AU286" si="339">IFERROR(IF($D285="□",($AO285/$AK$7),($AO285/$AK$9)),"")</f>
        <v/>
      </c>
      <c r="AV286" s="327" t="str">
        <f t="shared" ref="AV286" si="340">IFERROR(IF($D285="□",($AN285/$AO$7),($AN285/$AO$9)),"")</f>
        <v/>
      </c>
    </row>
    <row r="287" spans="1:48" s="139" customFormat="1" ht="12" customHeight="1" x14ac:dyDescent="0.15">
      <c r="A287" s="497"/>
      <c r="B287" s="500"/>
      <c r="C287" s="503"/>
      <c r="D287" s="506"/>
      <c r="E287" s="364"/>
      <c r="F287" s="511"/>
      <c r="G287" s="512"/>
      <c r="H287" s="169" t="s">
        <v>224</v>
      </c>
      <c r="I287" s="168" t="str">
        <f>IFERROR(VLOOKUP(I285,'P1-1'!$B:$AP,31,FALSE),"")</f>
        <v/>
      </c>
      <c r="J287" s="168" t="str">
        <f>IFERROR(VLOOKUP(J285,'P1-1'!$B:$AP,31,FALSE),"")</f>
        <v/>
      </c>
      <c r="K287" s="168" t="str">
        <f>IFERROR(VLOOKUP(K285,'P1-1'!$B:$AP,31,FALSE),"")</f>
        <v/>
      </c>
      <c r="L287" s="168" t="str">
        <f>IFERROR(VLOOKUP(L285,'P1-1'!$B:$AP,31,FALSE),"")</f>
        <v/>
      </c>
      <c r="M287" s="168" t="str">
        <f>IFERROR(VLOOKUP(M285,'P1-1'!$B:$AP,31,FALSE),"")</f>
        <v/>
      </c>
      <c r="N287" s="168" t="str">
        <f>IFERROR(VLOOKUP(N285,'P1-1'!$B:$AP,31,FALSE),"")</f>
        <v/>
      </c>
      <c r="O287" s="168" t="str">
        <f>IFERROR(VLOOKUP(O285,'P1-1'!$B:$AP,31,FALSE),"")</f>
        <v/>
      </c>
      <c r="P287" s="168" t="str">
        <f>IFERROR(VLOOKUP(P285,'P1-1'!$B:$AP,31,FALSE),"")</f>
        <v/>
      </c>
      <c r="Q287" s="168" t="str">
        <f>IFERROR(VLOOKUP(Q285,'P1-1'!$B:$AP,31,FALSE),"")</f>
        <v/>
      </c>
      <c r="R287" s="168" t="str">
        <f>IFERROR(VLOOKUP(R285,'P1-1'!$B:$AP,31,FALSE),"")</f>
        <v/>
      </c>
      <c r="S287" s="168" t="str">
        <f>IFERROR(VLOOKUP(S285,'P1-1'!$B:$AP,31,FALSE),"")</f>
        <v/>
      </c>
      <c r="T287" s="168" t="str">
        <f>IFERROR(VLOOKUP(T285,'P1-1'!$B:$AP,31,FALSE),"")</f>
        <v/>
      </c>
      <c r="U287" s="168" t="str">
        <f>IFERROR(VLOOKUP(U285,'P1-1'!$B:$AP,31,FALSE),"")</f>
        <v/>
      </c>
      <c r="V287" s="168" t="str">
        <f>IFERROR(VLOOKUP(V285,'P1-1'!$B:$AP,31,FALSE),"")</f>
        <v/>
      </c>
      <c r="W287" s="168" t="str">
        <f>IFERROR(VLOOKUP(W285,'P1-1'!$B:$AP,31,FALSE),"")</f>
        <v/>
      </c>
      <c r="X287" s="168" t="str">
        <f>IFERROR(VLOOKUP(X285,'P1-1'!$B:$AP,31,FALSE),"")</f>
        <v/>
      </c>
      <c r="Y287" s="168" t="str">
        <f>IFERROR(VLOOKUP(Y285,'P1-1'!$B:$AP,31,FALSE),"")</f>
        <v/>
      </c>
      <c r="Z287" s="168" t="str">
        <f>IFERROR(VLOOKUP(Z285,'P1-1'!$B:$AP,31,FALSE),"")</f>
        <v/>
      </c>
      <c r="AA287" s="168" t="str">
        <f>IFERROR(VLOOKUP(AA285,'P1-1'!$B:$AP,31,FALSE),"")</f>
        <v/>
      </c>
      <c r="AB287" s="168" t="str">
        <f>IFERROR(VLOOKUP(AB285,'P1-1'!$B:$AP,31,FALSE),"")</f>
        <v/>
      </c>
      <c r="AC287" s="168" t="str">
        <f>IFERROR(VLOOKUP(AC285,'P1-1'!$B:$AP,31,FALSE),"")</f>
        <v/>
      </c>
      <c r="AD287" s="168" t="str">
        <f>IFERROR(VLOOKUP(AD285,'P1-1'!$B:$AP,31,FALSE),"")</f>
        <v/>
      </c>
      <c r="AE287" s="168" t="str">
        <f>IFERROR(VLOOKUP(AE285,'P1-1'!$B:$AP,31,FALSE),"")</f>
        <v/>
      </c>
      <c r="AF287" s="168" t="str">
        <f>IFERROR(VLOOKUP(AF285,'P1-1'!$B:$AP,31,FALSE),"")</f>
        <v/>
      </c>
      <c r="AG287" s="168" t="str">
        <f>IFERROR(VLOOKUP(AG285,'P1-1'!$B:$AP,31,FALSE),"")</f>
        <v/>
      </c>
      <c r="AH287" s="168" t="str">
        <f>IFERROR(VLOOKUP(AH285,'P1-1'!$B:$AP,31,FALSE),"")</f>
        <v/>
      </c>
      <c r="AI287" s="168" t="str">
        <f>IFERROR(VLOOKUP(AI285,'P1-1'!$B:$AP,31,FALSE),"")</f>
        <v/>
      </c>
      <c r="AJ287" s="168" t="str">
        <f>IFERROR(VLOOKUP(AJ285,'P1-1'!$B:$AP,31,FALSE),"")</f>
        <v/>
      </c>
      <c r="AK287" s="168" t="str">
        <f>IFERROR(VLOOKUP(AK285,'P1-1'!$B:$AP,31,FALSE),"")</f>
        <v/>
      </c>
      <c r="AL287" s="168" t="str">
        <f>IFERROR(VLOOKUP(AL285,'P1-1'!$B:$AP,31,FALSE),"")</f>
        <v/>
      </c>
      <c r="AM287" s="168" t="str">
        <f>IFERROR(VLOOKUP(AM285,'P1-1'!$B:$AP,31,FALSE),"")</f>
        <v/>
      </c>
      <c r="AN287" s="484"/>
      <c r="AO287" s="487"/>
      <c r="AP287" s="492"/>
      <c r="AQ287" s="493"/>
      <c r="AR287" s="487"/>
      <c r="AS287" s="487"/>
      <c r="AT287" s="494"/>
      <c r="AU287" s="328"/>
      <c r="AV287" s="328"/>
    </row>
    <row r="288" spans="1:48" s="139" customFormat="1" ht="12" customHeight="1" x14ac:dyDescent="0.15">
      <c r="A288" s="495">
        <v>89</v>
      </c>
      <c r="B288" s="498"/>
      <c r="C288" s="513"/>
      <c r="D288" s="504" t="s">
        <v>95</v>
      </c>
      <c r="E288" s="363"/>
      <c r="F288" s="507"/>
      <c r="G288" s="508"/>
      <c r="H288" s="166" t="s">
        <v>221</v>
      </c>
      <c r="I288" s="325"/>
      <c r="J288" s="325"/>
      <c r="K288" s="325"/>
      <c r="L288" s="325"/>
      <c r="M288" s="325"/>
      <c r="N288" s="325"/>
      <c r="O288" s="325"/>
      <c r="P288" s="325"/>
      <c r="Q288" s="325"/>
      <c r="R288" s="325"/>
      <c r="S288" s="325"/>
      <c r="T288" s="325"/>
      <c r="U288" s="325"/>
      <c r="V288" s="325"/>
      <c r="W288" s="325"/>
      <c r="X288" s="325"/>
      <c r="Y288" s="325"/>
      <c r="Z288" s="325"/>
      <c r="AA288" s="325"/>
      <c r="AB288" s="325"/>
      <c r="AC288" s="325"/>
      <c r="AD288" s="325"/>
      <c r="AE288" s="325"/>
      <c r="AF288" s="325"/>
      <c r="AG288" s="325"/>
      <c r="AH288" s="325"/>
      <c r="AI288" s="325"/>
      <c r="AJ288" s="325"/>
      <c r="AK288" s="325"/>
      <c r="AL288" s="325"/>
      <c r="AM288" s="325"/>
      <c r="AN288" s="482">
        <f t="shared" ref="AN288" si="341">IF(LEFT($AN$2,6)="共同生活援助",SUM(I289:AM289),SUM(I289:AM290))</f>
        <v>0</v>
      </c>
      <c r="AO288" s="485">
        <f>IF($AN$4="４週",AN288/4,AN288/(DAY(EOMONTH($I$22,0))/7))</f>
        <v>0</v>
      </c>
      <c r="AP288" s="488"/>
      <c r="AQ288" s="489"/>
      <c r="AR288" s="485" t="str">
        <f t="shared" ref="AR288" si="342">IF($AN$4="４週",AU289,AV289)</f>
        <v/>
      </c>
      <c r="AS288" s="485"/>
      <c r="AT288" s="494"/>
      <c r="AU288" s="326" t="s">
        <v>508</v>
      </c>
      <c r="AV288" s="326" t="s">
        <v>222</v>
      </c>
    </row>
    <row r="289" spans="1:48" s="139" customFormat="1" ht="12" customHeight="1" x14ac:dyDescent="0.15">
      <c r="A289" s="496"/>
      <c r="B289" s="499"/>
      <c r="C289" s="514"/>
      <c r="D289" s="505"/>
      <c r="E289" s="364"/>
      <c r="F289" s="509"/>
      <c r="G289" s="510"/>
      <c r="H289" s="167" t="s">
        <v>223</v>
      </c>
      <c r="I289" s="168" t="str">
        <f>IFERROR(VLOOKUP(I288,'P1-1'!$B:$AP,41,FALSE),"")</f>
        <v/>
      </c>
      <c r="J289" s="168" t="str">
        <f>IFERROR(VLOOKUP(J288,'P1-1'!$B:$AP,41,FALSE),"")</f>
        <v/>
      </c>
      <c r="K289" s="168" t="str">
        <f>IFERROR(VLOOKUP(K288,'P1-1'!$B:$AP,41,FALSE),"")</f>
        <v/>
      </c>
      <c r="L289" s="168" t="str">
        <f>IFERROR(VLOOKUP(L288,'P1-1'!$B:$AP,41,FALSE),"")</f>
        <v/>
      </c>
      <c r="M289" s="168" t="str">
        <f>IFERROR(VLOOKUP(M288,'P1-1'!$B:$AP,41,FALSE),"")</f>
        <v/>
      </c>
      <c r="N289" s="168" t="str">
        <f>IFERROR(VLOOKUP(N288,'P1-1'!$B:$AP,41,FALSE),"")</f>
        <v/>
      </c>
      <c r="O289" s="168" t="str">
        <f>IFERROR(VLOOKUP(O288,'P1-1'!$B:$AP,41,FALSE),"")</f>
        <v/>
      </c>
      <c r="P289" s="168" t="str">
        <f>IFERROR(VLOOKUP(P288,'P1-1'!$B:$AP,41,FALSE),"")</f>
        <v/>
      </c>
      <c r="Q289" s="168" t="str">
        <f>IFERROR(VLOOKUP(Q288,'P1-1'!$B:$AP,41,FALSE),"")</f>
        <v/>
      </c>
      <c r="R289" s="168" t="str">
        <f>IFERROR(VLOOKUP(R288,'P1-1'!$B:$AP,41,FALSE),"")</f>
        <v/>
      </c>
      <c r="S289" s="168" t="str">
        <f>IFERROR(VLOOKUP(S288,'P1-1'!$B:$AP,41,FALSE),"")</f>
        <v/>
      </c>
      <c r="T289" s="168" t="str">
        <f>IFERROR(VLOOKUP(T288,'P1-1'!$B:$AP,41,FALSE),"")</f>
        <v/>
      </c>
      <c r="U289" s="168" t="str">
        <f>IFERROR(VLOOKUP(U288,'P1-1'!$B:$AP,41,FALSE),"")</f>
        <v/>
      </c>
      <c r="V289" s="168" t="str">
        <f>IFERROR(VLOOKUP(V288,'P1-1'!$B:$AP,41,FALSE),"")</f>
        <v/>
      </c>
      <c r="W289" s="168" t="str">
        <f>IFERROR(VLOOKUP(W288,'P1-1'!$B:$AP,41,FALSE),"")</f>
        <v/>
      </c>
      <c r="X289" s="168" t="str">
        <f>IFERROR(VLOOKUP(X288,'P1-1'!$B:$AP,41,FALSE),"")</f>
        <v/>
      </c>
      <c r="Y289" s="168" t="str">
        <f>IFERROR(VLOOKUP(Y288,'P1-1'!$B:$AP,41,FALSE),"")</f>
        <v/>
      </c>
      <c r="Z289" s="168" t="str">
        <f>IFERROR(VLOOKUP(Z288,'P1-1'!$B:$AP,41,FALSE),"")</f>
        <v/>
      </c>
      <c r="AA289" s="168" t="str">
        <f>IFERROR(VLOOKUP(AA288,'P1-1'!$B:$AP,41,FALSE),"")</f>
        <v/>
      </c>
      <c r="AB289" s="168" t="str">
        <f>IFERROR(VLOOKUP(AB288,'P1-1'!$B:$AP,41,FALSE),"")</f>
        <v/>
      </c>
      <c r="AC289" s="168" t="str">
        <f>IFERROR(VLOOKUP(AC288,'P1-1'!$B:$AP,41,FALSE),"")</f>
        <v/>
      </c>
      <c r="AD289" s="168" t="str">
        <f>IFERROR(VLOOKUP(AD288,'P1-1'!$B:$AP,41,FALSE),"")</f>
        <v/>
      </c>
      <c r="AE289" s="168" t="str">
        <f>IFERROR(VLOOKUP(AE288,'P1-1'!$B:$AP,41,FALSE),"")</f>
        <v/>
      </c>
      <c r="AF289" s="168" t="str">
        <f>IFERROR(VLOOKUP(AF288,'P1-1'!$B:$AP,41,FALSE),"")</f>
        <v/>
      </c>
      <c r="AG289" s="168" t="str">
        <f>IFERROR(VLOOKUP(AG288,'P1-1'!$B:$AP,41,FALSE),"")</f>
        <v/>
      </c>
      <c r="AH289" s="168" t="str">
        <f>IFERROR(VLOOKUP(AH288,'P1-1'!$B:$AP,41,FALSE),"")</f>
        <v/>
      </c>
      <c r="AI289" s="168" t="str">
        <f>IFERROR(VLOOKUP(AI288,'P1-1'!$B:$AP,41,FALSE),"")</f>
        <v/>
      </c>
      <c r="AJ289" s="168" t="str">
        <f>IFERROR(VLOOKUP(AJ288,'P1-1'!$B:$AP,41,FALSE),"")</f>
        <v/>
      </c>
      <c r="AK289" s="168" t="str">
        <f>IFERROR(VLOOKUP(AK288,'P1-1'!$B:$AP,41,FALSE),"")</f>
        <v/>
      </c>
      <c r="AL289" s="168" t="str">
        <f>IFERROR(VLOOKUP(AL288,'P1-1'!$B:$AP,41,FALSE),"")</f>
        <v/>
      </c>
      <c r="AM289" s="168" t="str">
        <f>IFERROR(VLOOKUP(AM288,'P1-1'!$B:$AP,41,FALSE),"")</f>
        <v/>
      </c>
      <c r="AN289" s="483"/>
      <c r="AO289" s="486"/>
      <c r="AP289" s="490"/>
      <c r="AQ289" s="491"/>
      <c r="AR289" s="486"/>
      <c r="AS289" s="486"/>
      <c r="AT289" s="494"/>
      <c r="AU289" s="327" t="str">
        <f t="shared" ref="AU289" si="343">IFERROR(IF($D288="□",($AO288/$AK$7),($AO288/$AK$9)),"")</f>
        <v/>
      </c>
      <c r="AV289" s="327" t="str">
        <f t="shared" ref="AV289" si="344">IFERROR(IF($D288="□",($AN288/$AO$7),($AN288/$AO$9)),"")</f>
        <v/>
      </c>
    </row>
    <row r="290" spans="1:48" s="139" customFormat="1" ht="12" customHeight="1" x14ac:dyDescent="0.15">
      <c r="A290" s="497"/>
      <c r="B290" s="500"/>
      <c r="C290" s="515"/>
      <c r="D290" s="506"/>
      <c r="E290" s="364"/>
      <c r="F290" s="511"/>
      <c r="G290" s="512"/>
      <c r="H290" s="169" t="s">
        <v>224</v>
      </c>
      <c r="I290" s="168" t="str">
        <f>IFERROR(VLOOKUP(I288,'P1-1'!$B:$AP,31,FALSE),"")</f>
        <v/>
      </c>
      <c r="J290" s="168" t="str">
        <f>IFERROR(VLOOKUP(J288,'P1-1'!$B:$AP,31,FALSE),"")</f>
        <v/>
      </c>
      <c r="K290" s="168" t="str">
        <f>IFERROR(VLOOKUP(K288,'P1-1'!$B:$AP,31,FALSE),"")</f>
        <v/>
      </c>
      <c r="L290" s="168" t="str">
        <f>IFERROR(VLOOKUP(L288,'P1-1'!$B:$AP,31,FALSE),"")</f>
        <v/>
      </c>
      <c r="M290" s="168" t="str">
        <f>IFERROR(VLOOKUP(M288,'P1-1'!$B:$AP,31,FALSE),"")</f>
        <v/>
      </c>
      <c r="N290" s="168" t="str">
        <f>IFERROR(VLOOKUP(N288,'P1-1'!$B:$AP,31,FALSE),"")</f>
        <v/>
      </c>
      <c r="O290" s="168" t="str">
        <f>IFERROR(VLOOKUP(O288,'P1-1'!$B:$AP,31,FALSE),"")</f>
        <v/>
      </c>
      <c r="P290" s="168" t="str">
        <f>IFERROR(VLOOKUP(P288,'P1-1'!$B:$AP,31,FALSE),"")</f>
        <v/>
      </c>
      <c r="Q290" s="168" t="str">
        <f>IFERROR(VLOOKUP(Q288,'P1-1'!$B:$AP,31,FALSE),"")</f>
        <v/>
      </c>
      <c r="R290" s="168" t="str">
        <f>IFERROR(VLOOKUP(R288,'P1-1'!$B:$AP,31,FALSE),"")</f>
        <v/>
      </c>
      <c r="S290" s="168" t="str">
        <f>IFERROR(VLOOKUP(S288,'P1-1'!$B:$AP,31,FALSE),"")</f>
        <v/>
      </c>
      <c r="T290" s="168" t="str">
        <f>IFERROR(VLOOKUP(T288,'P1-1'!$B:$AP,31,FALSE),"")</f>
        <v/>
      </c>
      <c r="U290" s="168" t="str">
        <f>IFERROR(VLOOKUP(U288,'P1-1'!$B:$AP,31,FALSE),"")</f>
        <v/>
      </c>
      <c r="V290" s="168" t="str">
        <f>IFERROR(VLOOKUP(V288,'P1-1'!$B:$AP,31,FALSE),"")</f>
        <v/>
      </c>
      <c r="W290" s="168" t="str">
        <f>IFERROR(VLOOKUP(W288,'P1-1'!$B:$AP,31,FALSE),"")</f>
        <v/>
      </c>
      <c r="X290" s="168" t="str">
        <f>IFERROR(VLOOKUP(X288,'P1-1'!$B:$AP,31,FALSE),"")</f>
        <v/>
      </c>
      <c r="Y290" s="168" t="str">
        <f>IFERROR(VLOOKUP(Y288,'P1-1'!$B:$AP,31,FALSE),"")</f>
        <v/>
      </c>
      <c r="Z290" s="168" t="str">
        <f>IFERROR(VLOOKUP(Z288,'P1-1'!$B:$AP,31,FALSE),"")</f>
        <v/>
      </c>
      <c r="AA290" s="168" t="str">
        <f>IFERROR(VLOOKUP(AA288,'P1-1'!$B:$AP,31,FALSE),"")</f>
        <v/>
      </c>
      <c r="AB290" s="168" t="str">
        <f>IFERROR(VLOOKUP(AB288,'P1-1'!$B:$AP,31,FALSE),"")</f>
        <v/>
      </c>
      <c r="AC290" s="168" t="str">
        <f>IFERROR(VLOOKUP(AC288,'P1-1'!$B:$AP,31,FALSE),"")</f>
        <v/>
      </c>
      <c r="AD290" s="168" t="str">
        <f>IFERROR(VLOOKUP(AD288,'P1-1'!$B:$AP,31,FALSE),"")</f>
        <v/>
      </c>
      <c r="AE290" s="168" t="str">
        <f>IFERROR(VLOOKUP(AE288,'P1-1'!$B:$AP,31,FALSE),"")</f>
        <v/>
      </c>
      <c r="AF290" s="168" t="str">
        <f>IFERROR(VLOOKUP(AF288,'P1-1'!$B:$AP,31,FALSE),"")</f>
        <v/>
      </c>
      <c r="AG290" s="168" t="str">
        <f>IFERROR(VLOOKUP(AG288,'P1-1'!$B:$AP,31,FALSE),"")</f>
        <v/>
      </c>
      <c r="AH290" s="168" t="str">
        <f>IFERROR(VLOOKUP(AH288,'P1-1'!$B:$AP,31,FALSE),"")</f>
        <v/>
      </c>
      <c r="AI290" s="168" t="str">
        <f>IFERROR(VLOOKUP(AI288,'P1-1'!$B:$AP,31,FALSE),"")</f>
        <v/>
      </c>
      <c r="AJ290" s="168" t="str">
        <f>IFERROR(VLOOKUP(AJ288,'P1-1'!$B:$AP,31,FALSE),"")</f>
        <v/>
      </c>
      <c r="AK290" s="168" t="str">
        <f>IFERROR(VLOOKUP(AK288,'P1-1'!$B:$AP,31,FALSE),"")</f>
        <v/>
      </c>
      <c r="AL290" s="168" t="str">
        <f>IFERROR(VLOOKUP(AL288,'P1-1'!$B:$AP,31,FALSE),"")</f>
        <v/>
      </c>
      <c r="AM290" s="168" t="str">
        <f>IFERROR(VLOOKUP(AM288,'P1-1'!$B:$AP,31,FALSE),"")</f>
        <v/>
      </c>
      <c r="AN290" s="484"/>
      <c r="AO290" s="487"/>
      <c r="AP290" s="492"/>
      <c r="AQ290" s="493"/>
      <c r="AR290" s="487"/>
      <c r="AS290" s="487"/>
      <c r="AT290" s="494"/>
      <c r="AU290" s="328"/>
      <c r="AV290" s="328"/>
    </row>
    <row r="291" spans="1:48" s="139" customFormat="1" ht="12" customHeight="1" x14ac:dyDescent="0.15">
      <c r="A291" s="495">
        <v>90</v>
      </c>
      <c r="B291" s="498"/>
      <c r="C291" s="513"/>
      <c r="D291" s="504" t="s">
        <v>95</v>
      </c>
      <c r="E291" s="363"/>
      <c r="F291" s="507"/>
      <c r="G291" s="508"/>
      <c r="H291" s="166" t="s">
        <v>221</v>
      </c>
      <c r="I291" s="325"/>
      <c r="J291" s="325"/>
      <c r="K291" s="325"/>
      <c r="L291" s="325"/>
      <c r="M291" s="325"/>
      <c r="N291" s="325"/>
      <c r="O291" s="325"/>
      <c r="P291" s="325"/>
      <c r="Q291" s="325"/>
      <c r="R291" s="325"/>
      <c r="S291" s="325"/>
      <c r="T291" s="325"/>
      <c r="U291" s="325"/>
      <c r="V291" s="325"/>
      <c r="W291" s="325"/>
      <c r="X291" s="325"/>
      <c r="Y291" s="325"/>
      <c r="Z291" s="325"/>
      <c r="AA291" s="325"/>
      <c r="AB291" s="325"/>
      <c r="AC291" s="325"/>
      <c r="AD291" s="325"/>
      <c r="AE291" s="325"/>
      <c r="AF291" s="325"/>
      <c r="AG291" s="325"/>
      <c r="AH291" s="325"/>
      <c r="AI291" s="325"/>
      <c r="AJ291" s="325"/>
      <c r="AK291" s="325"/>
      <c r="AL291" s="325"/>
      <c r="AM291" s="325"/>
      <c r="AN291" s="482">
        <f t="shared" ref="AN291" si="345">IF(LEFT($AN$2,6)="共同生活援助",SUM(I292:AM292),SUM(I292:AM293))</f>
        <v>0</v>
      </c>
      <c r="AO291" s="485">
        <f>IF($AN$4="４週",AN291/4,AN291/(DAY(EOMONTH($I$22,0))/7))</f>
        <v>0</v>
      </c>
      <c r="AP291" s="488"/>
      <c r="AQ291" s="489"/>
      <c r="AR291" s="485" t="str">
        <f t="shared" ref="AR291" si="346">IF($AN$4="４週",AU292,AV292)</f>
        <v/>
      </c>
      <c r="AS291" s="485"/>
      <c r="AT291" s="494"/>
      <c r="AU291" s="326" t="s">
        <v>508</v>
      </c>
      <c r="AV291" s="326" t="s">
        <v>222</v>
      </c>
    </row>
    <row r="292" spans="1:48" s="139" customFormat="1" ht="12" customHeight="1" x14ac:dyDescent="0.15">
      <c r="A292" s="496"/>
      <c r="B292" s="499"/>
      <c r="C292" s="514"/>
      <c r="D292" s="505"/>
      <c r="E292" s="364"/>
      <c r="F292" s="509"/>
      <c r="G292" s="510"/>
      <c r="H292" s="167" t="s">
        <v>223</v>
      </c>
      <c r="I292" s="168" t="str">
        <f>IFERROR(VLOOKUP(I291,'P1-1'!$B:$AP,41,FALSE),"")</f>
        <v/>
      </c>
      <c r="J292" s="168" t="str">
        <f>IFERROR(VLOOKUP(J291,'P1-1'!$B:$AP,41,FALSE),"")</f>
        <v/>
      </c>
      <c r="K292" s="168" t="str">
        <f>IFERROR(VLOOKUP(K291,'P1-1'!$B:$AP,41,FALSE),"")</f>
        <v/>
      </c>
      <c r="L292" s="168" t="str">
        <f>IFERROR(VLOOKUP(L291,'P1-1'!$B:$AP,41,FALSE),"")</f>
        <v/>
      </c>
      <c r="M292" s="168" t="str">
        <f>IFERROR(VLOOKUP(M291,'P1-1'!$B:$AP,41,FALSE),"")</f>
        <v/>
      </c>
      <c r="N292" s="168" t="str">
        <f>IFERROR(VLOOKUP(N291,'P1-1'!$B:$AP,41,FALSE),"")</f>
        <v/>
      </c>
      <c r="O292" s="168" t="str">
        <f>IFERROR(VLOOKUP(O291,'P1-1'!$B:$AP,41,FALSE),"")</f>
        <v/>
      </c>
      <c r="P292" s="168" t="str">
        <f>IFERROR(VLOOKUP(P291,'P1-1'!$B:$AP,41,FALSE),"")</f>
        <v/>
      </c>
      <c r="Q292" s="168" t="str">
        <f>IFERROR(VLOOKUP(Q291,'P1-1'!$B:$AP,41,FALSE),"")</f>
        <v/>
      </c>
      <c r="R292" s="168" t="str">
        <f>IFERROR(VLOOKUP(R291,'P1-1'!$B:$AP,41,FALSE),"")</f>
        <v/>
      </c>
      <c r="S292" s="168" t="str">
        <f>IFERROR(VLOOKUP(S291,'P1-1'!$B:$AP,41,FALSE),"")</f>
        <v/>
      </c>
      <c r="T292" s="168" t="str">
        <f>IFERROR(VLOOKUP(T291,'P1-1'!$B:$AP,41,FALSE),"")</f>
        <v/>
      </c>
      <c r="U292" s="168" t="str">
        <f>IFERROR(VLOOKUP(U291,'P1-1'!$B:$AP,41,FALSE),"")</f>
        <v/>
      </c>
      <c r="V292" s="168" t="str">
        <f>IFERROR(VLOOKUP(V291,'P1-1'!$B:$AP,41,FALSE),"")</f>
        <v/>
      </c>
      <c r="W292" s="168" t="str">
        <f>IFERROR(VLOOKUP(W291,'P1-1'!$B:$AP,41,FALSE),"")</f>
        <v/>
      </c>
      <c r="X292" s="168" t="str">
        <f>IFERROR(VLOOKUP(X291,'P1-1'!$B:$AP,41,FALSE),"")</f>
        <v/>
      </c>
      <c r="Y292" s="168" t="str">
        <f>IFERROR(VLOOKUP(Y291,'P1-1'!$B:$AP,41,FALSE),"")</f>
        <v/>
      </c>
      <c r="Z292" s="168" t="str">
        <f>IFERROR(VLOOKUP(Z291,'P1-1'!$B:$AP,41,FALSE),"")</f>
        <v/>
      </c>
      <c r="AA292" s="168" t="str">
        <f>IFERROR(VLOOKUP(AA291,'P1-1'!$B:$AP,41,FALSE),"")</f>
        <v/>
      </c>
      <c r="AB292" s="168" t="str">
        <f>IFERROR(VLOOKUP(AB291,'P1-1'!$B:$AP,41,FALSE),"")</f>
        <v/>
      </c>
      <c r="AC292" s="168" t="str">
        <f>IFERROR(VLOOKUP(AC291,'P1-1'!$B:$AP,41,FALSE),"")</f>
        <v/>
      </c>
      <c r="AD292" s="168" t="str">
        <f>IFERROR(VLOOKUP(AD291,'P1-1'!$B:$AP,41,FALSE),"")</f>
        <v/>
      </c>
      <c r="AE292" s="168" t="str">
        <f>IFERROR(VLOOKUP(AE291,'P1-1'!$B:$AP,41,FALSE),"")</f>
        <v/>
      </c>
      <c r="AF292" s="168" t="str">
        <f>IFERROR(VLOOKUP(AF291,'P1-1'!$B:$AP,41,FALSE),"")</f>
        <v/>
      </c>
      <c r="AG292" s="168" t="str">
        <f>IFERROR(VLOOKUP(AG291,'P1-1'!$B:$AP,41,FALSE),"")</f>
        <v/>
      </c>
      <c r="AH292" s="168" t="str">
        <f>IFERROR(VLOOKUP(AH291,'P1-1'!$B:$AP,41,FALSE),"")</f>
        <v/>
      </c>
      <c r="AI292" s="168" t="str">
        <f>IFERROR(VLOOKUP(AI291,'P1-1'!$B:$AP,41,FALSE),"")</f>
        <v/>
      </c>
      <c r="AJ292" s="168" t="str">
        <f>IFERROR(VLOOKUP(AJ291,'P1-1'!$B:$AP,41,FALSE),"")</f>
        <v/>
      </c>
      <c r="AK292" s="168" t="str">
        <f>IFERROR(VLOOKUP(AK291,'P1-1'!$B:$AP,41,FALSE),"")</f>
        <v/>
      </c>
      <c r="AL292" s="168" t="str">
        <f>IFERROR(VLOOKUP(AL291,'P1-1'!$B:$AP,41,FALSE),"")</f>
        <v/>
      </c>
      <c r="AM292" s="168" t="str">
        <f>IFERROR(VLOOKUP(AM291,'P1-1'!$B:$AP,41,FALSE),"")</f>
        <v/>
      </c>
      <c r="AN292" s="483"/>
      <c r="AO292" s="486"/>
      <c r="AP292" s="490"/>
      <c r="AQ292" s="491"/>
      <c r="AR292" s="486"/>
      <c r="AS292" s="486"/>
      <c r="AT292" s="494"/>
      <c r="AU292" s="327" t="str">
        <f t="shared" ref="AU292" si="347">IFERROR(IF($D291="□",($AO291/$AK$7),($AO291/$AK$9)),"")</f>
        <v/>
      </c>
      <c r="AV292" s="327" t="str">
        <f t="shared" ref="AV292" si="348">IFERROR(IF($D291="□",($AN291/$AO$7),($AN291/$AO$9)),"")</f>
        <v/>
      </c>
    </row>
    <row r="293" spans="1:48" s="139" customFormat="1" ht="12" customHeight="1" x14ac:dyDescent="0.15">
      <c r="A293" s="497"/>
      <c r="B293" s="500"/>
      <c r="C293" s="515"/>
      <c r="D293" s="506"/>
      <c r="E293" s="364"/>
      <c r="F293" s="511"/>
      <c r="G293" s="512"/>
      <c r="H293" s="169" t="s">
        <v>224</v>
      </c>
      <c r="I293" s="168" t="str">
        <f>IFERROR(VLOOKUP(I291,'P1-1'!$B:$AP,31,FALSE),"")</f>
        <v/>
      </c>
      <c r="J293" s="168" t="str">
        <f>IFERROR(VLOOKUP(J291,'P1-1'!$B:$AP,31,FALSE),"")</f>
        <v/>
      </c>
      <c r="K293" s="168" t="str">
        <f>IFERROR(VLOOKUP(K291,'P1-1'!$B:$AP,31,FALSE),"")</f>
        <v/>
      </c>
      <c r="L293" s="168" t="str">
        <f>IFERROR(VLOOKUP(L291,'P1-1'!$B:$AP,31,FALSE),"")</f>
        <v/>
      </c>
      <c r="M293" s="168" t="str">
        <f>IFERROR(VLOOKUP(M291,'P1-1'!$B:$AP,31,FALSE),"")</f>
        <v/>
      </c>
      <c r="N293" s="168" t="str">
        <f>IFERROR(VLOOKUP(N291,'P1-1'!$B:$AP,31,FALSE),"")</f>
        <v/>
      </c>
      <c r="O293" s="168" t="str">
        <f>IFERROR(VLOOKUP(O291,'P1-1'!$B:$AP,31,FALSE),"")</f>
        <v/>
      </c>
      <c r="P293" s="168" t="str">
        <f>IFERROR(VLOOKUP(P291,'P1-1'!$B:$AP,31,FALSE),"")</f>
        <v/>
      </c>
      <c r="Q293" s="168" t="str">
        <f>IFERROR(VLOOKUP(Q291,'P1-1'!$B:$AP,31,FALSE),"")</f>
        <v/>
      </c>
      <c r="R293" s="168" t="str">
        <f>IFERROR(VLOOKUP(R291,'P1-1'!$B:$AP,31,FALSE),"")</f>
        <v/>
      </c>
      <c r="S293" s="168" t="str">
        <f>IFERROR(VLOOKUP(S291,'P1-1'!$B:$AP,31,FALSE),"")</f>
        <v/>
      </c>
      <c r="T293" s="168" t="str">
        <f>IFERROR(VLOOKUP(T291,'P1-1'!$B:$AP,31,FALSE),"")</f>
        <v/>
      </c>
      <c r="U293" s="168" t="str">
        <f>IFERROR(VLOOKUP(U291,'P1-1'!$B:$AP,31,FALSE),"")</f>
        <v/>
      </c>
      <c r="V293" s="168" t="str">
        <f>IFERROR(VLOOKUP(V291,'P1-1'!$B:$AP,31,FALSE),"")</f>
        <v/>
      </c>
      <c r="W293" s="168" t="str">
        <f>IFERROR(VLOOKUP(W291,'P1-1'!$B:$AP,31,FALSE),"")</f>
        <v/>
      </c>
      <c r="X293" s="168" t="str">
        <f>IFERROR(VLOOKUP(X291,'P1-1'!$B:$AP,31,FALSE),"")</f>
        <v/>
      </c>
      <c r="Y293" s="168" t="str">
        <f>IFERROR(VLOOKUP(Y291,'P1-1'!$B:$AP,31,FALSE),"")</f>
        <v/>
      </c>
      <c r="Z293" s="168" t="str">
        <f>IFERROR(VLOOKUP(Z291,'P1-1'!$B:$AP,31,FALSE),"")</f>
        <v/>
      </c>
      <c r="AA293" s="168" t="str">
        <f>IFERROR(VLOOKUP(AA291,'P1-1'!$B:$AP,31,FALSE),"")</f>
        <v/>
      </c>
      <c r="AB293" s="168" t="str">
        <f>IFERROR(VLOOKUP(AB291,'P1-1'!$B:$AP,31,FALSE),"")</f>
        <v/>
      </c>
      <c r="AC293" s="168" t="str">
        <f>IFERROR(VLOOKUP(AC291,'P1-1'!$B:$AP,31,FALSE),"")</f>
        <v/>
      </c>
      <c r="AD293" s="168" t="str">
        <f>IFERROR(VLOOKUP(AD291,'P1-1'!$B:$AP,31,FALSE),"")</f>
        <v/>
      </c>
      <c r="AE293" s="168" t="str">
        <f>IFERROR(VLOOKUP(AE291,'P1-1'!$B:$AP,31,FALSE),"")</f>
        <v/>
      </c>
      <c r="AF293" s="168" t="str">
        <f>IFERROR(VLOOKUP(AF291,'P1-1'!$B:$AP,31,FALSE),"")</f>
        <v/>
      </c>
      <c r="AG293" s="168" t="str">
        <f>IFERROR(VLOOKUP(AG291,'P1-1'!$B:$AP,31,FALSE),"")</f>
        <v/>
      </c>
      <c r="AH293" s="168" t="str">
        <f>IFERROR(VLOOKUP(AH291,'P1-1'!$B:$AP,31,FALSE),"")</f>
        <v/>
      </c>
      <c r="AI293" s="168" t="str">
        <f>IFERROR(VLOOKUP(AI291,'P1-1'!$B:$AP,31,FALSE),"")</f>
        <v/>
      </c>
      <c r="AJ293" s="168" t="str">
        <f>IFERROR(VLOOKUP(AJ291,'P1-1'!$B:$AP,31,FALSE),"")</f>
        <v/>
      </c>
      <c r="AK293" s="168" t="str">
        <f>IFERROR(VLOOKUP(AK291,'P1-1'!$B:$AP,31,FALSE),"")</f>
        <v/>
      </c>
      <c r="AL293" s="168" t="str">
        <f>IFERROR(VLOOKUP(AL291,'P1-1'!$B:$AP,31,FALSE),"")</f>
        <v/>
      </c>
      <c r="AM293" s="168" t="str">
        <f>IFERROR(VLOOKUP(AM291,'P1-1'!$B:$AP,31,FALSE),"")</f>
        <v/>
      </c>
      <c r="AN293" s="484"/>
      <c r="AO293" s="487"/>
      <c r="AP293" s="492"/>
      <c r="AQ293" s="493"/>
      <c r="AR293" s="487"/>
      <c r="AS293" s="487"/>
      <c r="AT293" s="494"/>
      <c r="AU293" s="328"/>
      <c r="AV293" s="328"/>
    </row>
    <row r="294" spans="1:48" s="139" customFormat="1" ht="12" customHeight="1" x14ac:dyDescent="0.15">
      <c r="A294" s="495">
        <v>91</v>
      </c>
      <c r="B294" s="498"/>
      <c r="C294" s="513"/>
      <c r="D294" s="504" t="s">
        <v>95</v>
      </c>
      <c r="E294" s="363"/>
      <c r="F294" s="507"/>
      <c r="G294" s="508"/>
      <c r="H294" s="166" t="s">
        <v>221</v>
      </c>
      <c r="I294" s="325"/>
      <c r="J294" s="325"/>
      <c r="K294" s="325"/>
      <c r="L294" s="325"/>
      <c r="M294" s="325"/>
      <c r="N294" s="325"/>
      <c r="O294" s="325"/>
      <c r="P294" s="325"/>
      <c r="Q294" s="325"/>
      <c r="R294" s="325"/>
      <c r="S294" s="325"/>
      <c r="T294" s="325"/>
      <c r="U294" s="325"/>
      <c r="V294" s="325"/>
      <c r="W294" s="325"/>
      <c r="X294" s="325"/>
      <c r="Y294" s="325"/>
      <c r="Z294" s="325"/>
      <c r="AA294" s="325"/>
      <c r="AB294" s="325"/>
      <c r="AC294" s="325"/>
      <c r="AD294" s="325"/>
      <c r="AE294" s="325"/>
      <c r="AF294" s="325"/>
      <c r="AG294" s="325"/>
      <c r="AH294" s="325"/>
      <c r="AI294" s="325"/>
      <c r="AJ294" s="325"/>
      <c r="AK294" s="325"/>
      <c r="AL294" s="325"/>
      <c r="AM294" s="325"/>
      <c r="AN294" s="482">
        <f t="shared" ref="AN294" si="349">IF(LEFT($AN$2,6)="共同生活援助",SUM(I295:AM295),SUM(I295:AM296))</f>
        <v>0</v>
      </c>
      <c r="AO294" s="485">
        <f>IF($AN$4="４週",AN294/4,AN294/(DAY(EOMONTH($I$22,0))/7))</f>
        <v>0</v>
      </c>
      <c r="AP294" s="488"/>
      <c r="AQ294" s="489"/>
      <c r="AR294" s="485" t="str">
        <f t="shared" ref="AR294" si="350">IF($AN$4="４週",AU295,AV295)</f>
        <v/>
      </c>
      <c r="AS294" s="485"/>
      <c r="AT294" s="494"/>
      <c r="AU294" s="326" t="s">
        <v>508</v>
      </c>
      <c r="AV294" s="326" t="s">
        <v>222</v>
      </c>
    </row>
    <row r="295" spans="1:48" s="139" customFormat="1" ht="12" customHeight="1" x14ac:dyDescent="0.15">
      <c r="A295" s="496"/>
      <c r="B295" s="499"/>
      <c r="C295" s="514"/>
      <c r="D295" s="505"/>
      <c r="E295" s="364"/>
      <c r="F295" s="509"/>
      <c r="G295" s="510"/>
      <c r="H295" s="167" t="s">
        <v>223</v>
      </c>
      <c r="I295" s="168" t="str">
        <f>IFERROR(VLOOKUP(I294,'P1-1'!$B:$AP,41,FALSE),"")</f>
        <v/>
      </c>
      <c r="J295" s="168" t="str">
        <f>IFERROR(VLOOKUP(J294,'P1-1'!$B:$AP,41,FALSE),"")</f>
        <v/>
      </c>
      <c r="K295" s="168" t="str">
        <f>IFERROR(VLOOKUP(K294,'P1-1'!$B:$AP,41,FALSE),"")</f>
        <v/>
      </c>
      <c r="L295" s="168" t="str">
        <f>IFERROR(VLOOKUP(L294,'P1-1'!$B:$AP,41,FALSE),"")</f>
        <v/>
      </c>
      <c r="M295" s="168" t="str">
        <f>IFERROR(VLOOKUP(M294,'P1-1'!$B:$AP,41,FALSE),"")</f>
        <v/>
      </c>
      <c r="N295" s="168" t="str">
        <f>IFERROR(VLOOKUP(N294,'P1-1'!$B:$AP,41,FALSE),"")</f>
        <v/>
      </c>
      <c r="O295" s="168" t="str">
        <f>IFERROR(VLOOKUP(O294,'P1-1'!$B:$AP,41,FALSE),"")</f>
        <v/>
      </c>
      <c r="P295" s="168" t="str">
        <f>IFERROR(VLOOKUP(P294,'P1-1'!$B:$AP,41,FALSE),"")</f>
        <v/>
      </c>
      <c r="Q295" s="168" t="str">
        <f>IFERROR(VLOOKUP(Q294,'P1-1'!$B:$AP,41,FALSE),"")</f>
        <v/>
      </c>
      <c r="R295" s="168" t="str">
        <f>IFERROR(VLOOKUP(R294,'P1-1'!$B:$AP,41,FALSE),"")</f>
        <v/>
      </c>
      <c r="S295" s="168" t="str">
        <f>IFERROR(VLOOKUP(S294,'P1-1'!$B:$AP,41,FALSE),"")</f>
        <v/>
      </c>
      <c r="T295" s="168" t="str">
        <f>IFERROR(VLOOKUP(T294,'P1-1'!$B:$AP,41,FALSE),"")</f>
        <v/>
      </c>
      <c r="U295" s="168" t="str">
        <f>IFERROR(VLOOKUP(U294,'P1-1'!$B:$AP,41,FALSE),"")</f>
        <v/>
      </c>
      <c r="V295" s="168" t="str">
        <f>IFERROR(VLOOKUP(V294,'P1-1'!$B:$AP,41,FALSE),"")</f>
        <v/>
      </c>
      <c r="W295" s="168" t="str">
        <f>IFERROR(VLOOKUP(W294,'P1-1'!$B:$AP,41,FALSE),"")</f>
        <v/>
      </c>
      <c r="X295" s="168" t="str">
        <f>IFERROR(VLOOKUP(X294,'P1-1'!$B:$AP,41,FALSE),"")</f>
        <v/>
      </c>
      <c r="Y295" s="168" t="str">
        <f>IFERROR(VLOOKUP(Y294,'P1-1'!$B:$AP,41,FALSE),"")</f>
        <v/>
      </c>
      <c r="Z295" s="168" t="str">
        <f>IFERROR(VLOOKUP(Z294,'P1-1'!$B:$AP,41,FALSE),"")</f>
        <v/>
      </c>
      <c r="AA295" s="168" t="str">
        <f>IFERROR(VLOOKUP(AA294,'P1-1'!$B:$AP,41,FALSE),"")</f>
        <v/>
      </c>
      <c r="AB295" s="168" t="str">
        <f>IFERROR(VLOOKUP(AB294,'P1-1'!$B:$AP,41,FALSE),"")</f>
        <v/>
      </c>
      <c r="AC295" s="168" t="str">
        <f>IFERROR(VLOOKUP(AC294,'P1-1'!$B:$AP,41,FALSE),"")</f>
        <v/>
      </c>
      <c r="AD295" s="168" t="str">
        <f>IFERROR(VLOOKUP(AD294,'P1-1'!$B:$AP,41,FALSE),"")</f>
        <v/>
      </c>
      <c r="AE295" s="168" t="str">
        <f>IFERROR(VLOOKUP(AE294,'P1-1'!$B:$AP,41,FALSE),"")</f>
        <v/>
      </c>
      <c r="AF295" s="168" t="str">
        <f>IFERROR(VLOOKUP(AF294,'P1-1'!$B:$AP,41,FALSE),"")</f>
        <v/>
      </c>
      <c r="AG295" s="168" t="str">
        <f>IFERROR(VLOOKUP(AG294,'P1-1'!$B:$AP,41,FALSE),"")</f>
        <v/>
      </c>
      <c r="AH295" s="168" t="str">
        <f>IFERROR(VLOOKUP(AH294,'P1-1'!$B:$AP,41,FALSE),"")</f>
        <v/>
      </c>
      <c r="AI295" s="168" t="str">
        <f>IFERROR(VLOOKUP(AI294,'P1-1'!$B:$AP,41,FALSE),"")</f>
        <v/>
      </c>
      <c r="AJ295" s="168" t="str">
        <f>IFERROR(VLOOKUP(AJ294,'P1-1'!$B:$AP,41,FALSE),"")</f>
        <v/>
      </c>
      <c r="AK295" s="168" t="str">
        <f>IFERROR(VLOOKUP(AK294,'P1-1'!$B:$AP,41,FALSE),"")</f>
        <v/>
      </c>
      <c r="AL295" s="168" t="str">
        <f>IFERROR(VLOOKUP(AL294,'P1-1'!$B:$AP,41,FALSE),"")</f>
        <v/>
      </c>
      <c r="AM295" s="168" t="str">
        <f>IFERROR(VLOOKUP(AM294,'P1-1'!$B:$AP,41,FALSE),"")</f>
        <v/>
      </c>
      <c r="AN295" s="483"/>
      <c r="AO295" s="486"/>
      <c r="AP295" s="490"/>
      <c r="AQ295" s="491"/>
      <c r="AR295" s="486"/>
      <c r="AS295" s="486"/>
      <c r="AT295" s="494"/>
      <c r="AU295" s="327" t="str">
        <f t="shared" ref="AU295" si="351">IFERROR(IF($D294="□",($AO294/$AK$7),($AO294/$AK$9)),"")</f>
        <v/>
      </c>
      <c r="AV295" s="327" t="str">
        <f t="shared" ref="AV295" si="352">IFERROR(IF($D294="□",($AN294/$AO$7),($AN294/$AO$9)),"")</f>
        <v/>
      </c>
    </row>
    <row r="296" spans="1:48" s="139" customFormat="1" ht="12" customHeight="1" x14ac:dyDescent="0.15">
      <c r="A296" s="497"/>
      <c r="B296" s="500"/>
      <c r="C296" s="515"/>
      <c r="D296" s="506"/>
      <c r="E296" s="364"/>
      <c r="F296" s="511"/>
      <c r="G296" s="512"/>
      <c r="H296" s="169" t="s">
        <v>224</v>
      </c>
      <c r="I296" s="168" t="str">
        <f>IFERROR(VLOOKUP(I294,'P1-1'!$B:$AP,31,FALSE),"")</f>
        <v/>
      </c>
      <c r="J296" s="168" t="str">
        <f>IFERROR(VLOOKUP(J294,'P1-1'!$B:$AP,31,FALSE),"")</f>
        <v/>
      </c>
      <c r="K296" s="168" t="str">
        <f>IFERROR(VLOOKUP(K294,'P1-1'!$B:$AP,31,FALSE),"")</f>
        <v/>
      </c>
      <c r="L296" s="168" t="str">
        <f>IFERROR(VLOOKUP(L294,'P1-1'!$B:$AP,31,FALSE),"")</f>
        <v/>
      </c>
      <c r="M296" s="168" t="str">
        <f>IFERROR(VLOOKUP(M294,'P1-1'!$B:$AP,31,FALSE),"")</f>
        <v/>
      </c>
      <c r="N296" s="168" t="str">
        <f>IFERROR(VLOOKUP(N294,'P1-1'!$B:$AP,31,FALSE),"")</f>
        <v/>
      </c>
      <c r="O296" s="168" t="str">
        <f>IFERROR(VLOOKUP(O294,'P1-1'!$B:$AP,31,FALSE),"")</f>
        <v/>
      </c>
      <c r="P296" s="168" t="str">
        <f>IFERROR(VLOOKUP(P294,'P1-1'!$B:$AP,31,FALSE),"")</f>
        <v/>
      </c>
      <c r="Q296" s="168" t="str">
        <f>IFERROR(VLOOKUP(Q294,'P1-1'!$B:$AP,31,FALSE),"")</f>
        <v/>
      </c>
      <c r="R296" s="168" t="str">
        <f>IFERROR(VLOOKUP(R294,'P1-1'!$B:$AP,31,FALSE),"")</f>
        <v/>
      </c>
      <c r="S296" s="168" t="str">
        <f>IFERROR(VLOOKUP(S294,'P1-1'!$B:$AP,31,FALSE),"")</f>
        <v/>
      </c>
      <c r="T296" s="168" t="str">
        <f>IFERROR(VLOOKUP(T294,'P1-1'!$B:$AP,31,FALSE),"")</f>
        <v/>
      </c>
      <c r="U296" s="168" t="str">
        <f>IFERROR(VLOOKUP(U294,'P1-1'!$B:$AP,31,FALSE),"")</f>
        <v/>
      </c>
      <c r="V296" s="168" t="str">
        <f>IFERROR(VLOOKUP(V294,'P1-1'!$B:$AP,31,FALSE),"")</f>
        <v/>
      </c>
      <c r="W296" s="168" t="str">
        <f>IFERROR(VLOOKUP(W294,'P1-1'!$B:$AP,31,FALSE),"")</f>
        <v/>
      </c>
      <c r="X296" s="168" t="str">
        <f>IFERROR(VLOOKUP(X294,'P1-1'!$B:$AP,31,FALSE),"")</f>
        <v/>
      </c>
      <c r="Y296" s="168" t="str">
        <f>IFERROR(VLOOKUP(Y294,'P1-1'!$B:$AP,31,FALSE),"")</f>
        <v/>
      </c>
      <c r="Z296" s="168" t="str">
        <f>IFERROR(VLOOKUP(Z294,'P1-1'!$B:$AP,31,FALSE),"")</f>
        <v/>
      </c>
      <c r="AA296" s="168" t="str">
        <f>IFERROR(VLOOKUP(AA294,'P1-1'!$B:$AP,31,FALSE),"")</f>
        <v/>
      </c>
      <c r="AB296" s="168" t="str">
        <f>IFERROR(VLOOKUP(AB294,'P1-1'!$B:$AP,31,FALSE),"")</f>
        <v/>
      </c>
      <c r="AC296" s="168" t="str">
        <f>IFERROR(VLOOKUP(AC294,'P1-1'!$B:$AP,31,FALSE),"")</f>
        <v/>
      </c>
      <c r="AD296" s="168" t="str">
        <f>IFERROR(VLOOKUP(AD294,'P1-1'!$B:$AP,31,FALSE),"")</f>
        <v/>
      </c>
      <c r="AE296" s="168" t="str">
        <f>IFERROR(VLOOKUP(AE294,'P1-1'!$B:$AP,31,FALSE),"")</f>
        <v/>
      </c>
      <c r="AF296" s="168" t="str">
        <f>IFERROR(VLOOKUP(AF294,'P1-1'!$B:$AP,31,FALSE),"")</f>
        <v/>
      </c>
      <c r="AG296" s="168" t="str">
        <f>IFERROR(VLOOKUP(AG294,'P1-1'!$B:$AP,31,FALSE),"")</f>
        <v/>
      </c>
      <c r="AH296" s="168" t="str">
        <f>IFERROR(VLOOKUP(AH294,'P1-1'!$B:$AP,31,FALSE),"")</f>
        <v/>
      </c>
      <c r="AI296" s="168" t="str">
        <f>IFERROR(VLOOKUP(AI294,'P1-1'!$B:$AP,31,FALSE),"")</f>
        <v/>
      </c>
      <c r="AJ296" s="168" t="str">
        <f>IFERROR(VLOOKUP(AJ294,'P1-1'!$B:$AP,31,FALSE),"")</f>
        <v/>
      </c>
      <c r="AK296" s="168" t="str">
        <f>IFERROR(VLOOKUP(AK294,'P1-1'!$B:$AP,31,FALSE),"")</f>
        <v/>
      </c>
      <c r="AL296" s="168" t="str">
        <f>IFERROR(VLOOKUP(AL294,'P1-1'!$B:$AP,31,FALSE),"")</f>
        <v/>
      </c>
      <c r="AM296" s="168" t="str">
        <f>IFERROR(VLOOKUP(AM294,'P1-1'!$B:$AP,31,FALSE),"")</f>
        <v/>
      </c>
      <c r="AN296" s="484"/>
      <c r="AO296" s="487"/>
      <c r="AP296" s="492"/>
      <c r="AQ296" s="493"/>
      <c r="AR296" s="487"/>
      <c r="AS296" s="487"/>
      <c r="AT296" s="494"/>
      <c r="AU296" s="328"/>
      <c r="AV296" s="328"/>
    </row>
    <row r="297" spans="1:48" s="139" customFormat="1" ht="12" customHeight="1" x14ac:dyDescent="0.15">
      <c r="A297" s="495">
        <v>92</v>
      </c>
      <c r="B297" s="498"/>
      <c r="C297" s="513"/>
      <c r="D297" s="504" t="s">
        <v>95</v>
      </c>
      <c r="E297" s="363"/>
      <c r="F297" s="507"/>
      <c r="G297" s="508"/>
      <c r="H297" s="166" t="s">
        <v>221</v>
      </c>
      <c r="I297" s="325"/>
      <c r="J297" s="325"/>
      <c r="K297" s="325"/>
      <c r="L297" s="325"/>
      <c r="M297" s="325"/>
      <c r="N297" s="325"/>
      <c r="O297" s="325"/>
      <c r="P297" s="325"/>
      <c r="Q297" s="325"/>
      <c r="R297" s="325"/>
      <c r="S297" s="325"/>
      <c r="T297" s="325"/>
      <c r="U297" s="325"/>
      <c r="V297" s="325"/>
      <c r="W297" s="325"/>
      <c r="X297" s="325"/>
      <c r="Y297" s="325"/>
      <c r="Z297" s="325"/>
      <c r="AA297" s="325"/>
      <c r="AB297" s="325"/>
      <c r="AC297" s="325"/>
      <c r="AD297" s="325"/>
      <c r="AE297" s="325"/>
      <c r="AF297" s="325"/>
      <c r="AG297" s="325"/>
      <c r="AH297" s="325"/>
      <c r="AI297" s="325"/>
      <c r="AJ297" s="325"/>
      <c r="AK297" s="325"/>
      <c r="AL297" s="325"/>
      <c r="AM297" s="325"/>
      <c r="AN297" s="482">
        <f t="shared" ref="AN297" si="353">IF(LEFT($AN$2,6)="共同生活援助",SUM(I298:AM298),SUM(I298:AM299))</f>
        <v>0</v>
      </c>
      <c r="AO297" s="485">
        <f>IF($AN$4="４週",AN297/4,AN297/(DAY(EOMONTH($I$22,0))/7))</f>
        <v>0</v>
      </c>
      <c r="AP297" s="488"/>
      <c r="AQ297" s="489"/>
      <c r="AR297" s="485" t="str">
        <f t="shared" ref="AR297" si="354">IF($AN$4="４週",AU298,AV298)</f>
        <v/>
      </c>
      <c r="AS297" s="485"/>
      <c r="AT297" s="494"/>
      <c r="AU297" s="326" t="s">
        <v>508</v>
      </c>
      <c r="AV297" s="326" t="s">
        <v>222</v>
      </c>
    </row>
    <row r="298" spans="1:48" s="139" customFormat="1" ht="12" customHeight="1" x14ac:dyDescent="0.15">
      <c r="A298" s="496"/>
      <c r="B298" s="499"/>
      <c r="C298" s="514"/>
      <c r="D298" s="505"/>
      <c r="E298" s="364"/>
      <c r="F298" s="509"/>
      <c r="G298" s="510"/>
      <c r="H298" s="167" t="s">
        <v>223</v>
      </c>
      <c r="I298" s="168" t="str">
        <f>IFERROR(VLOOKUP(I297,'P1-1'!$B:$AP,41,FALSE),"")</f>
        <v/>
      </c>
      <c r="J298" s="168" t="str">
        <f>IFERROR(VLOOKUP(J297,'P1-1'!$B:$AP,41,FALSE),"")</f>
        <v/>
      </c>
      <c r="K298" s="168" t="str">
        <f>IFERROR(VLOOKUP(K297,'P1-1'!$B:$AP,41,FALSE),"")</f>
        <v/>
      </c>
      <c r="L298" s="168" t="str">
        <f>IFERROR(VLOOKUP(L297,'P1-1'!$B:$AP,41,FALSE),"")</f>
        <v/>
      </c>
      <c r="M298" s="168" t="str">
        <f>IFERROR(VLOOKUP(M297,'P1-1'!$B:$AP,41,FALSE),"")</f>
        <v/>
      </c>
      <c r="N298" s="168" t="str">
        <f>IFERROR(VLOOKUP(N297,'P1-1'!$B:$AP,41,FALSE),"")</f>
        <v/>
      </c>
      <c r="O298" s="168" t="str">
        <f>IFERROR(VLOOKUP(O297,'P1-1'!$B:$AP,41,FALSE),"")</f>
        <v/>
      </c>
      <c r="P298" s="168" t="str">
        <f>IFERROR(VLOOKUP(P297,'P1-1'!$B:$AP,41,FALSE),"")</f>
        <v/>
      </c>
      <c r="Q298" s="168" t="str">
        <f>IFERROR(VLOOKUP(Q297,'P1-1'!$B:$AP,41,FALSE),"")</f>
        <v/>
      </c>
      <c r="R298" s="168" t="str">
        <f>IFERROR(VLOOKUP(R297,'P1-1'!$B:$AP,41,FALSE),"")</f>
        <v/>
      </c>
      <c r="S298" s="168" t="str">
        <f>IFERROR(VLOOKUP(S297,'P1-1'!$B:$AP,41,FALSE),"")</f>
        <v/>
      </c>
      <c r="T298" s="168" t="str">
        <f>IFERROR(VLOOKUP(T297,'P1-1'!$B:$AP,41,FALSE),"")</f>
        <v/>
      </c>
      <c r="U298" s="168" t="str">
        <f>IFERROR(VLOOKUP(U297,'P1-1'!$B:$AP,41,FALSE),"")</f>
        <v/>
      </c>
      <c r="V298" s="168" t="str">
        <f>IFERROR(VLOOKUP(V297,'P1-1'!$B:$AP,41,FALSE),"")</f>
        <v/>
      </c>
      <c r="W298" s="168" t="str">
        <f>IFERROR(VLOOKUP(W297,'P1-1'!$B:$AP,41,FALSE),"")</f>
        <v/>
      </c>
      <c r="X298" s="168" t="str">
        <f>IFERROR(VLOOKUP(X297,'P1-1'!$B:$AP,41,FALSE),"")</f>
        <v/>
      </c>
      <c r="Y298" s="168" t="str">
        <f>IFERROR(VLOOKUP(Y297,'P1-1'!$B:$AP,41,FALSE),"")</f>
        <v/>
      </c>
      <c r="Z298" s="168" t="str">
        <f>IFERROR(VLOOKUP(Z297,'P1-1'!$B:$AP,41,FALSE),"")</f>
        <v/>
      </c>
      <c r="AA298" s="168" t="str">
        <f>IFERROR(VLOOKUP(AA297,'P1-1'!$B:$AP,41,FALSE),"")</f>
        <v/>
      </c>
      <c r="AB298" s="168" t="str">
        <f>IFERROR(VLOOKUP(AB297,'P1-1'!$B:$AP,41,FALSE),"")</f>
        <v/>
      </c>
      <c r="AC298" s="168" t="str">
        <f>IFERROR(VLOOKUP(AC297,'P1-1'!$B:$AP,41,FALSE),"")</f>
        <v/>
      </c>
      <c r="AD298" s="168" t="str">
        <f>IFERROR(VLOOKUP(AD297,'P1-1'!$B:$AP,41,FALSE),"")</f>
        <v/>
      </c>
      <c r="AE298" s="168" t="str">
        <f>IFERROR(VLOOKUP(AE297,'P1-1'!$B:$AP,41,FALSE),"")</f>
        <v/>
      </c>
      <c r="AF298" s="168" t="str">
        <f>IFERROR(VLOOKUP(AF297,'P1-1'!$B:$AP,41,FALSE),"")</f>
        <v/>
      </c>
      <c r="AG298" s="168" t="str">
        <f>IFERROR(VLOOKUP(AG297,'P1-1'!$B:$AP,41,FALSE),"")</f>
        <v/>
      </c>
      <c r="AH298" s="168" t="str">
        <f>IFERROR(VLOOKUP(AH297,'P1-1'!$B:$AP,41,FALSE),"")</f>
        <v/>
      </c>
      <c r="AI298" s="168" t="str">
        <f>IFERROR(VLOOKUP(AI297,'P1-1'!$B:$AP,41,FALSE),"")</f>
        <v/>
      </c>
      <c r="AJ298" s="168" t="str">
        <f>IFERROR(VLOOKUP(AJ297,'P1-1'!$B:$AP,41,FALSE),"")</f>
        <v/>
      </c>
      <c r="AK298" s="168" t="str">
        <f>IFERROR(VLOOKUP(AK297,'P1-1'!$B:$AP,41,FALSE),"")</f>
        <v/>
      </c>
      <c r="AL298" s="168" t="str">
        <f>IFERROR(VLOOKUP(AL297,'P1-1'!$B:$AP,41,FALSE),"")</f>
        <v/>
      </c>
      <c r="AM298" s="168" t="str">
        <f>IFERROR(VLOOKUP(AM297,'P1-1'!$B:$AP,41,FALSE),"")</f>
        <v/>
      </c>
      <c r="AN298" s="483"/>
      <c r="AO298" s="486"/>
      <c r="AP298" s="490"/>
      <c r="AQ298" s="491"/>
      <c r="AR298" s="486"/>
      <c r="AS298" s="486"/>
      <c r="AT298" s="494"/>
      <c r="AU298" s="327" t="str">
        <f t="shared" ref="AU298" si="355">IFERROR(IF($D297="□",($AO297/$AK$7),($AO297/$AK$9)),"")</f>
        <v/>
      </c>
      <c r="AV298" s="327" t="str">
        <f t="shared" ref="AV298" si="356">IFERROR(IF($D297="□",($AN297/$AO$7),($AN297/$AO$9)),"")</f>
        <v/>
      </c>
    </row>
    <row r="299" spans="1:48" s="139" customFormat="1" ht="12" customHeight="1" x14ac:dyDescent="0.15">
      <c r="A299" s="497"/>
      <c r="B299" s="500"/>
      <c r="C299" s="515"/>
      <c r="D299" s="506"/>
      <c r="E299" s="364"/>
      <c r="F299" s="511"/>
      <c r="G299" s="512"/>
      <c r="H299" s="169" t="s">
        <v>224</v>
      </c>
      <c r="I299" s="168" t="str">
        <f>IFERROR(VLOOKUP(I297,'P1-1'!$B:$AP,31,FALSE),"")</f>
        <v/>
      </c>
      <c r="J299" s="168" t="str">
        <f>IFERROR(VLOOKUP(J297,'P1-1'!$B:$AP,31,FALSE),"")</f>
        <v/>
      </c>
      <c r="K299" s="168" t="str">
        <f>IFERROR(VLOOKUP(K297,'P1-1'!$B:$AP,31,FALSE),"")</f>
        <v/>
      </c>
      <c r="L299" s="168" t="str">
        <f>IFERROR(VLOOKUP(L297,'P1-1'!$B:$AP,31,FALSE),"")</f>
        <v/>
      </c>
      <c r="M299" s="168" t="str">
        <f>IFERROR(VLOOKUP(M297,'P1-1'!$B:$AP,31,FALSE),"")</f>
        <v/>
      </c>
      <c r="N299" s="168" t="str">
        <f>IFERROR(VLOOKUP(N297,'P1-1'!$B:$AP,31,FALSE),"")</f>
        <v/>
      </c>
      <c r="O299" s="168" t="str">
        <f>IFERROR(VLOOKUP(O297,'P1-1'!$B:$AP,31,FALSE),"")</f>
        <v/>
      </c>
      <c r="P299" s="168" t="str">
        <f>IFERROR(VLOOKUP(P297,'P1-1'!$B:$AP,31,FALSE),"")</f>
        <v/>
      </c>
      <c r="Q299" s="168" t="str">
        <f>IFERROR(VLOOKUP(Q297,'P1-1'!$B:$AP,31,FALSE),"")</f>
        <v/>
      </c>
      <c r="R299" s="168" t="str">
        <f>IFERROR(VLOOKUP(R297,'P1-1'!$B:$AP,31,FALSE),"")</f>
        <v/>
      </c>
      <c r="S299" s="168" t="str">
        <f>IFERROR(VLOOKUP(S297,'P1-1'!$B:$AP,31,FALSE),"")</f>
        <v/>
      </c>
      <c r="T299" s="168" t="str">
        <f>IFERROR(VLOOKUP(T297,'P1-1'!$B:$AP,31,FALSE),"")</f>
        <v/>
      </c>
      <c r="U299" s="168" t="str">
        <f>IFERROR(VLOOKUP(U297,'P1-1'!$B:$AP,31,FALSE),"")</f>
        <v/>
      </c>
      <c r="V299" s="168" t="str">
        <f>IFERROR(VLOOKUP(V297,'P1-1'!$B:$AP,31,FALSE),"")</f>
        <v/>
      </c>
      <c r="W299" s="168" t="str">
        <f>IFERROR(VLOOKUP(W297,'P1-1'!$B:$AP,31,FALSE),"")</f>
        <v/>
      </c>
      <c r="X299" s="168" t="str">
        <f>IFERROR(VLOOKUP(X297,'P1-1'!$B:$AP,31,FALSE),"")</f>
        <v/>
      </c>
      <c r="Y299" s="168" t="str">
        <f>IFERROR(VLOOKUP(Y297,'P1-1'!$B:$AP,31,FALSE),"")</f>
        <v/>
      </c>
      <c r="Z299" s="168" t="str">
        <f>IFERROR(VLOOKUP(Z297,'P1-1'!$B:$AP,31,FALSE),"")</f>
        <v/>
      </c>
      <c r="AA299" s="168" t="str">
        <f>IFERROR(VLOOKUP(AA297,'P1-1'!$B:$AP,31,FALSE),"")</f>
        <v/>
      </c>
      <c r="AB299" s="168" t="str">
        <f>IFERROR(VLOOKUP(AB297,'P1-1'!$B:$AP,31,FALSE),"")</f>
        <v/>
      </c>
      <c r="AC299" s="168" t="str">
        <f>IFERROR(VLOOKUP(AC297,'P1-1'!$B:$AP,31,FALSE),"")</f>
        <v/>
      </c>
      <c r="AD299" s="168" t="str">
        <f>IFERROR(VLOOKUP(AD297,'P1-1'!$B:$AP,31,FALSE),"")</f>
        <v/>
      </c>
      <c r="AE299" s="168" t="str">
        <f>IFERROR(VLOOKUP(AE297,'P1-1'!$B:$AP,31,FALSE),"")</f>
        <v/>
      </c>
      <c r="AF299" s="168" t="str">
        <f>IFERROR(VLOOKUP(AF297,'P1-1'!$B:$AP,31,FALSE),"")</f>
        <v/>
      </c>
      <c r="AG299" s="168" t="str">
        <f>IFERROR(VLOOKUP(AG297,'P1-1'!$B:$AP,31,FALSE),"")</f>
        <v/>
      </c>
      <c r="AH299" s="168" t="str">
        <f>IFERROR(VLOOKUP(AH297,'P1-1'!$B:$AP,31,FALSE),"")</f>
        <v/>
      </c>
      <c r="AI299" s="168" t="str">
        <f>IFERROR(VLOOKUP(AI297,'P1-1'!$B:$AP,31,FALSE),"")</f>
        <v/>
      </c>
      <c r="AJ299" s="168" t="str">
        <f>IFERROR(VLOOKUP(AJ297,'P1-1'!$B:$AP,31,FALSE),"")</f>
        <v/>
      </c>
      <c r="AK299" s="168" t="str">
        <f>IFERROR(VLOOKUP(AK297,'P1-1'!$B:$AP,31,FALSE),"")</f>
        <v/>
      </c>
      <c r="AL299" s="168" t="str">
        <f>IFERROR(VLOOKUP(AL297,'P1-1'!$B:$AP,31,FALSE),"")</f>
        <v/>
      </c>
      <c r="AM299" s="168" t="str">
        <f>IFERROR(VLOOKUP(AM297,'P1-1'!$B:$AP,31,FALSE),"")</f>
        <v/>
      </c>
      <c r="AN299" s="484"/>
      <c r="AO299" s="487"/>
      <c r="AP299" s="492"/>
      <c r="AQ299" s="493"/>
      <c r="AR299" s="487"/>
      <c r="AS299" s="487"/>
      <c r="AT299" s="494"/>
      <c r="AU299" s="328"/>
      <c r="AV299" s="328"/>
    </row>
    <row r="300" spans="1:48" s="139" customFormat="1" ht="12" customHeight="1" x14ac:dyDescent="0.15">
      <c r="A300" s="495">
        <v>93</v>
      </c>
      <c r="B300" s="498"/>
      <c r="C300" s="513"/>
      <c r="D300" s="504" t="s">
        <v>95</v>
      </c>
      <c r="E300" s="363"/>
      <c r="F300" s="507"/>
      <c r="G300" s="508"/>
      <c r="H300" s="166" t="s">
        <v>221</v>
      </c>
      <c r="I300" s="325"/>
      <c r="J300" s="325"/>
      <c r="K300" s="325"/>
      <c r="L300" s="325"/>
      <c r="M300" s="325"/>
      <c r="N300" s="325"/>
      <c r="O300" s="325"/>
      <c r="P300" s="325"/>
      <c r="Q300" s="325"/>
      <c r="R300" s="325"/>
      <c r="S300" s="325"/>
      <c r="T300" s="325"/>
      <c r="U300" s="325"/>
      <c r="V300" s="325"/>
      <c r="W300" s="325"/>
      <c r="X300" s="325"/>
      <c r="Y300" s="325"/>
      <c r="Z300" s="325"/>
      <c r="AA300" s="325"/>
      <c r="AB300" s="325"/>
      <c r="AC300" s="325"/>
      <c r="AD300" s="325"/>
      <c r="AE300" s="325"/>
      <c r="AF300" s="325"/>
      <c r="AG300" s="325"/>
      <c r="AH300" s="325"/>
      <c r="AI300" s="325"/>
      <c r="AJ300" s="325"/>
      <c r="AK300" s="325"/>
      <c r="AL300" s="325"/>
      <c r="AM300" s="325"/>
      <c r="AN300" s="482">
        <f t="shared" ref="AN300" si="357">IF(LEFT($AN$2,6)="共同生活援助",SUM(I301:AM301),SUM(I301:AM302))</f>
        <v>0</v>
      </c>
      <c r="AO300" s="485">
        <f>IF($AN$4="４週",AN300/4,AN300/(DAY(EOMONTH($I$22,0))/7))</f>
        <v>0</v>
      </c>
      <c r="AP300" s="488"/>
      <c r="AQ300" s="489"/>
      <c r="AR300" s="485" t="str">
        <f t="shared" ref="AR300" si="358">IF($AN$4="４週",AU301,AV301)</f>
        <v/>
      </c>
      <c r="AS300" s="485"/>
      <c r="AT300" s="494"/>
      <c r="AU300" s="326" t="s">
        <v>508</v>
      </c>
      <c r="AV300" s="326" t="s">
        <v>222</v>
      </c>
    </row>
    <row r="301" spans="1:48" s="139" customFormat="1" ht="12" customHeight="1" x14ac:dyDescent="0.15">
      <c r="A301" s="496"/>
      <c r="B301" s="499"/>
      <c r="C301" s="514"/>
      <c r="D301" s="505"/>
      <c r="E301" s="364"/>
      <c r="F301" s="509"/>
      <c r="G301" s="510"/>
      <c r="H301" s="167" t="s">
        <v>223</v>
      </c>
      <c r="I301" s="168" t="str">
        <f>IFERROR(VLOOKUP(I300,'P1-1'!$B:$AP,41,FALSE),"")</f>
        <v/>
      </c>
      <c r="J301" s="168" t="str">
        <f>IFERROR(VLOOKUP(J300,'P1-1'!$B:$AP,41,FALSE),"")</f>
        <v/>
      </c>
      <c r="K301" s="168" t="str">
        <f>IFERROR(VLOOKUP(K300,'P1-1'!$B:$AP,41,FALSE),"")</f>
        <v/>
      </c>
      <c r="L301" s="168" t="str">
        <f>IFERROR(VLOOKUP(L300,'P1-1'!$B:$AP,41,FALSE),"")</f>
        <v/>
      </c>
      <c r="M301" s="168" t="str">
        <f>IFERROR(VLOOKUP(M300,'P1-1'!$B:$AP,41,FALSE),"")</f>
        <v/>
      </c>
      <c r="N301" s="168" t="str">
        <f>IFERROR(VLOOKUP(N300,'P1-1'!$B:$AP,41,FALSE),"")</f>
        <v/>
      </c>
      <c r="O301" s="168" t="str">
        <f>IFERROR(VLOOKUP(O300,'P1-1'!$B:$AP,41,FALSE),"")</f>
        <v/>
      </c>
      <c r="P301" s="168" t="str">
        <f>IFERROR(VLOOKUP(P300,'P1-1'!$B:$AP,41,FALSE),"")</f>
        <v/>
      </c>
      <c r="Q301" s="168" t="str">
        <f>IFERROR(VLOOKUP(Q300,'P1-1'!$B:$AP,41,FALSE),"")</f>
        <v/>
      </c>
      <c r="R301" s="168" t="str">
        <f>IFERROR(VLOOKUP(R300,'P1-1'!$B:$AP,41,FALSE),"")</f>
        <v/>
      </c>
      <c r="S301" s="168" t="str">
        <f>IFERROR(VLOOKUP(S300,'P1-1'!$B:$AP,41,FALSE),"")</f>
        <v/>
      </c>
      <c r="T301" s="168" t="str">
        <f>IFERROR(VLOOKUP(T300,'P1-1'!$B:$AP,41,FALSE),"")</f>
        <v/>
      </c>
      <c r="U301" s="168" t="str">
        <f>IFERROR(VLOOKUP(U300,'P1-1'!$B:$AP,41,FALSE),"")</f>
        <v/>
      </c>
      <c r="V301" s="168" t="str">
        <f>IFERROR(VLOOKUP(V300,'P1-1'!$B:$AP,41,FALSE),"")</f>
        <v/>
      </c>
      <c r="W301" s="168" t="str">
        <f>IFERROR(VLOOKUP(W300,'P1-1'!$B:$AP,41,FALSE),"")</f>
        <v/>
      </c>
      <c r="X301" s="168" t="str">
        <f>IFERROR(VLOOKUP(X300,'P1-1'!$B:$AP,41,FALSE),"")</f>
        <v/>
      </c>
      <c r="Y301" s="168" t="str">
        <f>IFERROR(VLOOKUP(Y300,'P1-1'!$B:$AP,41,FALSE),"")</f>
        <v/>
      </c>
      <c r="Z301" s="168" t="str">
        <f>IFERROR(VLOOKUP(Z300,'P1-1'!$B:$AP,41,FALSE),"")</f>
        <v/>
      </c>
      <c r="AA301" s="168" t="str">
        <f>IFERROR(VLOOKUP(AA300,'P1-1'!$B:$AP,41,FALSE),"")</f>
        <v/>
      </c>
      <c r="AB301" s="168" t="str">
        <f>IFERROR(VLOOKUP(AB300,'P1-1'!$B:$AP,41,FALSE),"")</f>
        <v/>
      </c>
      <c r="AC301" s="168" t="str">
        <f>IFERROR(VLOOKUP(AC300,'P1-1'!$B:$AP,41,FALSE),"")</f>
        <v/>
      </c>
      <c r="AD301" s="168" t="str">
        <f>IFERROR(VLOOKUP(AD300,'P1-1'!$B:$AP,41,FALSE),"")</f>
        <v/>
      </c>
      <c r="AE301" s="168" t="str">
        <f>IFERROR(VLOOKUP(AE300,'P1-1'!$B:$AP,41,FALSE),"")</f>
        <v/>
      </c>
      <c r="AF301" s="168" t="str">
        <f>IFERROR(VLOOKUP(AF300,'P1-1'!$B:$AP,41,FALSE),"")</f>
        <v/>
      </c>
      <c r="AG301" s="168" t="str">
        <f>IFERROR(VLOOKUP(AG300,'P1-1'!$B:$AP,41,FALSE),"")</f>
        <v/>
      </c>
      <c r="AH301" s="168" t="str">
        <f>IFERROR(VLOOKUP(AH300,'P1-1'!$B:$AP,41,FALSE),"")</f>
        <v/>
      </c>
      <c r="AI301" s="168" t="str">
        <f>IFERROR(VLOOKUP(AI300,'P1-1'!$B:$AP,41,FALSE),"")</f>
        <v/>
      </c>
      <c r="AJ301" s="168" t="str">
        <f>IFERROR(VLOOKUP(AJ300,'P1-1'!$B:$AP,41,FALSE),"")</f>
        <v/>
      </c>
      <c r="AK301" s="168" t="str">
        <f>IFERROR(VLOOKUP(AK300,'P1-1'!$B:$AP,41,FALSE),"")</f>
        <v/>
      </c>
      <c r="AL301" s="168" t="str">
        <f>IFERROR(VLOOKUP(AL300,'P1-1'!$B:$AP,41,FALSE),"")</f>
        <v/>
      </c>
      <c r="AM301" s="168" t="str">
        <f>IFERROR(VLOOKUP(AM300,'P1-1'!$B:$AP,41,FALSE),"")</f>
        <v/>
      </c>
      <c r="AN301" s="483"/>
      <c r="AO301" s="486"/>
      <c r="AP301" s="490"/>
      <c r="AQ301" s="491"/>
      <c r="AR301" s="486"/>
      <c r="AS301" s="486"/>
      <c r="AT301" s="494"/>
      <c r="AU301" s="327" t="str">
        <f t="shared" ref="AU301" si="359">IFERROR(IF($D300="□",($AO300/$AK$7),($AO300/$AK$9)),"")</f>
        <v/>
      </c>
      <c r="AV301" s="327" t="str">
        <f t="shared" ref="AV301" si="360">IFERROR(IF($D300="□",($AN300/$AO$7),($AN300/$AO$9)),"")</f>
        <v/>
      </c>
    </row>
    <row r="302" spans="1:48" s="139" customFormat="1" ht="12" customHeight="1" x14ac:dyDescent="0.15">
      <c r="A302" s="497"/>
      <c r="B302" s="500"/>
      <c r="C302" s="515"/>
      <c r="D302" s="506"/>
      <c r="E302" s="364"/>
      <c r="F302" s="511"/>
      <c r="G302" s="512"/>
      <c r="H302" s="169" t="s">
        <v>224</v>
      </c>
      <c r="I302" s="168" t="str">
        <f>IFERROR(VLOOKUP(I300,'P1-1'!$B:$AP,31,FALSE),"")</f>
        <v/>
      </c>
      <c r="J302" s="168" t="str">
        <f>IFERROR(VLOOKUP(J300,'P1-1'!$B:$AP,31,FALSE),"")</f>
        <v/>
      </c>
      <c r="K302" s="168" t="str">
        <f>IFERROR(VLOOKUP(K300,'P1-1'!$B:$AP,31,FALSE),"")</f>
        <v/>
      </c>
      <c r="L302" s="168" t="str">
        <f>IFERROR(VLOOKUP(L300,'P1-1'!$B:$AP,31,FALSE),"")</f>
        <v/>
      </c>
      <c r="M302" s="168" t="str">
        <f>IFERROR(VLOOKUP(M300,'P1-1'!$B:$AP,31,FALSE),"")</f>
        <v/>
      </c>
      <c r="N302" s="168" t="str">
        <f>IFERROR(VLOOKUP(N300,'P1-1'!$B:$AP,31,FALSE),"")</f>
        <v/>
      </c>
      <c r="O302" s="168" t="str">
        <f>IFERROR(VLOOKUP(O300,'P1-1'!$B:$AP,31,FALSE),"")</f>
        <v/>
      </c>
      <c r="P302" s="168" t="str">
        <f>IFERROR(VLOOKUP(P300,'P1-1'!$B:$AP,31,FALSE),"")</f>
        <v/>
      </c>
      <c r="Q302" s="168" t="str">
        <f>IFERROR(VLOOKUP(Q300,'P1-1'!$B:$AP,31,FALSE),"")</f>
        <v/>
      </c>
      <c r="R302" s="168" t="str">
        <f>IFERROR(VLOOKUP(R300,'P1-1'!$B:$AP,31,FALSE),"")</f>
        <v/>
      </c>
      <c r="S302" s="168" t="str">
        <f>IFERROR(VLOOKUP(S300,'P1-1'!$B:$AP,31,FALSE),"")</f>
        <v/>
      </c>
      <c r="T302" s="168" t="str">
        <f>IFERROR(VLOOKUP(T300,'P1-1'!$B:$AP,31,FALSE),"")</f>
        <v/>
      </c>
      <c r="U302" s="168" t="str">
        <f>IFERROR(VLOOKUP(U300,'P1-1'!$B:$AP,31,FALSE),"")</f>
        <v/>
      </c>
      <c r="V302" s="168" t="str">
        <f>IFERROR(VLOOKUP(V300,'P1-1'!$B:$AP,31,FALSE),"")</f>
        <v/>
      </c>
      <c r="W302" s="168" t="str">
        <f>IFERROR(VLOOKUP(W300,'P1-1'!$B:$AP,31,FALSE),"")</f>
        <v/>
      </c>
      <c r="X302" s="168" t="str">
        <f>IFERROR(VLOOKUP(X300,'P1-1'!$B:$AP,31,FALSE),"")</f>
        <v/>
      </c>
      <c r="Y302" s="168" t="str">
        <f>IFERROR(VLOOKUP(Y300,'P1-1'!$B:$AP,31,FALSE),"")</f>
        <v/>
      </c>
      <c r="Z302" s="168" t="str">
        <f>IFERROR(VLOOKUP(Z300,'P1-1'!$B:$AP,31,FALSE),"")</f>
        <v/>
      </c>
      <c r="AA302" s="168" t="str">
        <f>IFERROR(VLOOKUP(AA300,'P1-1'!$B:$AP,31,FALSE),"")</f>
        <v/>
      </c>
      <c r="AB302" s="168" t="str">
        <f>IFERROR(VLOOKUP(AB300,'P1-1'!$B:$AP,31,FALSE),"")</f>
        <v/>
      </c>
      <c r="AC302" s="168" t="str">
        <f>IFERROR(VLOOKUP(AC300,'P1-1'!$B:$AP,31,FALSE),"")</f>
        <v/>
      </c>
      <c r="AD302" s="168" t="str">
        <f>IFERROR(VLOOKUP(AD300,'P1-1'!$B:$AP,31,FALSE),"")</f>
        <v/>
      </c>
      <c r="AE302" s="168" t="str">
        <f>IFERROR(VLOOKUP(AE300,'P1-1'!$B:$AP,31,FALSE),"")</f>
        <v/>
      </c>
      <c r="AF302" s="168" t="str">
        <f>IFERROR(VLOOKUP(AF300,'P1-1'!$B:$AP,31,FALSE),"")</f>
        <v/>
      </c>
      <c r="AG302" s="168" t="str">
        <f>IFERROR(VLOOKUP(AG300,'P1-1'!$B:$AP,31,FALSE),"")</f>
        <v/>
      </c>
      <c r="AH302" s="168" t="str">
        <f>IFERROR(VLOOKUP(AH300,'P1-1'!$B:$AP,31,FALSE),"")</f>
        <v/>
      </c>
      <c r="AI302" s="168" t="str">
        <f>IFERROR(VLOOKUP(AI300,'P1-1'!$B:$AP,31,FALSE),"")</f>
        <v/>
      </c>
      <c r="AJ302" s="168" t="str">
        <f>IFERROR(VLOOKUP(AJ300,'P1-1'!$B:$AP,31,FALSE),"")</f>
        <v/>
      </c>
      <c r="AK302" s="168" t="str">
        <f>IFERROR(VLOOKUP(AK300,'P1-1'!$B:$AP,31,FALSE),"")</f>
        <v/>
      </c>
      <c r="AL302" s="168" t="str">
        <f>IFERROR(VLOOKUP(AL300,'P1-1'!$B:$AP,31,FALSE),"")</f>
        <v/>
      </c>
      <c r="AM302" s="168" t="str">
        <f>IFERROR(VLOOKUP(AM300,'P1-1'!$B:$AP,31,FALSE),"")</f>
        <v/>
      </c>
      <c r="AN302" s="484"/>
      <c r="AO302" s="487"/>
      <c r="AP302" s="492"/>
      <c r="AQ302" s="493"/>
      <c r="AR302" s="487"/>
      <c r="AS302" s="487"/>
      <c r="AT302" s="494"/>
      <c r="AU302" s="328"/>
      <c r="AV302" s="328"/>
    </row>
    <row r="303" spans="1:48" s="139" customFormat="1" ht="12" customHeight="1" x14ac:dyDescent="0.15">
      <c r="A303" s="495">
        <v>94</v>
      </c>
      <c r="B303" s="498"/>
      <c r="C303" s="513"/>
      <c r="D303" s="504" t="s">
        <v>95</v>
      </c>
      <c r="E303" s="363"/>
      <c r="F303" s="507"/>
      <c r="G303" s="508"/>
      <c r="H303" s="166" t="s">
        <v>221</v>
      </c>
      <c r="I303" s="325"/>
      <c r="J303" s="325"/>
      <c r="K303" s="325"/>
      <c r="L303" s="325"/>
      <c r="M303" s="325"/>
      <c r="N303" s="325"/>
      <c r="O303" s="325"/>
      <c r="P303" s="325"/>
      <c r="Q303" s="325"/>
      <c r="R303" s="325"/>
      <c r="S303" s="325"/>
      <c r="T303" s="325"/>
      <c r="U303" s="325"/>
      <c r="V303" s="325"/>
      <c r="W303" s="325"/>
      <c r="X303" s="325"/>
      <c r="Y303" s="325"/>
      <c r="Z303" s="325"/>
      <c r="AA303" s="325"/>
      <c r="AB303" s="325"/>
      <c r="AC303" s="325"/>
      <c r="AD303" s="325"/>
      <c r="AE303" s="325"/>
      <c r="AF303" s="325"/>
      <c r="AG303" s="325"/>
      <c r="AH303" s="325"/>
      <c r="AI303" s="325"/>
      <c r="AJ303" s="325"/>
      <c r="AK303" s="325"/>
      <c r="AL303" s="325"/>
      <c r="AM303" s="325"/>
      <c r="AN303" s="482">
        <f t="shared" ref="AN303" si="361">IF(LEFT($AN$2,6)="共同生活援助",SUM(I304:AM304),SUM(I304:AM305))</f>
        <v>0</v>
      </c>
      <c r="AO303" s="485">
        <f>IF($AN$4="４週",AN303/4,AN303/(DAY(EOMONTH($I$22,0))/7))</f>
        <v>0</v>
      </c>
      <c r="AP303" s="488"/>
      <c r="AQ303" s="489"/>
      <c r="AR303" s="485" t="str">
        <f t="shared" ref="AR303" si="362">IF($AN$4="４週",AU304,AV304)</f>
        <v/>
      </c>
      <c r="AS303" s="485"/>
      <c r="AT303" s="494"/>
      <c r="AU303" s="326" t="s">
        <v>508</v>
      </c>
      <c r="AV303" s="326" t="s">
        <v>222</v>
      </c>
    </row>
    <row r="304" spans="1:48" s="139" customFormat="1" ht="12" customHeight="1" x14ac:dyDescent="0.15">
      <c r="A304" s="496"/>
      <c r="B304" s="499"/>
      <c r="C304" s="514"/>
      <c r="D304" s="505"/>
      <c r="E304" s="364"/>
      <c r="F304" s="509"/>
      <c r="G304" s="510"/>
      <c r="H304" s="167" t="s">
        <v>223</v>
      </c>
      <c r="I304" s="168" t="str">
        <f>IFERROR(VLOOKUP(I303,'P1-1'!$B:$AP,41,FALSE),"")</f>
        <v/>
      </c>
      <c r="J304" s="168" t="str">
        <f>IFERROR(VLOOKUP(J303,'P1-1'!$B:$AP,41,FALSE),"")</f>
        <v/>
      </c>
      <c r="K304" s="168" t="str">
        <f>IFERROR(VLOOKUP(K303,'P1-1'!$B:$AP,41,FALSE),"")</f>
        <v/>
      </c>
      <c r="L304" s="168" t="str">
        <f>IFERROR(VLOOKUP(L303,'P1-1'!$B:$AP,41,FALSE),"")</f>
        <v/>
      </c>
      <c r="M304" s="168" t="str">
        <f>IFERROR(VLOOKUP(M303,'P1-1'!$B:$AP,41,FALSE),"")</f>
        <v/>
      </c>
      <c r="N304" s="168" t="str">
        <f>IFERROR(VLOOKUP(N303,'P1-1'!$B:$AP,41,FALSE),"")</f>
        <v/>
      </c>
      <c r="O304" s="168" t="str">
        <f>IFERROR(VLOOKUP(O303,'P1-1'!$B:$AP,41,FALSE),"")</f>
        <v/>
      </c>
      <c r="P304" s="168" t="str">
        <f>IFERROR(VLOOKUP(P303,'P1-1'!$B:$AP,41,FALSE),"")</f>
        <v/>
      </c>
      <c r="Q304" s="168" t="str">
        <f>IFERROR(VLOOKUP(Q303,'P1-1'!$B:$AP,41,FALSE),"")</f>
        <v/>
      </c>
      <c r="R304" s="168" t="str">
        <f>IFERROR(VLOOKUP(R303,'P1-1'!$B:$AP,41,FALSE),"")</f>
        <v/>
      </c>
      <c r="S304" s="168" t="str">
        <f>IFERROR(VLOOKUP(S303,'P1-1'!$B:$AP,41,FALSE),"")</f>
        <v/>
      </c>
      <c r="T304" s="168" t="str">
        <f>IFERROR(VLOOKUP(T303,'P1-1'!$B:$AP,41,FALSE),"")</f>
        <v/>
      </c>
      <c r="U304" s="168" t="str">
        <f>IFERROR(VLOOKUP(U303,'P1-1'!$B:$AP,41,FALSE),"")</f>
        <v/>
      </c>
      <c r="V304" s="168" t="str">
        <f>IFERROR(VLOOKUP(V303,'P1-1'!$B:$AP,41,FALSE),"")</f>
        <v/>
      </c>
      <c r="W304" s="168" t="str">
        <f>IFERROR(VLOOKUP(W303,'P1-1'!$B:$AP,41,FALSE),"")</f>
        <v/>
      </c>
      <c r="X304" s="168" t="str">
        <f>IFERROR(VLOOKUP(X303,'P1-1'!$B:$AP,41,FALSE),"")</f>
        <v/>
      </c>
      <c r="Y304" s="168" t="str">
        <f>IFERROR(VLOOKUP(Y303,'P1-1'!$B:$AP,41,FALSE),"")</f>
        <v/>
      </c>
      <c r="Z304" s="168" t="str">
        <f>IFERROR(VLOOKUP(Z303,'P1-1'!$B:$AP,41,FALSE),"")</f>
        <v/>
      </c>
      <c r="AA304" s="168" t="str">
        <f>IFERROR(VLOOKUP(AA303,'P1-1'!$B:$AP,41,FALSE),"")</f>
        <v/>
      </c>
      <c r="AB304" s="168" t="str">
        <f>IFERROR(VLOOKUP(AB303,'P1-1'!$B:$AP,41,FALSE),"")</f>
        <v/>
      </c>
      <c r="AC304" s="168" t="str">
        <f>IFERROR(VLOOKUP(AC303,'P1-1'!$B:$AP,41,FALSE),"")</f>
        <v/>
      </c>
      <c r="AD304" s="168" t="str">
        <f>IFERROR(VLOOKUP(AD303,'P1-1'!$B:$AP,41,FALSE),"")</f>
        <v/>
      </c>
      <c r="AE304" s="168" t="str">
        <f>IFERROR(VLOOKUP(AE303,'P1-1'!$B:$AP,41,FALSE),"")</f>
        <v/>
      </c>
      <c r="AF304" s="168" t="str">
        <f>IFERROR(VLOOKUP(AF303,'P1-1'!$B:$AP,41,FALSE),"")</f>
        <v/>
      </c>
      <c r="AG304" s="168" t="str">
        <f>IFERROR(VLOOKUP(AG303,'P1-1'!$B:$AP,41,FALSE),"")</f>
        <v/>
      </c>
      <c r="AH304" s="168" t="str">
        <f>IFERROR(VLOOKUP(AH303,'P1-1'!$B:$AP,41,FALSE),"")</f>
        <v/>
      </c>
      <c r="AI304" s="168" t="str">
        <f>IFERROR(VLOOKUP(AI303,'P1-1'!$B:$AP,41,FALSE),"")</f>
        <v/>
      </c>
      <c r="AJ304" s="168" t="str">
        <f>IFERROR(VLOOKUP(AJ303,'P1-1'!$B:$AP,41,FALSE),"")</f>
        <v/>
      </c>
      <c r="AK304" s="168" t="str">
        <f>IFERROR(VLOOKUP(AK303,'P1-1'!$B:$AP,41,FALSE),"")</f>
        <v/>
      </c>
      <c r="AL304" s="168" t="str">
        <f>IFERROR(VLOOKUP(AL303,'P1-1'!$B:$AP,41,FALSE),"")</f>
        <v/>
      </c>
      <c r="AM304" s="168" t="str">
        <f>IFERROR(VLOOKUP(AM303,'P1-1'!$B:$AP,41,FALSE),"")</f>
        <v/>
      </c>
      <c r="AN304" s="483"/>
      <c r="AO304" s="486"/>
      <c r="AP304" s="490"/>
      <c r="AQ304" s="491"/>
      <c r="AR304" s="486"/>
      <c r="AS304" s="486"/>
      <c r="AT304" s="494"/>
      <c r="AU304" s="327" t="str">
        <f t="shared" ref="AU304" si="363">IFERROR(IF($D303="□",($AO303/$AK$7),($AO303/$AK$9)),"")</f>
        <v/>
      </c>
      <c r="AV304" s="327" t="str">
        <f t="shared" ref="AV304" si="364">IFERROR(IF($D303="□",($AN303/$AO$7),($AN303/$AO$9)),"")</f>
        <v/>
      </c>
    </row>
    <row r="305" spans="1:48" s="139" customFormat="1" ht="12" customHeight="1" x14ac:dyDescent="0.15">
      <c r="A305" s="497"/>
      <c r="B305" s="500"/>
      <c r="C305" s="515"/>
      <c r="D305" s="506"/>
      <c r="E305" s="364"/>
      <c r="F305" s="511"/>
      <c r="G305" s="512"/>
      <c r="H305" s="169" t="s">
        <v>224</v>
      </c>
      <c r="I305" s="168" t="str">
        <f>IFERROR(VLOOKUP(I303,'P1-1'!$B:$AP,31,FALSE),"")</f>
        <v/>
      </c>
      <c r="J305" s="168" t="str">
        <f>IFERROR(VLOOKUP(J303,'P1-1'!$B:$AP,31,FALSE),"")</f>
        <v/>
      </c>
      <c r="K305" s="168" t="str">
        <f>IFERROR(VLOOKUP(K303,'P1-1'!$B:$AP,31,FALSE),"")</f>
        <v/>
      </c>
      <c r="L305" s="168" t="str">
        <f>IFERROR(VLOOKUP(L303,'P1-1'!$B:$AP,31,FALSE),"")</f>
        <v/>
      </c>
      <c r="M305" s="168" t="str">
        <f>IFERROR(VLOOKUP(M303,'P1-1'!$B:$AP,31,FALSE),"")</f>
        <v/>
      </c>
      <c r="N305" s="168" t="str">
        <f>IFERROR(VLOOKUP(N303,'P1-1'!$B:$AP,31,FALSE),"")</f>
        <v/>
      </c>
      <c r="O305" s="168" t="str">
        <f>IFERROR(VLOOKUP(O303,'P1-1'!$B:$AP,31,FALSE),"")</f>
        <v/>
      </c>
      <c r="P305" s="168" t="str">
        <f>IFERROR(VLOOKUP(P303,'P1-1'!$B:$AP,31,FALSE),"")</f>
        <v/>
      </c>
      <c r="Q305" s="168" t="str">
        <f>IFERROR(VLOOKUP(Q303,'P1-1'!$B:$AP,31,FALSE),"")</f>
        <v/>
      </c>
      <c r="R305" s="168" t="str">
        <f>IFERROR(VLOOKUP(R303,'P1-1'!$B:$AP,31,FALSE),"")</f>
        <v/>
      </c>
      <c r="S305" s="168" t="str">
        <f>IFERROR(VLOOKUP(S303,'P1-1'!$B:$AP,31,FALSE),"")</f>
        <v/>
      </c>
      <c r="T305" s="168" t="str">
        <f>IFERROR(VLOOKUP(T303,'P1-1'!$B:$AP,31,FALSE),"")</f>
        <v/>
      </c>
      <c r="U305" s="168" t="str">
        <f>IFERROR(VLOOKUP(U303,'P1-1'!$B:$AP,31,FALSE),"")</f>
        <v/>
      </c>
      <c r="V305" s="168" t="str">
        <f>IFERROR(VLOOKUP(V303,'P1-1'!$B:$AP,31,FALSE),"")</f>
        <v/>
      </c>
      <c r="W305" s="168" t="str">
        <f>IFERROR(VLOOKUP(W303,'P1-1'!$B:$AP,31,FALSE),"")</f>
        <v/>
      </c>
      <c r="X305" s="168" t="str">
        <f>IFERROR(VLOOKUP(X303,'P1-1'!$B:$AP,31,FALSE),"")</f>
        <v/>
      </c>
      <c r="Y305" s="168" t="str">
        <f>IFERROR(VLOOKUP(Y303,'P1-1'!$B:$AP,31,FALSE),"")</f>
        <v/>
      </c>
      <c r="Z305" s="168" t="str">
        <f>IFERROR(VLOOKUP(Z303,'P1-1'!$B:$AP,31,FALSE),"")</f>
        <v/>
      </c>
      <c r="AA305" s="168" t="str">
        <f>IFERROR(VLOOKUP(AA303,'P1-1'!$B:$AP,31,FALSE),"")</f>
        <v/>
      </c>
      <c r="AB305" s="168" t="str">
        <f>IFERROR(VLOOKUP(AB303,'P1-1'!$B:$AP,31,FALSE),"")</f>
        <v/>
      </c>
      <c r="AC305" s="168" t="str">
        <f>IFERROR(VLOOKUP(AC303,'P1-1'!$B:$AP,31,FALSE),"")</f>
        <v/>
      </c>
      <c r="AD305" s="168" t="str">
        <f>IFERROR(VLOOKUP(AD303,'P1-1'!$B:$AP,31,FALSE),"")</f>
        <v/>
      </c>
      <c r="AE305" s="168" t="str">
        <f>IFERROR(VLOOKUP(AE303,'P1-1'!$B:$AP,31,FALSE),"")</f>
        <v/>
      </c>
      <c r="AF305" s="168" t="str">
        <f>IFERROR(VLOOKUP(AF303,'P1-1'!$B:$AP,31,FALSE),"")</f>
        <v/>
      </c>
      <c r="AG305" s="168" t="str">
        <f>IFERROR(VLOOKUP(AG303,'P1-1'!$B:$AP,31,FALSE),"")</f>
        <v/>
      </c>
      <c r="AH305" s="168" t="str">
        <f>IFERROR(VLOOKUP(AH303,'P1-1'!$B:$AP,31,FALSE),"")</f>
        <v/>
      </c>
      <c r="AI305" s="168" t="str">
        <f>IFERROR(VLOOKUP(AI303,'P1-1'!$B:$AP,31,FALSE),"")</f>
        <v/>
      </c>
      <c r="AJ305" s="168" t="str">
        <f>IFERROR(VLOOKUP(AJ303,'P1-1'!$B:$AP,31,FALSE),"")</f>
        <v/>
      </c>
      <c r="AK305" s="168" t="str">
        <f>IFERROR(VLOOKUP(AK303,'P1-1'!$B:$AP,31,FALSE),"")</f>
        <v/>
      </c>
      <c r="AL305" s="168" t="str">
        <f>IFERROR(VLOOKUP(AL303,'P1-1'!$B:$AP,31,FALSE),"")</f>
        <v/>
      </c>
      <c r="AM305" s="168" t="str">
        <f>IFERROR(VLOOKUP(AM303,'P1-1'!$B:$AP,31,FALSE),"")</f>
        <v/>
      </c>
      <c r="AN305" s="484"/>
      <c r="AO305" s="487"/>
      <c r="AP305" s="492"/>
      <c r="AQ305" s="493"/>
      <c r="AR305" s="487"/>
      <c r="AS305" s="487"/>
      <c r="AT305" s="494"/>
      <c r="AU305" s="328"/>
      <c r="AV305" s="328"/>
    </row>
    <row r="306" spans="1:48" s="139" customFormat="1" ht="12" customHeight="1" x14ac:dyDescent="0.15">
      <c r="A306" s="495">
        <v>95</v>
      </c>
      <c r="B306" s="498"/>
      <c r="C306" s="513"/>
      <c r="D306" s="504" t="s">
        <v>95</v>
      </c>
      <c r="E306" s="363"/>
      <c r="F306" s="507"/>
      <c r="G306" s="508"/>
      <c r="H306" s="166" t="s">
        <v>221</v>
      </c>
      <c r="I306" s="325"/>
      <c r="J306" s="325"/>
      <c r="K306" s="325"/>
      <c r="L306" s="325"/>
      <c r="M306" s="325"/>
      <c r="N306" s="325"/>
      <c r="O306" s="325"/>
      <c r="P306" s="325"/>
      <c r="Q306" s="325"/>
      <c r="R306" s="325"/>
      <c r="S306" s="325"/>
      <c r="T306" s="325"/>
      <c r="U306" s="325"/>
      <c r="V306" s="325"/>
      <c r="W306" s="325"/>
      <c r="X306" s="325"/>
      <c r="Y306" s="325"/>
      <c r="Z306" s="325"/>
      <c r="AA306" s="325"/>
      <c r="AB306" s="325"/>
      <c r="AC306" s="325"/>
      <c r="AD306" s="325"/>
      <c r="AE306" s="325"/>
      <c r="AF306" s="325"/>
      <c r="AG306" s="325"/>
      <c r="AH306" s="325"/>
      <c r="AI306" s="325"/>
      <c r="AJ306" s="325"/>
      <c r="AK306" s="325"/>
      <c r="AL306" s="325"/>
      <c r="AM306" s="325"/>
      <c r="AN306" s="482">
        <f t="shared" ref="AN306" si="365">IF(LEFT($AN$2,6)="共同生活援助",SUM(I307:AM307),SUM(I307:AM308))</f>
        <v>0</v>
      </c>
      <c r="AO306" s="485">
        <f>IF($AN$4="４週",AN306/4,AN306/(DAY(EOMONTH($I$22,0))/7))</f>
        <v>0</v>
      </c>
      <c r="AP306" s="488"/>
      <c r="AQ306" s="489"/>
      <c r="AR306" s="485" t="str">
        <f t="shared" ref="AR306" si="366">IF($AN$4="４週",AU307,AV307)</f>
        <v/>
      </c>
      <c r="AS306" s="485"/>
      <c r="AT306" s="494"/>
      <c r="AU306" s="326" t="s">
        <v>508</v>
      </c>
      <c r="AV306" s="326" t="s">
        <v>222</v>
      </c>
    </row>
    <row r="307" spans="1:48" s="139" customFormat="1" ht="12" customHeight="1" x14ac:dyDescent="0.15">
      <c r="A307" s="496"/>
      <c r="B307" s="499"/>
      <c r="C307" s="514"/>
      <c r="D307" s="505"/>
      <c r="E307" s="364"/>
      <c r="F307" s="509"/>
      <c r="G307" s="510"/>
      <c r="H307" s="167" t="s">
        <v>223</v>
      </c>
      <c r="I307" s="168" t="str">
        <f>IFERROR(VLOOKUP(I306,'P1-1'!$B:$AP,41,FALSE),"")</f>
        <v/>
      </c>
      <c r="J307" s="168" t="str">
        <f>IFERROR(VLOOKUP(J306,'P1-1'!$B:$AP,41,FALSE),"")</f>
        <v/>
      </c>
      <c r="K307" s="168" t="str">
        <f>IFERROR(VLOOKUP(K306,'P1-1'!$B:$AP,41,FALSE),"")</f>
        <v/>
      </c>
      <c r="L307" s="168" t="str">
        <f>IFERROR(VLOOKUP(L306,'P1-1'!$B:$AP,41,FALSE),"")</f>
        <v/>
      </c>
      <c r="M307" s="168" t="str">
        <f>IFERROR(VLOOKUP(M306,'P1-1'!$B:$AP,41,FALSE),"")</f>
        <v/>
      </c>
      <c r="N307" s="168" t="str">
        <f>IFERROR(VLOOKUP(N306,'P1-1'!$B:$AP,41,FALSE),"")</f>
        <v/>
      </c>
      <c r="O307" s="168" t="str">
        <f>IFERROR(VLOOKUP(O306,'P1-1'!$B:$AP,41,FALSE),"")</f>
        <v/>
      </c>
      <c r="P307" s="168" t="str">
        <f>IFERROR(VLOOKUP(P306,'P1-1'!$B:$AP,41,FALSE),"")</f>
        <v/>
      </c>
      <c r="Q307" s="168" t="str">
        <f>IFERROR(VLOOKUP(Q306,'P1-1'!$B:$AP,41,FALSE),"")</f>
        <v/>
      </c>
      <c r="R307" s="168" t="str">
        <f>IFERROR(VLOOKUP(R306,'P1-1'!$B:$AP,41,FALSE),"")</f>
        <v/>
      </c>
      <c r="S307" s="168" t="str">
        <f>IFERROR(VLOOKUP(S306,'P1-1'!$B:$AP,41,FALSE),"")</f>
        <v/>
      </c>
      <c r="T307" s="168" t="str">
        <f>IFERROR(VLOOKUP(T306,'P1-1'!$B:$AP,41,FALSE),"")</f>
        <v/>
      </c>
      <c r="U307" s="168" t="str">
        <f>IFERROR(VLOOKUP(U306,'P1-1'!$B:$AP,41,FALSE),"")</f>
        <v/>
      </c>
      <c r="V307" s="168" t="str">
        <f>IFERROR(VLOOKUP(V306,'P1-1'!$B:$AP,41,FALSE),"")</f>
        <v/>
      </c>
      <c r="W307" s="168" t="str">
        <f>IFERROR(VLOOKUP(W306,'P1-1'!$B:$AP,41,FALSE),"")</f>
        <v/>
      </c>
      <c r="X307" s="168" t="str">
        <f>IFERROR(VLOOKUP(X306,'P1-1'!$B:$AP,41,FALSE),"")</f>
        <v/>
      </c>
      <c r="Y307" s="168" t="str">
        <f>IFERROR(VLOOKUP(Y306,'P1-1'!$B:$AP,41,FALSE),"")</f>
        <v/>
      </c>
      <c r="Z307" s="168" t="str">
        <f>IFERROR(VLOOKUP(Z306,'P1-1'!$B:$AP,41,FALSE),"")</f>
        <v/>
      </c>
      <c r="AA307" s="168" t="str">
        <f>IFERROR(VLOOKUP(AA306,'P1-1'!$B:$AP,41,FALSE),"")</f>
        <v/>
      </c>
      <c r="AB307" s="168" t="str">
        <f>IFERROR(VLOOKUP(AB306,'P1-1'!$B:$AP,41,FALSE),"")</f>
        <v/>
      </c>
      <c r="AC307" s="168" t="str">
        <f>IFERROR(VLOOKUP(AC306,'P1-1'!$B:$AP,41,FALSE),"")</f>
        <v/>
      </c>
      <c r="AD307" s="168" t="str">
        <f>IFERROR(VLOOKUP(AD306,'P1-1'!$B:$AP,41,FALSE),"")</f>
        <v/>
      </c>
      <c r="AE307" s="168" t="str">
        <f>IFERROR(VLOOKUP(AE306,'P1-1'!$B:$AP,41,FALSE),"")</f>
        <v/>
      </c>
      <c r="AF307" s="168" t="str">
        <f>IFERROR(VLOOKUP(AF306,'P1-1'!$B:$AP,41,FALSE),"")</f>
        <v/>
      </c>
      <c r="AG307" s="168" t="str">
        <f>IFERROR(VLOOKUP(AG306,'P1-1'!$B:$AP,41,FALSE),"")</f>
        <v/>
      </c>
      <c r="AH307" s="168" t="str">
        <f>IFERROR(VLOOKUP(AH306,'P1-1'!$B:$AP,41,FALSE),"")</f>
        <v/>
      </c>
      <c r="AI307" s="168" t="str">
        <f>IFERROR(VLOOKUP(AI306,'P1-1'!$B:$AP,41,FALSE),"")</f>
        <v/>
      </c>
      <c r="AJ307" s="168" t="str">
        <f>IFERROR(VLOOKUP(AJ306,'P1-1'!$B:$AP,41,FALSE),"")</f>
        <v/>
      </c>
      <c r="AK307" s="168" t="str">
        <f>IFERROR(VLOOKUP(AK306,'P1-1'!$B:$AP,41,FALSE),"")</f>
        <v/>
      </c>
      <c r="AL307" s="168" t="str">
        <f>IFERROR(VLOOKUP(AL306,'P1-1'!$B:$AP,41,FALSE),"")</f>
        <v/>
      </c>
      <c r="AM307" s="168" t="str">
        <f>IFERROR(VLOOKUP(AM306,'P1-1'!$B:$AP,41,FALSE),"")</f>
        <v/>
      </c>
      <c r="AN307" s="483"/>
      <c r="AO307" s="486"/>
      <c r="AP307" s="490"/>
      <c r="AQ307" s="491"/>
      <c r="AR307" s="486"/>
      <c r="AS307" s="486"/>
      <c r="AT307" s="494"/>
      <c r="AU307" s="327" t="str">
        <f t="shared" ref="AU307" si="367">IFERROR(IF($D306="□",($AO306/$AK$7),($AO306/$AK$9)),"")</f>
        <v/>
      </c>
      <c r="AV307" s="327" t="str">
        <f t="shared" ref="AV307" si="368">IFERROR(IF($D306="□",($AN306/$AO$7),($AN306/$AO$9)),"")</f>
        <v/>
      </c>
    </row>
    <row r="308" spans="1:48" s="139" customFormat="1" ht="12" customHeight="1" x14ac:dyDescent="0.15">
      <c r="A308" s="497"/>
      <c r="B308" s="500"/>
      <c r="C308" s="515"/>
      <c r="D308" s="506"/>
      <c r="E308" s="364"/>
      <c r="F308" s="511"/>
      <c r="G308" s="512"/>
      <c r="H308" s="169" t="s">
        <v>224</v>
      </c>
      <c r="I308" s="168" t="str">
        <f>IFERROR(VLOOKUP(I306,'P1-1'!$B:$AP,31,FALSE),"")</f>
        <v/>
      </c>
      <c r="J308" s="168" t="str">
        <f>IFERROR(VLOOKUP(J306,'P1-1'!$B:$AP,31,FALSE),"")</f>
        <v/>
      </c>
      <c r="K308" s="168" t="str">
        <f>IFERROR(VLOOKUP(K306,'P1-1'!$B:$AP,31,FALSE),"")</f>
        <v/>
      </c>
      <c r="L308" s="168" t="str">
        <f>IFERROR(VLOOKUP(L306,'P1-1'!$B:$AP,31,FALSE),"")</f>
        <v/>
      </c>
      <c r="M308" s="168" t="str">
        <f>IFERROR(VLOOKUP(M306,'P1-1'!$B:$AP,31,FALSE),"")</f>
        <v/>
      </c>
      <c r="N308" s="168" t="str">
        <f>IFERROR(VLOOKUP(N306,'P1-1'!$B:$AP,31,FALSE),"")</f>
        <v/>
      </c>
      <c r="O308" s="168" t="str">
        <f>IFERROR(VLOOKUP(O306,'P1-1'!$B:$AP,31,FALSE),"")</f>
        <v/>
      </c>
      <c r="P308" s="168" t="str">
        <f>IFERROR(VLOOKUP(P306,'P1-1'!$B:$AP,31,FALSE),"")</f>
        <v/>
      </c>
      <c r="Q308" s="168" t="str">
        <f>IFERROR(VLOOKUP(Q306,'P1-1'!$B:$AP,31,FALSE),"")</f>
        <v/>
      </c>
      <c r="R308" s="168" t="str">
        <f>IFERROR(VLOOKUP(R306,'P1-1'!$B:$AP,31,FALSE),"")</f>
        <v/>
      </c>
      <c r="S308" s="168" t="str">
        <f>IFERROR(VLOOKUP(S306,'P1-1'!$B:$AP,31,FALSE),"")</f>
        <v/>
      </c>
      <c r="T308" s="168" t="str">
        <f>IFERROR(VLOOKUP(T306,'P1-1'!$B:$AP,31,FALSE),"")</f>
        <v/>
      </c>
      <c r="U308" s="168" t="str">
        <f>IFERROR(VLOOKUP(U306,'P1-1'!$B:$AP,31,FALSE),"")</f>
        <v/>
      </c>
      <c r="V308" s="168" t="str">
        <f>IFERROR(VLOOKUP(V306,'P1-1'!$B:$AP,31,FALSE),"")</f>
        <v/>
      </c>
      <c r="W308" s="168" t="str">
        <f>IFERROR(VLOOKUP(W306,'P1-1'!$B:$AP,31,FALSE),"")</f>
        <v/>
      </c>
      <c r="X308" s="168" t="str">
        <f>IFERROR(VLOOKUP(X306,'P1-1'!$B:$AP,31,FALSE),"")</f>
        <v/>
      </c>
      <c r="Y308" s="168" t="str">
        <f>IFERROR(VLOOKUP(Y306,'P1-1'!$B:$AP,31,FALSE),"")</f>
        <v/>
      </c>
      <c r="Z308" s="168" t="str">
        <f>IFERROR(VLOOKUP(Z306,'P1-1'!$B:$AP,31,FALSE),"")</f>
        <v/>
      </c>
      <c r="AA308" s="168" t="str">
        <f>IFERROR(VLOOKUP(AA306,'P1-1'!$B:$AP,31,FALSE),"")</f>
        <v/>
      </c>
      <c r="AB308" s="168" t="str">
        <f>IFERROR(VLOOKUP(AB306,'P1-1'!$B:$AP,31,FALSE),"")</f>
        <v/>
      </c>
      <c r="AC308" s="168" t="str">
        <f>IFERROR(VLOOKUP(AC306,'P1-1'!$B:$AP,31,FALSE),"")</f>
        <v/>
      </c>
      <c r="AD308" s="168" t="str">
        <f>IFERROR(VLOOKUP(AD306,'P1-1'!$B:$AP,31,FALSE),"")</f>
        <v/>
      </c>
      <c r="AE308" s="168" t="str">
        <f>IFERROR(VLOOKUP(AE306,'P1-1'!$B:$AP,31,FALSE),"")</f>
        <v/>
      </c>
      <c r="AF308" s="168" t="str">
        <f>IFERROR(VLOOKUP(AF306,'P1-1'!$B:$AP,31,FALSE),"")</f>
        <v/>
      </c>
      <c r="AG308" s="168" t="str">
        <f>IFERROR(VLOOKUP(AG306,'P1-1'!$B:$AP,31,FALSE),"")</f>
        <v/>
      </c>
      <c r="AH308" s="168" t="str">
        <f>IFERROR(VLOOKUP(AH306,'P1-1'!$B:$AP,31,FALSE),"")</f>
        <v/>
      </c>
      <c r="AI308" s="168" t="str">
        <f>IFERROR(VLOOKUP(AI306,'P1-1'!$B:$AP,31,FALSE),"")</f>
        <v/>
      </c>
      <c r="AJ308" s="168" t="str">
        <f>IFERROR(VLOOKUP(AJ306,'P1-1'!$B:$AP,31,FALSE),"")</f>
        <v/>
      </c>
      <c r="AK308" s="168" t="str">
        <f>IFERROR(VLOOKUP(AK306,'P1-1'!$B:$AP,31,FALSE),"")</f>
        <v/>
      </c>
      <c r="AL308" s="168" t="str">
        <f>IFERROR(VLOOKUP(AL306,'P1-1'!$B:$AP,31,FALSE),"")</f>
        <v/>
      </c>
      <c r="AM308" s="168" t="str">
        <f>IFERROR(VLOOKUP(AM306,'P1-1'!$B:$AP,31,FALSE),"")</f>
        <v/>
      </c>
      <c r="AN308" s="484"/>
      <c r="AO308" s="487"/>
      <c r="AP308" s="492"/>
      <c r="AQ308" s="493"/>
      <c r="AR308" s="487"/>
      <c r="AS308" s="487"/>
      <c r="AT308" s="494"/>
      <c r="AU308" s="328"/>
      <c r="AV308" s="328"/>
    </row>
    <row r="309" spans="1:48" s="139" customFormat="1" ht="12" customHeight="1" x14ac:dyDescent="0.15">
      <c r="A309" s="495">
        <v>96</v>
      </c>
      <c r="B309" s="498"/>
      <c r="C309" s="513"/>
      <c r="D309" s="504" t="s">
        <v>95</v>
      </c>
      <c r="E309" s="363"/>
      <c r="F309" s="507"/>
      <c r="G309" s="508"/>
      <c r="H309" s="166" t="s">
        <v>221</v>
      </c>
      <c r="I309" s="325"/>
      <c r="J309" s="325"/>
      <c r="K309" s="325"/>
      <c r="L309" s="325"/>
      <c r="M309" s="325"/>
      <c r="N309" s="325"/>
      <c r="O309" s="325"/>
      <c r="P309" s="325"/>
      <c r="Q309" s="325"/>
      <c r="R309" s="325"/>
      <c r="S309" s="325"/>
      <c r="T309" s="325"/>
      <c r="U309" s="325"/>
      <c r="V309" s="325"/>
      <c r="W309" s="325"/>
      <c r="X309" s="325"/>
      <c r="Y309" s="325"/>
      <c r="Z309" s="325"/>
      <c r="AA309" s="325"/>
      <c r="AB309" s="325"/>
      <c r="AC309" s="325"/>
      <c r="AD309" s="325"/>
      <c r="AE309" s="325"/>
      <c r="AF309" s="325"/>
      <c r="AG309" s="325"/>
      <c r="AH309" s="325"/>
      <c r="AI309" s="325"/>
      <c r="AJ309" s="325"/>
      <c r="AK309" s="325"/>
      <c r="AL309" s="325"/>
      <c r="AM309" s="325"/>
      <c r="AN309" s="482">
        <f t="shared" ref="AN309" si="369">IF(LEFT($AN$2,6)="共同生活援助",SUM(I310:AM310),SUM(I310:AM311))</f>
        <v>0</v>
      </c>
      <c r="AO309" s="485">
        <f>IF($AN$4="４週",AN309/4,AN309/(DAY(EOMONTH($I$22,0))/7))</f>
        <v>0</v>
      </c>
      <c r="AP309" s="488"/>
      <c r="AQ309" s="489"/>
      <c r="AR309" s="485" t="str">
        <f t="shared" ref="AR309" si="370">IF($AN$4="４週",AU310,AV310)</f>
        <v/>
      </c>
      <c r="AS309" s="485"/>
      <c r="AT309" s="494"/>
      <c r="AU309" s="326" t="s">
        <v>508</v>
      </c>
      <c r="AV309" s="326" t="s">
        <v>222</v>
      </c>
    </row>
    <row r="310" spans="1:48" s="139" customFormat="1" ht="12" customHeight="1" x14ac:dyDescent="0.15">
      <c r="A310" s="496"/>
      <c r="B310" s="499"/>
      <c r="C310" s="514"/>
      <c r="D310" s="505"/>
      <c r="E310" s="364"/>
      <c r="F310" s="509"/>
      <c r="G310" s="510"/>
      <c r="H310" s="167" t="s">
        <v>223</v>
      </c>
      <c r="I310" s="168" t="str">
        <f>IFERROR(VLOOKUP(I309,'P1-1'!$B:$AP,41,FALSE),"")</f>
        <v/>
      </c>
      <c r="J310" s="168" t="str">
        <f>IFERROR(VLOOKUP(J309,'P1-1'!$B:$AP,41,FALSE),"")</f>
        <v/>
      </c>
      <c r="K310" s="168" t="str">
        <f>IFERROR(VLOOKUP(K309,'P1-1'!$B:$AP,41,FALSE),"")</f>
        <v/>
      </c>
      <c r="L310" s="168" t="str">
        <f>IFERROR(VLOOKUP(L309,'P1-1'!$B:$AP,41,FALSE),"")</f>
        <v/>
      </c>
      <c r="M310" s="168" t="str">
        <f>IFERROR(VLOOKUP(M309,'P1-1'!$B:$AP,41,FALSE),"")</f>
        <v/>
      </c>
      <c r="N310" s="168" t="str">
        <f>IFERROR(VLOOKUP(N309,'P1-1'!$B:$AP,41,FALSE),"")</f>
        <v/>
      </c>
      <c r="O310" s="168" t="str">
        <f>IFERROR(VLOOKUP(O309,'P1-1'!$B:$AP,41,FALSE),"")</f>
        <v/>
      </c>
      <c r="P310" s="168" t="str">
        <f>IFERROR(VLOOKUP(P309,'P1-1'!$B:$AP,41,FALSE),"")</f>
        <v/>
      </c>
      <c r="Q310" s="168" t="str">
        <f>IFERROR(VLOOKUP(Q309,'P1-1'!$B:$AP,41,FALSE),"")</f>
        <v/>
      </c>
      <c r="R310" s="168" t="str">
        <f>IFERROR(VLOOKUP(R309,'P1-1'!$B:$AP,41,FALSE),"")</f>
        <v/>
      </c>
      <c r="S310" s="168" t="str">
        <f>IFERROR(VLOOKUP(S309,'P1-1'!$B:$AP,41,FALSE),"")</f>
        <v/>
      </c>
      <c r="T310" s="168" t="str">
        <f>IFERROR(VLOOKUP(T309,'P1-1'!$B:$AP,41,FALSE),"")</f>
        <v/>
      </c>
      <c r="U310" s="168" t="str">
        <f>IFERROR(VLOOKUP(U309,'P1-1'!$B:$AP,41,FALSE),"")</f>
        <v/>
      </c>
      <c r="V310" s="168" t="str">
        <f>IFERROR(VLOOKUP(V309,'P1-1'!$B:$AP,41,FALSE),"")</f>
        <v/>
      </c>
      <c r="W310" s="168" t="str">
        <f>IFERROR(VLOOKUP(W309,'P1-1'!$B:$AP,41,FALSE),"")</f>
        <v/>
      </c>
      <c r="X310" s="168" t="str">
        <f>IFERROR(VLOOKUP(X309,'P1-1'!$B:$AP,41,FALSE),"")</f>
        <v/>
      </c>
      <c r="Y310" s="168" t="str">
        <f>IFERROR(VLOOKUP(Y309,'P1-1'!$B:$AP,41,FALSE),"")</f>
        <v/>
      </c>
      <c r="Z310" s="168" t="str">
        <f>IFERROR(VLOOKUP(Z309,'P1-1'!$B:$AP,41,FALSE),"")</f>
        <v/>
      </c>
      <c r="AA310" s="168" t="str">
        <f>IFERROR(VLOOKUP(AA309,'P1-1'!$B:$AP,41,FALSE),"")</f>
        <v/>
      </c>
      <c r="AB310" s="168" t="str">
        <f>IFERROR(VLOOKUP(AB309,'P1-1'!$B:$AP,41,FALSE),"")</f>
        <v/>
      </c>
      <c r="AC310" s="168" t="str">
        <f>IFERROR(VLOOKUP(AC309,'P1-1'!$B:$AP,41,FALSE),"")</f>
        <v/>
      </c>
      <c r="AD310" s="168" t="str">
        <f>IFERROR(VLOOKUP(AD309,'P1-1'!$B:$AP,41,FALSE),"")</f>
        <v/>
      </c>
      <c r="AE310" s="168" t="str">
        <f>IFERROR(VLOOKUP(AE309,'P1-1'!$B:$AP,41,FALSE),"")</f>
        <v/>
      </c>
      <c r="AF310" s="168" t="str">
        <f>IFERROR(VLOOKUP(AF309,'P1-1'!$B:$AP,41,FALSE),"")</f>
        <v/>
      </c>
      <c r="AG310" s="168" t="str">
        <f>IFERROR(VLOOKUP(AG309,'P1-1'!$B:$AP,41,FALSE),"")</f>
        <v/>
      </c>
      <c r="AH310" s="168" t="str">
        <f>IFERROR(VLOOKUP(AH309,'P1-1'!$B:$AP,41,FALSE),"")</f>
        <v/>
      </c>
      <c r="AI310" s="168" t="str">
        <f>IFERROR(VLOOKUP(AI309,'P1-1'!$B:$AP,41,FALSE),"")</f>
        <v/>
      </c>
      <c r="AJ310" s="168" t="str">
        <f>IFERROR(VLOOKUP(AJ309,'P1-1'!$B:$AP,41,FALSE),"")</f>
        <v/>
      </c>
      <c r="AK310" s="168" t="str">
        <f>IFERROR(VLOOKUP(AK309,'P1-1'!$B:$AP,41,FALSE),"")</f>
        <v/>
      </c>
      <c r="AL310" s="168" t="str">
        <f>IFERROR(VLOOKUP(AL309,'P1-1'!$B:$AP,41,FALSE),"")</f>
        <v/>
      </c>
      <c r="AM310" s="168" t="str">
        <f>IFERROR(VLOOKUP(AM309,'P1-1'!$B:$AP,41,FALSE),"")</f>
        <v/>
      </c>
      <c r="AN310" s="483"/>
      <c r="AO310" s="486"/>
      <c r="AP310" s="490"/>
      <c r="AQ310" s="491"/>
      <c r="AR310" s="486"/>
      <c r="AS310" s="486"/>
      <c r="AT310" s="494"/>
      <c r="AU310" s="327" t="str">
        <f t="shared" ref="AU310" si="371">IFERROR(IF($D309="□",($AO309/$AK$7),($AO309/$AK$9)),"")</f>
        <v/>
      </c>
      <c r="AV310" s="327" t="str">
        <f t="shared" ref="AV310" si="372">IFERROR(IF($D309="□",($AN309/$AO$7),($AN309/$AO$9)),"")</f>
        <v/>
      </c>
    </row>
    <row r="311" spans="1:48" s="139" customFormat="1" ht="12" customHeight="1" x14ac:dyDescent="0.15">
      <c r="A311" s="497"/>
      <c r="B311" s="500"/>
      <c r="C311" s="515"/>
      <c r="D311" s="506"/>
      <c r="E311" s="364"/>
      <c r="F311" s="511"/>
      <c r="G311" s="512"/>
      <c r="H311" s="169" t="s">
        <v>224</v>
      </c>
      <c r="I311" s="170" t="str">
        <f>IFERROR(VLOOKUP(I309,'P1-1'!$B:$AP,31,FALSE),"")</f>
        <v/>
      </c>
      <c r="J311" s="168" t="str">
        <f>IFERROR(VLOOKUP(J309,'P1-1'!$B:$AP,31,FALSE),"")</f>
        <v/>
      </c>
      <c r="K311" s="168" t="str">
        <f>IFERROR(VLOOKUP(K309,'P1-1'!$B:$AP,31,FALSE),"")</f>
        <v/>
      </c>
      <c r="L311" s="168" t="str">
        <f>IFERROR(VLOOKUP(L309,'P1-1'!$B:$AP,31,FALSE),"")</f>
        <v/>
      </c>
      <c r="M311" s="168" t="str">
        <f>IFERROR(VLOOKUP(M309,'P1-1'!$B:$AP,31,FALSE),"")</f>
        <v/>
      </c>
      <c r="N311" s="168" t="str">
        <f>IFERROR(VLOOKUP(N309,'P1-1'!$B:$AP,31,FALSE),"")</f>
        <v/>
      </c>
      <c r="O311" s="168" t="str">
        <f>IFERROR(VLOOKUP(O309,'P1-1'!$B:$AP,31,FALSE),"")</f>
        <v/>
      </c>
      <c r="P311" s="168" t="str">
        <f>IFERROR(VLOOKUP(P309,'P1-1'!$B:$AP,31,FALSE),"")</f>
        <v/>
      </c>
      <c r="Q311" s="168" t="str">
        <f>IFERROR(VLOOKUP(Q309,'P1-1'!$B:$AP,31,FALSE),"")</f>
        <v/>
      </c>
      <c r="R311" s="168" t="str">
        <f>IFERROR(VLOOKUP(R309,'P1-1'!$B:$AP,31,FALSE),"")</f>
        <v/>
      </c>
      <c r="S311" s="168" t="str">
        <f>IFERROR(VLOOKUP(S309,'P1-1'!$B:$AP,31,FALSE),"")</f>
        <v/>
      </c>
      <c r="T311" s="168" t="str">
        <f>IFERROR(VLOOKUP(T309,'P1-1'!$B:$AP,31,FALSE),"")</f>
        <v/>
      </c>
      <c r="U311" s="168" t="str">
        <f>IFERROR(VLOOKUP(U309,'P1-1'!$B:$AP,31,FALSE),"")</f>
        <v/>
      </c>
      <c r="V311" s="168" t="str">
        <f>IFERROR(VLOOKUP(V309,'P1-1'!$B:$AP,31,FALSE),"")</f>
        <v/>
      </c>
      <c r="W311" s="168" t="str">
        <f>IFERROR(VLOOKUP(W309,'P1-1'!$B:$AP,31,FALSE),"")</f>
        <v/>
      </c>
      <c r="X311" s="168" t="str">
        <f>IFERROR(VLOOKUP(X309,'P1-1'!$B:$AP,31,FALSE),"")</f>
        <v/>
      </c>
      <c r="Y311" s="168" t="str">
        <f>IFERROR(VLOOKUP(Y309,'P1-1'!$B:$AP,31,FALSE),"")</f>
        <v/>
      </c>
      <c r="Z311" s="168" t="str">
        <f>IFERROR(VLOOKUP(Z309,'P1-1'!$B:$AP,31,FALSE),"")</f>
        <v/>
      </c>
      <c r="AA311" s="168" t="str">
        <f>IFERROR(VLOOKUP(AA309,'P1-1'!$B:$AP,31,FALSE),"")</f>
        <v/>
      </c>
      <c r="AB311" s="168" t="str">
        <f>IFERROR(VLOOKUP(AB309,'P1-1'!$B:$AP,31,FALSE),"")</f>
        <v/>
      </c>
      <c r="AC311" s="168" t="str">
        <f>IFERROR(VLOOKUP(AC309,'P1-1'!$B:$AP,31,FALSE),"")</f>
        <v/>
      </c>
      <c r="AD311" s="168" t="str">
        <f>IFERROR(VLOOKUP(AD309,'P1-1'!$B:$AP,31,FALSE),"")</f>
        <v/>
      </c>
      <c r="AE311" s="168" t="str">
        <f>IFERROR(VLOOKUP(AE309,'P1-1'!$B:$AP,31,FALSE),"")</f>
        <v/>
      </c>
      <c r="AF311" s="168" t="str">
        <f>IFERROR(VLOOKUP(AF309,'P1-1'!$B:$AP,31,FALSE),"")</f>
        <v/>
      </c>
      <c r="AG311" s="168" t="str">
        <f>IFERROR(VLOOKUP(AG309,'P1-1'!$B:$AP,31,FALSE),"")</f>
        <v/>
      </c>
      <c r="AH311" s="168" t="str">
        <f>IFERROR(VLOOKUP(AH309,'P1-1'!$B:$AP,31,FALSE),"")</f>
        <v/>
      </c>
      <c r="AI311" s="168" t="str">
        <f>IFERROR(VLOOKUP(AI309,'P1-1'!$B:$AP,31,FALSE),"")</f>
        <v/>
      </c>
      <c r="AJ311" s="168" t="str">
        <f>IFERROR(VLOOKUP(AJ309,'P1-1'!$B:$AP,31,FALSE),"")</f>
        <v/>
      </c>
      <c r="AK311" s="168" t="str">
        <f>IFERROR(VLOOKUP(AK309,'P1-1'!$B:$AP,31,FALSE),"")</f>
        <v/>
      </c>
      <c r="AL311" s="168" t="str">
        <f>IFERROR(VLOOKUP(AL309,'P1-1'!$B:$AP,31,FALSE),"")</f>
        <v/>
      </c>
      <c r="AM311" s="168" t="str">
        <f>IFERROR(VLOOKUP(AM309,'P1-1'!$B:$AP,31,FALSE),"")</f>
        <v/>
      </c>
      <c r="AN311" s="484"/>
      <c r="AO311" s="487"/>
      <c r="AP311" s="492"/>
      <c r="AQ311" s="493"/>
      <c r="AR311" s="487"/>
      <c r="AS311" s="487"/>
      <c r="AT311" s="494"/>
      <c r="AU311" s="328"/>
      <c r="AV311" s="328"/>
    </row>
    <row r="312" spans="1:48" s="139" customFormat="1" ht="12" customHeight="1" x14ac:dyDescent="0.15">
      <c r="A312" s="495">
        <v>97</v>
      </c>
      <c r="B312" s="498"/>
      <c r="C312" s="513"/>
      <c r="D312" s="504" t="s">
        <v>95</v>
      </c>
      <c r="E312" s="363"/>
      <c r="F312" s="507"/>
      <c r="G312" s="508"/>
      <c r="H312" s="166" t="s">
        <v>221</v>
      </c>
      <c r="I312" s="325"/>
      <c r="J312" s="325"/>
      <c r="K312" s="325"/>
      <c r="L312" s="325"/>
      <c r="M312" s="325"/>
      <c r="N312" s="325"/>
      <c r="O312" s="325"/>
      <c r="P312" s="325"/>
      <c r="Q312" s="325"/>
      <c r="R312" s="325"/>
      <c r="S312" s="325"/>
      <c r="T312" s="325"/>
      <c r="U312" s="325"/>
      <c r="V312" s="325"/>
      <c r="W312" s="325"/>
      <c r="X312" s="325"/>
      <c r="Y312" s="325"/>
      <c r="Z312" s="325"/>
      <c r="AA312" s="325"/>
      <c r="AB312" s="325"/>
      <c r="AC312" s="325"/>
      <c r="AD312" s="325"/>
      <c r="AE312" s="325"/>
      <c r="AF312" s="325"/>
      <c r="AG312" s="325"/>
      <c r="AH312" s="325"/>
      <c r="AI312" s="325"/>
      <c r="AJ312" s="325"/>
      <c r="AK312" s="325"/>
      <c r="AL312" s="325"/>
      <c r="AM312" s="325"/>
      <c r="AN312" s="482">
        <f t="shared" ref="AN312" si="373">IF(LEFT($AN$2,6)="共同生活援助",SUM(I313:AM313),SUM(I313:AM314))</f>
        <v>0</v>
      </c>
      <c r="AO312" s="485">
        <f>IF($AN$4="４週",AN312/4,AN312/(DAY(EOMONTH($I$22,0))/7))</f>
        <v>0</v>
      </c>
      <c r="AP312" s="488"/>
      <c r="AQ312" s="489"/>
      <c r="AR312" s="485" t="str">
        <f t="shared" ref="AR312" si="374">IF($AN$4="４週",AU313,AV313)</f>
        <v/>
      </c>
      <c r="AS312" s="485"/>
      <c r="AT312" s="494"/>
      <c r="AU312" s="326" t="s">
        <v>508</v>
      </c>
      <c r="AV312" s="326" t="s">
        <v>222</v>
      </c>
    </row>
    <row r="313" spans="1:48" s="139" customFormat="1" ht="12" customHeight="1" x14ac:dyDescent="0.15">
      <c r="A313" s="496"/>
      <c r="B313" s="499"/>
      <c r="C313" s="514"/>
      <c r="D313" s="505"/>
      <c r="E313" s="364"/>
      <c r="F313" s="509"/>
      <c r="G313" s="510"/>
      <c r="H313" s="167" t="s">
        <v>223</v>
      </c>
      <c r="I313" s="168" t="str">
        <f>IFERROR(VLOOKUP(I312,'P1-1'!$B:$AP,41,FALSE),"")</f>
        <v/>
      </c>
      <c r="J313" s="168" t="str">
        <f>IFERROR(VLOOKUP(J312,'P1-1'!$B:$AP,41,FALSE),"")</f>
        <v/>
      </c>
      <c r="K313" s="168" t="str">
        <f>IFERROR(VLOOKUP(K312,'P1-1'!$B:$AP,41,FALSE),"")</f>
        <v/>
      </c>
      <c r="L313" s="168" t="str">
        <f>IFERROR(VLOOKUP(L312,'P1-1'!$B:$AP,41,FALSE),"")</f>
        <v/>
      </c>
      <c r="M313" s="168" t="str">
        <f>IFERROR(VLOOKUP(M312,'P1-1'!$B:$AP,41,FALSE),"")</f>
        <v/>
      </c>
      <c r="N313" s="168" t="str">
        <f>IFERROR(VLOOKUP(N312,'P1-1'!$B:$AP,41,FALSE),"")</f>
        <v/>
      </c>
      <c r="O313" s="168" t="str">
        <f>IFERROR(VLOOKUP(O312,'P1-1'!$B:$AP,41,FALSE),"")</f>
        <v/>
      </c>
      <c r="P313" s="168" t="str">
        <f>IFERROR(VLOOKUP(P312,'P1-1'!$B:$AP,41,FALSE),"")</f>
        <v/>
      </c>
      <c r="Q313" s="168" t="str">
        <f>IFERROR(VLOOKUP(Q312,'P1-1'!$B:$AP,41,FALSE),"")</f>
        <v/>
      </c>
      <c r="R313" s="168" t="str">
        <f>IFERROR(VLOOKUP(R312,'P1-1'!$B:$AP,41,FALSE),"")</f>
        <v/>
      </c>
      <c r="S313" s="168" t="str">
        <f>IFERROR(VLOOKUP(S312,'P1-1'!$B:$AP,41,FALSE),"")</f>
        <v/>
      </c>
      <c r="T313" s="168" t="str">
        <f>IFERROR(VLOOKUP(T312,'P1-1'!$B:$AP,41,FALSE),"")</f>
        <v/>
      </c>
      <c r="U313" s="168" t="str">
        <f>IFERROR(VLOOKUP(U312,'P1-1'!$B:$AP,41,FALSE),"")</f>
        <v/>
      </c>
      <c r="V313" s="168" t="str">
        <f>IFERROR(VLOOKUP(V312,'P1-1'!$B:$AP,41,FALSE),"")</f>
        <v/>
      </c>
      <c r="W313" s="168" t="str">
        <f>IFERROR(VLOOKUP(W312,'P1-1'!$B:$AP,41,FALSE),"")</f>
        <v/>
      </c>
      <c r="X313" s="168" t="str">
        <f>IFERROR(VLOOKUP(X312,'P1-1'!$B:$AP,41,FALSE),"")</f>
        <v/>
      </c>
      <c r="Y313" s="168" t="str">
        <f>IFERROR(VLOOKUP(Y312,'P1-1'!$B:$AP,41,FALSE),"")</f>
        <v/>
      </c>
      <c r="Z313" s="168" t="str">
        <f>IFERROR(VLOOKUP(Z312,'P1-1'!$B:$AP,41,FALSE),"")</f>
        <v/>
      </c>
      <c r="AA313" s="168" t="str">
        <f>IFERROR(VLOOKUP(AA312,'P1-1'!$B:$AP,41,FALSE),"")</f>
        <v/>
      </c>
      <c r="AB313" s="168" t="str">
        <f>IFERROR(VLOOKUP(AB312,'P1-1'!$B:$AP,41,FALSE),"")</f>
        <v/>
      </c>
      <c r="AC313" s="168" t="str">
        <f>IFERROR(VLOOKUP(AC312,'P1-1'!$B:$AP,41,FALSE),"")</f>
        <v/>
      </c>
      <c r="AD313" s="168" t="str">
        <f>IFERROR(VLOOKUP(AD312,'P1-1'!$B:$AP,41,FALSE),"")</f>
        <v/>
      </c>
      <c r="AE313" s="168" t="str">
        <f>IFERROR(VLOOKUP(AE312,'P1-1'!$B:$AP,41,FALSE),"")</f>
        <v/>
      </c>
      <c r="AF313" s="168" t="str">
        <f>IFERROR(VLOOKUP(AF312,'P1-1'!$B:$AP,41,FALSE),"")</f>
        <v/>
      </c>
      <c r="AG313" s="168" t="str">
        <f>IFERROR(VLOOKUP(AG312,'P1-1'!$B:$AP,41,FALSE),"")</f>
        <v/>
      </c>
      <c r="AH313" s="168" t="str">
        <f>IFERROR(VLOOKUP(AH312,'P1-1'!$B:$AP,41,FALSE),"")</f>
        <v/>
      </c>
      <c r="AI313" s="168" t="str">
        <f>IFERROR(VLOOKUP(AI312,'P1-1'!$B:$AP,41,FALSE),"")</f>
        <v/>
      </c>
      <c r="AJ313" s="168" t="str">
        <f>IFERROR(VLOOKUP(AJ312,'P1-1'!$B:$AP,41,FALSE),"")</f>
        <v/>
      </c>
      <c r="AK313" s="168" t="str">
        <f>IFERROR(VLOOKUP(AK312,'P1-1'!$B:$AP,41,FALSE),"")</f>
        <v/>
      </c>
      <c r="AL313" s="168" t="str">
        <f>IFERROR(VLOOKUP(AL312,'P1-1'!$B:$AP,41,FALSE),"")</f>
        <v/>
      </c>
      <c r="AM313" s="168" t="str">
        <f>IFERROR(VLOOKUP(AM312,'P1-1'!$B:$AP,41,FALSE),"")</f>
        <v/>
      </c>
      <c r="AN313" s="483"/>
      <c r="AO313" s="486"/>
      <c r="AP313" s="490"/>
      <c r="AQ313" s="491"/>
      <c r="AR313" s="486"/>
      <c r="AS313" s="486"/>
      <c r="AT313" s="494"/>
      <c r="AU313" s="327" t="str">
        <f t="shared" ref="AU313" si="375">IFERROR(IF($D312="□",($AO312/$AK$7),($AO312/$AK$9)),"")</f>
        <v/>
      </c>
      <c r="AV313" s="327" t="str">
        <f t="shared" ref="AV313" si="376">IFERROR(IF($D312="□",($AN312/$AO$7),($AN312/$AO$9)),"")</f>
        <v/>
      </c>
    </row>
    <row r="314" spans="1:48" s="139" customFormat="1" ht="12" customHeight="1" x14ac:dyDescent="0.15">
      <c r="A314" s="497"/>
      <c r="B314" s="500"/>
      <c r="C314" s="515"/>
      <c r="D314" s="506"/>
      <c r="E314" s="364"/>
      <c r="F314" s="511"/>
      <c r="G314" s="512"/>
      <c r="H314" s="169" t="s">
        <v>224</v>
      </c>
      <c r="I314" s="168" t="str">
        <f>IFERROR(VLOOKUP(I312,'P1-1'!$B:$AP,31,FALSE),"")</f>
        <v/>
      </c>
      <c r="J314" s="168" t="str">
        <f>IFERROR(VLOOKUP(J312,'P1-1'!$B:$AP,31,FALSE),"")</f>
        <v/>
      </c>
      <c r="K314" s="168" t="str">
        <f>IFERROR(VLOOKUP(K312,'P1-1'!$B:$AP,31,FALSE),"")</f>
        <v/>
      </c>
      <c r="L314" s="168" t="str">
        <f>IFERROR(VLOOKUP(L312,'P1-1'!$B:$AP,31,FALSE),"")</f>
        <v/>
      </c>
      <c r="M314" s="168" t="str">
        <f>IFERROR(VLOOKUP(M312,'P1-1'!$B:$AP,31,FALSE),"")</f>
        <v/>
      </c>
      <c r="N314" s="168" t="str">
        <f>IFERROR(VLOOKUP(N312,'P1-1'!$B:$AP,31,FALSE),"")</f>
        <v/>
      </c>
      <c r="O314" s="168" t="str">
        <f>IFERROR(VLOOKUP(O312,'P1-1'!$B:$AP,31,FALSE),"")</f>
        <v/>
      </c>
      <c r="P314" s="168" t="str">
        <f>IFERROR(VLOOKUP(P312,'P1-1'!$B:$AP,31,FALSE),"")</f>
        <v/>
      </c>
      <c r="Q314" s="168" t="str">
        <f>IFERROR(VLOOKUP(Q312,'P1-1'!$B:$AP,31,FALSE),"")</f>
        <v/>
      </c>
      <c r="R314" s="168" t="str">
        <f>IFERROR(VLOOKUP(R312,'P1-1'!$B:$AP,31,FALSE),"")</f>
        <v/>
      </c>
      <c r="S314" s="168" t="str">
        <f>IFERROR(VLOOKUP(S312,'P1-1'!$B:$AP,31,FALSE),"")</f>
        <v/>
      </c>
      <c r="T314" s="168" t="str">
        <f>IFERROR(VLOOKUP(T312,'P1-1'!$B:$AP,31,FALSE),"")</f>
        <v/>
      </c>
      <c r="U314" s="168" t="str">
        <f>IFERROR(VLOOKUP(U312,'P1-1'!$B:$AP,31,FALSE),"")</f>
        <v/>
      </c>
      <c r="V314" s="168" t="str">
        <f>IFERROR(VLOOKUP(V312,'P1-1'!$B:$AP,31,FALSE),"")</f>
        <v/>
      </c>
      <c r="W314" s="168" t="str">
        <f>IFERROR(VLOOKUP(W312,'P1-1'!$B:$AP,31,FALSE),"")</f>
        <v/>
      </c>
      <c r="X314" s="168" t="str">
        <f>IFERROR(VLOOKUP(X312,'P1-1'!$B:$AP,31,FALSE),"")</f>
        <v/>
      </c>
      <c r="Y314" s="168" t="str">
        <f>IFERROR(VLOOKUP(Y312,'P1-1'!$B:$AP,31,FALSE),"")</f>
        <v/>
      </c>
      <c r="Z314" s="168" t="str">
        <f>IFERROR(VLOOKUP(Z312,'P1-1'!$B:$AP,31,FALSE),"")</f>
        <v/>
      </c>
      <c r="AA314" s="168" t="str">
        <f>IFERROR(VLOOKUP(AA312,'P1-1'!$B:$AP,31,FALSE),"")</f>
        <v/>
      </c>
      <c r="AB314" s="168" t="str">
        <f>IFERROR(VLOOKUP(AB312,'P1-1'!$B:$AP,31,FALSE),"")</f>
        <v/>
      </c>
      <c r="AC314" s="168" t="str">
        <f>IFERROR(VLOOKUP(AC312,'P1-1'!$B:$AP,31,FALSE),"")</f>
        <v/>
      </c>
      <c r="AD314" s="168" t="str">
        <f>IFERROR(VLOOKUP(AD312,'P1-1'!$B:$AP,31,FALSE),"")</f>
        <v/>
      </c>
      <c r="AE314" s="168" t="str">
        <f>IFERROR(VLOOKUP(AE312,'P1-1'!$B:$AP,31,FALSE),"")</f>
        <v/>
      </c>
      <c r="AF314" s="168" t="str">
        <f>IFERROR(VLOOKUP(AF312,'P1-1'!$B:$AP,31,FALSE),"")</f>
        <v/>
      </c>
      <c r="AG314" s="168" t="str">
        <f>IFERROR(VLOOKUP(AG312,'P1-1'!$B:$AP,31,FALSE),"")</f>
        <v/>
      </c>
      <c r="AH314" s="168" t="str">
        <f>IFERROR(VLOOKUP(AH312,'P1-1'!$B:$AP,31,FALSE),"")</f>
        <v/>
      </c>
      <c r="AI314" s="168" t="str">
        <f>IFERROR(VLOOKUP(AI312,'P1-1'!$B:$AP,31,FALSE),"")</f>
        <v/>
      </c>
      <c r="AJ314" s="168" t="str">
        <f>IFERROR(VLOOKUP(AJ312,'P1-1'!$B:$AP,31,FALSE),"")</f>
        <v/>
      </c>
      <c r="AK314" s="168" t="str">
        <f>IFERROR(VLOOKUP(AK312,'P1-1'!$B:$AP,31,FALSE),"")</f>
        <v/>
      </c>
      <c r="AL314" s="168" t="str">
        <f>IFERROR(VLOOKUP(AL312,'P1-1'!$B:$AP,31,FALSE),"")</f>
        <v/>
      </c>
      <c r="AM314" s="168" t="str">
        <f>IFERROR(VLOOKUP(AM312,'P1-1'!$B:$AP,31,FALSE),"")</f>
        <v/>
      </c>
      <c r="AN314" s="484"/>
      <c r="AO314" s="487"/>
      <c r="AP314" s="492"/>
      <c r="AQ314" s="493"/>
      <c r="AR314" s="487"/>
      <c r="AS314" s="487"/>
      <c r="AT314" s="494"/>
      <c r="AU314" s="328"/>
      <c r="AV314" s="328"/>
    </row>
    <row r="315" spans="1:48" s="139" customFormat="1" ht="12" customHeight="1" x14ac:dyDescent="0.15">
      <c r="A315" s="495">
        <v>98</v>
      </c>
      <c r="B315" s="498"/>
      <c r="C315" s="513"/>
      <c r="D315" s="504" t="s">
        <v>95</v>
      </c>
      <c r="E315" s="363"/>
      <c r="F315" s="507"/>
      <c r="G315" s="508"/>
      <c r="H315" s="166" t="s">
        <v>221</v>
      </c>
      <c r="I315" s="325"/>
      <c r="J315" s="325"/>
      <c r="K315" s="325"/>
      <c r="L315" s="325"/>
      <c r="M315" s="325"/>
      <c r="N315" s="325"/>
      <c r="O315" s="325"/>
      <c r="P315" s="325"/>
      <c r="Q315" s="325"/>
      <c r="R315" s="325"/>
      <c r="S315" s="325"/>
      <c r="T315" s="325"/>
      <c r="U315" s="325"/>
      <c r="V315" s="325"/>
      <c r="W315" s="325"/>
      <c r="X315" s="325"/>
      <c r="Y315" s="325"/>
      <c r="Z315" s="325"/>
      <c r="AA315" s="325"/>
      <c r="AB315" s="325"/>
      <c r="AC315" s="325"/>
      <c r="AD315" s="325"/>
      <c r="AE315" s="325"/>
      <c r="AF315" s="325"/>
      <c r="AG315" s="325"/>
      <c r="AH315" s="325"/>
      <c r="AI315" s="325"/>
      <c r="AJ315" s="325"/>
      <c r="AK315" s="325"/>
      <c r="AL315" s="325"/>
      <c r="AM315" s="325"/>
      <c r="AN315" s="482">
        <f t="shared" ref="AN315" si="377">IF(LEFT($AN$2,6)="共同生活援助",SUM(I316:AM316),SUM(I316:AM317))</f>
        <v>0</v>
      </c>
      <c r="AO315" s="485">
        <f>IF($AN$4="４週",AN315/4,AN315/(DAY(EOMONTH($I$22,0))/7))</f>
        <v>0</v>
      </c>
      <c r="AP315" s="488"/>
      <c r="AQ315" s="489"/>
      <c r="AR315" s="485" t="str">
        <f t="shared" ref="AR315" si="378">IF($AN$4="４週",AU316,AV316)</f>
        <v/>
      </c>
      <c r="AS315" s="485"/>
      <c r="AT315" s="494"/>
      <c r="AU315" s="326" t="s">
        <v>508</v>
      </c>
      <c r="AV315" s="326" t="s">
        <v>222</v>
      </c>
    </row>
    <row r="316" spans="1:48" s="139" customFormat="1" ht="12" customHeight="1" x14ac:dyDescent="0.15">
      <c r="A316" s="496"/>
      <c r="B316" s="499"/>
      <c r="C316" s="514"/>
      <c r="D316" s="505"/>
      <c r="E316" s="364"/>
      <c r="F316" s="509"/>
      <c r="G316" s="510"/>
      <c r="H316" s="167" t="s">
        <v>223</v>
      </c>
      <c r="I316" s="168" t="str">
        <f>IFERROR(VLOOKUP(I315,'P1-1'!$B:$AP,41,FALSE),"")</f>
        <v/>
      </c>
      <c r="J316" s="168" t="str">
        <f>IFERROR(VLOOKUP(J315,'P1-1'!$B:$AP,41,FALSE),"")</f>
        <v/>
      </c>
      <c r="K316" s="168" t="str">
        <f>IFERROR(VLOOKUP(K315,'P1-1'!$B:$AP,41,FALSE),"")</f>
        <v/>
      </c>
      <c r="L316" s="168" t="str">
        <f>IFERROR(VLOOKUP(L315,'P1-1'!$B:$AP,41,FALSE),"")</f>
        <v/>
      </c>
      <c r="M316" s="168" t="str">
        <f>IFERROR(VLOOKUP(M315,'P1-1'!$B:$AP,41,FALSE),"")</f>
        <v/>
      </c>
      <c r="N316" s="168" t="str">
        <f>IFERROR(VLOOKUP(N315,'P1-1'!$B:$AP,41,FALSE),"")</f>
        <v/>
      </c>
      <c r="O316" s="168" t="str">
        <f>IFERROR(VLOOKUP(O315,'P1-1'!$B:$AP,41,FALSE),"")</f>
        <v/>
      </c>
      <c r="P316" s="168" t="str">
        <f>IFERROR(VLOOKUP(P315,'P1-1'!$B:$AP,41,FALSE),"")</f>
        <v/>
      </c>
      <c r="Q316" s="168" t="str">
        <f>IFERROR(VLOOKUP(Q315,'P1-1'!$B:$AP,41,FALSE),"")</f>
        <v/>
      </c>
      <c r="R316" s="168" t="str">
        <f>IFERROR(VLOOKUP(R315,'P1-1'!$B:$AP,41,FALSE),"")</f>
        <v/>
      </c>
      <c r="S316" s="168" t="str">
        <f>IFERROR(VLOOKUP(S315,'P1-1'!$B:$AP,41,FALSE),"")</f>
        <v/>
      </c>
      <c r="T316" s="168" t="str">
        <f>IFERROR(VLOOKUP(T315,'P1-1'!$B:$AP,41,FALSE),"")</f>
        <v/>
      </c>
      <c r="U316" s="168" t="str">
        <f>IFERROR(VLOOKUP(U315,'P1-1'!$B:$AP,41,FALSE),"")</f>
        <v/>
      </c>
      <c r="V316" s="168" t="str">
        <f>IFERROR(VLOOKUP(V315,'P1-1'!$B:$AP,41,FALSE),"")</f>
        <v/>
      </c>
      <c r="W316" s="168" t="str">
        <f>IFERROR(VLOOKUP(W315,'P1-1'!$B:$AP,41,FALSE),"")</f>
        <v/>
      </c>
      <c r="X316" s="168" t="str">
        <f>IFERROR(VLOOKUP(X315,'P1-1'!$B:$AP,41,FALSE),"")</f>
        <v/>
      </c>
      <c r="Y316" s="168" t="str">
        <f>IFERROR(VLOOKUP(Y315,'P1-1'!$B:$AP,41,FALSE),"")</f>
        <v/>
      </c>
      <c r="Z316" s="168" t="str">
        <f>IFERROR(VLOOKUP(Z315,'P1-1'!$B:$AP,41,FALSE),"")</f>
        <v/>
      </c>
      <c r="AA316" s="168" t="str">
        <f>IFERROR(VLOOKUP(AA315,'P1-1'!$B:$AP,41,FALSE),"")</f>
        <v/>
      </c>
      <c r="AB316" s="168" t="str">
        <f>IFERROR(VLOOKUP(AB315,'P1-1'!$B:$AP,41,FALSE),"")</f>
        <v/>
      </c>
      <c r="AC316" s="168" t="str">
        <f>IFERROR(VLOOKUP(AC315,'P1-1'!$B:$AP,41,FALSE),"")</f>
        <v/>
      </c>
      <c r="AD316" s="168" t="str">
        <f>IFERROR(VLOOKUP(AD315,'P1-1'!$B:$AP,41,FALSE),"")</f>
        <v/>
      </c>
      <c r="AE316" s="168" t="str">
        <f>IFERROR(VLOOKUP(AE315,'P1-1'!$B:$AP,41,FALSE),"")</f>
        <v/>
      </c>
      <c r="AF316" s="168" t="str">
        <f>IFERROR(VLOOKUP(AF315,'P1-1'!$B:$AP,41,FALSE),"")</f>
        <v/>
      </c>
      <c r="AG316" s="168" t="str">
        <f>IFERROR(VLOOKUP(AG315,'P1-1'!$B:$AP,41,FALSE),"")</f>
        <v/>
      </c>
      <c r="AH316" s="168" t="str">
        <f>IFERROR(VLOOKUP(AH315,'P1-1'!$B:$AP,41,FALSE),"")</f>
        <v/>
      </c>
      <c r="AI316" s="168" t="str">
        <f>IFERROR(VLOOKUP(AI315,'P1-1'!$B:$AP,41,FALSE),"")</f>
        <v/>
      </c>
      <c r="AJ316" s="168" t="str">
        <f>IFERROR(VLOOKUP(AJ315,'P1-1'!$B:$AP,41,FALSE),"")</f>
        <v/>
      </c>
      <c r="AK316" s="168" t="str">
        <f>IFERROR(VLOOKUP(AK315,'P1-1'!$B:$AP,41,FALSE),"")</f>
        <v/>
      </c>
      <c r="AL316" s="168" t="str">
        <f>IFERROR(VLOOKUP(AL315,'P1-1'!$B:$AP,41,FALSE),"")</f>
        <v/>
      </c>
      <c r="AM316" s="168" t="str">
        <f>IFERROR(VLOOKUP(AM315,'P1-1'!$B:$AP,41,FALSE),"")</f>
        <v/>
      </c>
      <c r="AN316" s="483"/>
      <c r="AO316" s="486"/>
      <c r="AP316" s="490"/>
      <c r="AQ316" s="491"/>
      <c r="AR316" s="486"/>
      <c r="AS316" s="486"/>
      <c r="AT316" s="494"/>
      <c r="AU316" s="327" t="str">
        <f t="shared" ref="AU316" si="379">IFERROR(IF($D315="□",($AO315/$AK$7),($AO315/$AK$9)),"")</f>
        <v/>
      </c>
      <c r="AV316" s="327" t="str">
        <f t="shared" ref="AV316" si="380">IFERROR(IF($D315="□",($AN315/$AO$7),($AN315/$AO$9)),"")</f>
        <v/>
      </c>
    </row>
    <row r="317" spans="1:48" s="139" customFormat="1" ht="12" customHeight="1" x14ac:dyDescent="0.15">
      <c r="A317" s="497"/>
      <c r="B317" s="500"/>
      <c r="C317" s="515"/>
      <c r="D317" s="506"/>
      <c r="E317" s="364"/>
      <c r="F317" s="511"/>
      <c r="G317" s="512"/>
      <c r="H317" s="169" t="s">
        <v>224</v>
      </c>
      <c r="I317" s="168" t="str">
        <f>IFERROR(VLOOKUP(I315,'P1-1'!$B:$AP,31,FALSE),"")</f>
        <v/>
      </c>
      <c r="J317" s="168" t="str">
        <f>IFERROR(VLOOKUP(J315,'P1-1'!$B:$AP,31,FALSE),"")</f>
        <v/>
      </c>
      <c r="K317" s="168" t="str">
        <f>IFERROR(VLOOKUP(K315,'P1-1'!$B:$AP,31,FALSE),"")</f>
        <v/>
      </c>
      <c r="L317" s="168" t="str">
        <f>IFERROR(VLOOKUP(L315,'P1-1'!$B:$AP,31,FALSE),"")</f>
        <v/>
      </c>
      <c r="M317" s="168" t="str">
        <f>IFERROR(VLOOKUP(M315,'P1-1'!$B:$AP,31,FALSE),"")</f>
        <v/>
      </c>
      <c r="N317" s="168" t="str">
        <f>IFERROR(VLOOKUP(N315,'P1-1'!$B:$AP,31,FALSE),"")</f>
        <v/>
      </c>
      <c r="O317" s="168" t="str">
        <f>IFERROR(VLOOKUP(O315,'P1-1'!$B:$AP,31,FALSE),"")</f>
        <v/>
      </c>
      <c r="P317" s="168" t="str">
        <f>IFERROR(VLOOKUP(P315,'P1-1'!$B:$AP,31,FALSE),"")</f>
        <v/>
      </c>
      <c r="Q317" s="168" t="str">
        <f>IFERROR(VLOOKUP(Q315,'P1-1'!$B:$AP,31,FALSE),"")</f>
        <v/>
      </c>
      <c r="R317" s="168" t="str">
        <f>IFERROR(VLOOKUP(R315,'P1-1'!$B:$AP,31,FALSE),"")</f>
        <v/>
      </c>
      <c r="S317" s="168" t="str">
        <f>IFERROR(VLOOKUP(S315,'P1-1'!$B:$AP,31,FALSE),"")</f>
        <v/>
      </c>
      <c r="T317" s="168" t="str">
        <f>IFERROR(VLOOKUP(T315,'P1-1'!$B:$AP,31,FALSE),"")</f>
        <v/>
      </c>
      <c r="U317" s="168" t="str">
        <f>IFERROR(VLOOKUP(U315,'P1-1'!$B:$AP,31,FALSE),"")</f>
        <v/>
      </c>
      <c r="V317" s="168" t="str">
        <f>IFERROR(VLOOKUP(V315,'P1-1'!$B:$AP,31,FALSE),"")</f>
        <v/>
      </c>
      <c r="W317" s="168" t="str">
        <f>IFERROR(VLOOKUP(W315,'P1-1'!$B:$AP,31,FALSE),"")</f>
        <v/>
      </c>
      <c r="X317" s="168" t="str">
        <f>IFERROR(VLOOKUP(X315,'P1-1'!$B:$AP,31,FALSE),"")</f>
        <v/>
      </c>
      <c r="Y317" s="168" t="str">
        <f>IFERROR(VLOOKUP(Y315,'P1-1'!$B:$AP,31,FALSE),"")</f>
        <v/>
      </c>
      <c r="Z317" s="168" t="str">
        <f>IFERROR(VLOOKUP(Z315,'P1-1'!$B:$AP,31,FALSE),"")</f>
        <v/>
      </c>
      <c r="AA317" s="168" t="str">
        <f>IFERROR(VLOOKUP(AA315,'P1-1'!$B:$AP,31,FALSE),"")</f>
        <v/>
      </c>
      <c r="AB317" s="168" t="str">
        <f>IFERROR(VLOOKUP(AB315,'P1-1'!$B:$AP,31,FALSE),"")</f>
        <v/>
      </c>
      <c r="AC317" s="168" t="str">
        <f>IFERROR(VLOOKUP(AC315,'P1-1'!$B:$AP,31,FALSE),"")</f>
        <v/>
      </c>
      <c r="AD317" s="168" t="str">
        <f>IFERROR(VLOOKUP(AD315,'P1-1'!$B:$AP,31,FALSE),"")</f>
        <v/>
      </c>
      <c r="AE317" s="168" t="str">
        <f>IFERROR(VLOOKUP(AE315,'P1-1'!$B:$AP,31,FALSE),"")</f>
        <v/>
      </c>
      <c r="AF317" s="168" t="str">
        <f>IFERROR(VLOOKUP(AF315,'P1-1'!$B:$AP,31,FALSE),"")</f>
        <v/>
      </c>
      <c r="AG317" s="168" t="str">
        <f>IFERROR(VLOOKUP(AG315,'P1-1'!$B:$AP,31,FALSE),"")</f>
        <v/>
      </c>
      <c r="AH317" s="168" t="str">
        <f>IFERROR(VLOOKUP(AH315,'P1-1'!$B:$AP,31,FALSE),"")</f>
        <v/>
      </c>
      <c r="AI317" s="168" t="str">
        <f>IFERROR(VLOOKUP(AI315,'P1-1'!$B:$AP,31,FALSE),"")</f>
        <v/>
      </c>
      <c r="AJ317" s="168" t="str">
        <f>IFERROR(VLOOKUP(AJ315,'P1-1'!$B:$AP,31,FALSE),"")</f>
        <v/>
      </c>
      <c r="AK317" s="168" t="str">
        <f>IFERROR(VLOOKUP(AK315,'P1-1'!$B:$AP,31,FALSE),"")</f>
        <v/>
      </c>
      <c r="AL317" s="168" t="str">
        <f>IFERROR(VLOOKUP(AL315,'P1-1'!$B:$AP,31,FALSE),"")</f>
        <v/>
      </c>
      <c r="AM317" s="168" t="str">
        <f>IFERROR(VLOOKUP(AM315,'P1-1'!$B:$AP,31,FALSE),"")</f>
        <v/>
      </c>
      <c r="AN317" s="484"/>
      <c r="AO317" s="487"/>
      <c r="AP317" s="492"/>
      <c r="AQ317" s="493"/>
      <c r="AR317" s="487"/>
      <c r="AS317" s="487"/>
      <c r="AT317" s="494"/>
      <c r="AU317" s="328"/>
      <c r="AV317" s="328"/>
    </row>
    <row r="318" spans="1:48" s="139" customFormat="1" ht="12" customHeight="1" x14ac:dyDescent="0.15">
      <c r="A318" s="495">
        <v>99</v>
      </c>
      <c r="B318" s="498"/>
      <c r="C318" s="501"/>
      <c r="D318" s="504" t="s">
        <v>95</v>
      </c>
      <c r="E318" s="363"/>
      <c r="F318" s="507"/>
      <c r="G318" s="508"/>
      <c r="H318" s="166" t="s">
        <v>221</v>
      </c>
      <c r="I318" s="325"/>
      <c r="J318" s="325"/>
      <c r="K318" s="325"/>
      <c r="L318" s="325"/>
      <c r="M318" s="325"/>
      <c r="N318" s="325"/>
      <c r="O318" s="325"/>
      <c r="P318" s="325"/>
      <c r="Q318" s="325"/>
      <c r="R318" s="325"/>
      <c r="S318" s="325"/>
      <c r="T318" s="325"/>
      <c r="U318" s="325"/>
      <c r="V318" s="325"/>
      <c r="W318" s="325"/>
      <c r="X318" s="325"/>
      <c r="Y318" s="325"/>
      <c r="Z318" s="325"/>
      <c r="AA318" s="325"/>
      <c r="AB318" s="325"/>
      <c r="AC318" s="325"/>
      <c r="AD318" s="325"/>
      <c r="AE318" s="325"/>
      <c r="AF318" s="325"/>
      <c r="AG318" s="325"/>
      <c r="AH318" s="325"/>
      <c r="AI318" s="325"/>
      <c r="AJ318" s="325"/>
      <c r="AK318" s="325"/>
      <c r="AL318" s="325"/>
      <c r="AM318" s="325"/>
      <c r="AN318" s="482">
        <f t="shared" ref="AN318" si="381">IF(LEFT($AN$2,6)="共同生活援助",SUM(I319:AM319),SUM(I319:AM320))</f>
        <v>0</v>
      </c>
      <c r="AO318" s="485">
        <f>IF($AN$4="４週",AN318/4,AN318/(DAY(EOMONTH($I$22,0))/7))</f>
        <v>0</v>
      </c>
      <c r="AP318" s="488"/>
      <c r="AQ318" s="489"/>
      <c r="AR318" s="485" t="str">
        <f t="shared" ref="AR318" si="382">IF($AN$4="４週",AU319,AV319)</f>
        <v/>
      </c>
      <c r="AS318" s="485"/>
      <c r="AT318" s="494"/>
      <c r="AU318" s="326" t="s">
        <v>508</v>
      </c>
      <c r="AV318" s="326" t="s">
        <v>222</v>
      </c>
    </row>
    <row r="319" spans="1:48" s="139" customFormat="1" ht="12" customHeight="1" x14ac:dyDescent="0.15">
      <c r="A319" s="496"/>
      <c r="B319" s="499"/>
      <c r="C319" s="502"/>
      <c r="D319" s="505"/>
      <c r="E319" s="364"/>
      <c r="F319" s="509"/>
      <c r="G319" s="510"/>
      <c r="H319" s="167" t="s">
        <v>223</v>
      </c>
      <c r="I319" s="168" t="str">
        <f>IFERROR(VLOOKUP(I318,'P1-1'!$B:$AP,41,FALSE),"")</f>
        <v/>
      </c>
      <c r="J319" s="168" t="str">
        <f>IFERROR(VLOOKUP(J318,'P1-1'!$B:$AP,41,FALSE),"")</f>
        <v/>
      </c>
      <c r="K319" s="168" t="str">
        <f>IFERROR(VLOOKUP(K318,'P1-1'!$B:$AP,41,FALSE),"")</f>
        <v/>
      </c>
      <c r="L319" s="168" t="str">
        <f>IFERROR(VLOOKUP(L318,'P1-1'!$B:$AP,41,FALSE),"")</f>
        <v/>
      </c>
      <c r="M319" s="168" t="str">
        <f>IFERROR(VLOOKUP(M318,'P1-1'!$B:$AP,41,FALSE),"")</f>
        <v/>
      </c>
      <c r="N319" s="168" t="str">
        <f>IFERROR(VLOOKUP(N318,'P1-1'!$B:$AP,41,FALSE),"")</f>
        <v/>
      </c>
      <c r="O319" s="168" t="str">
        <f>IFERROR(VLOOKUP(O318,'P1-1'!$B:$AP,41,FALSE),"")</f>
        <v/>
      </c>
      <c r="P319" s="168" t="str">
        <f>IFERROR(VLOOKUP(P318,'P1-1'!$B:$AP,41,FALSE),"")</f>
        <v/>
      </c>
      <c r="Q319" s="168" t="str">
        <f>IFERROR(VLOOKUP(Q318,'P1-1'!$B:$AP,41,FALSE),"")</f>
        <v/>
      </c>
      <c r="R319" s="168" t="str">
        <f>IFERROR(VLOOKUP(R318,'P1-1'!$B:$AP,41,FALSE),"")</f>
        <v/>
      </c>
      <c r="S319" s="168" t="str">
        <f>IFERROR(VLOOKUP(S318,'P1-1'!$B:$AP,41,FALSE),"")</f>
        <v/>
      </c>
      <c r="T319" s="168" t="str">
        <f>IFERROR(VLOOKUP(T318,'P1-1'!$B:$AP,41,FALSE),"")</f>
        <v/>
      </c>
      <c r="U319" s="168" t="str">
        <f>IFERROR(VLOOKUP(U318,'P1-1'!$B:$AP,41,FALSE),"")</f>
        <v/>
      </c>
      <c r="V319" s="168" t="str">
        <f>IFERROR(VLOOKUP(V318,'P1-1'!$B:$AP,41,FALSE),"")</f>
        <v/>
      </c>
      <c r="W319" s="168" t="str">
        <f>IFERROR(VLOOKUP(W318,'P1-1'!$B:$AP,41,FALSE),"")</f>
        <v/>
      </c>
      <c r="X319" s="168" t="str">
        <f>IFERROR(VLOOKUP(X318,'P1-1'!$B:$AP,41,FALSE),"")</f>
        <v/>
      </c>
      <c r="Y319" s="168" t="str">
        <f>IFERROR(VLOOKUP(Y318,'P1-1'!$B:$AP,41,FALSE),"")</f>
        <v/>
      </c>
      <c r="Z319" s="168" t="str">
        <f>IFERROR(VLOOKUP(Z318,'P1-1'!$B:$AP,41,FALSE),"")</f>
        <v/>
      </c>
      <c r="AA319" s="168" t="str">
        <f>IFERROR(VLOOKUP(AA318,'P1-1'!$B:$AP,41,FALSE),"")</f>
        <v/>
      </c>
      <c r="AB319" s="168" t="str">
        <f>IFERROR(VLOOKUP(AB318,'P1-1'!$B:$AP,41,FALSE),"")</f>
        <v/>
      </c>
      <c r="AC319" s="168" t="str">
        <f>IFERROR(VLOOKUP(AC318,'P1-1'!$B:$AP,41,FALSE),"")</f>
        <v/>
      </c>
      <c r="AD319" s="168" t="str">
        <f>IFERROR(VLOOKUP(AD318,'P1-1'!$B:$AP,41,FALSE),"")</f>
        <v/>
      </c>
      <c r="AE319" s="168" t="str">
        <f>IFERROR(VLOOKUP(AE318,'P1-1'!$B:$AP,41,FALSE),"")</f>
        <v/>
      </c>
      <c r="AF319" s="168" t="str">
        <f>IFERROR(VLOOKUP(AF318,'P1-1'!$B:$AP,41,FALSE),"")</f>
        <v/>
      </c>
      <c r="AG319" s="168" t="str">
        <f>IFERROR(VLOOKUP(AG318,'P1-1'!$B:$AP,41,FALSE),"")</f>
        <v/>
      </c>
      <c r="AH319" s="168" t="str">
        <f>IFERROR(VLOOKUP(AH318,'P1-1'!$B:$AP,41,FALSE),"")</f>
        <v/>
      </c>
      <c r="AI319" s="168" t="str">
        <f>IFERROR(VLOOKUP(AI318,'P1-1'!$B:$AP,41,FALSE),"")</f>
        <v/>
      </c>
      <c r="AJ319" s="168" t="str">
        <f>IFERROR(VLOOKUP(AJ318,'P1-1'!$B:$AP,41,FALSE),"")</f>
        <v/>
      </c>
      <c r="AK319" s="168" t="str">
        <f>IFERROR(VLOOKUP(AK318,'P1-1'!$B:$AP,41,FALSE),"")</f>
        <v/>
      </c>
      <c r="AL319" s="168" t="str">
        <f>IFERROR(VLOOKUP(AL318,'P1-1'!$B:$AP,41,FALSE),"")</f>
        <v/>
      </c>
      <c r="AM319" s="168" t="str">
        <f>IFERROR(VLOOKUP(AM318,'P1-1'!$B:$AP,41,FALSE),"")</f>
        <v/>
      </c>
      <c r="AN319" s="483"/>
      <c r="AO319" s="486"/>
      <c r="AP319" s="490"/>
      <c r="AQ319" s="491"/>
      <c r="AR319" s="486"/>
      <c r="AS319" s="486"/>
      <c r="AT319" s="494"/>
      <c r="AU319" s="327" t="str">
        <f t="shared" ref="AU319" si="383">IFERROR(IF($D318="□",($AO318/$AK$7),($AO318/$AK$9)),"")</f>
        <v/>
      </c>
      <c r="AV319" s="327" t="str">
        <f t="shared" ref="AV319" si="384">IFERROR(IF($D318="□",($AN318/$AO$7),($AN318/$AO$9)),"")</f>
        <v/>
      </c>
    </row>
    <row r="320" spans="1:48" s="139" customFormat="1" ht="12" customHeight="1" x14ac:dyDescent="0.15">
      <c r="A320" s="497"/>
      <c r="B320" s="500"/>
      <c r="C320" s="503"/>
      <c r="D320" s="506"/>
      <c r="E320" s="364"/>
      <c r="F320" s="511"/>
      <c r="G320" s="512"/>
      <c r="H320" s="169" t="s">
        <v>224</v>
      </c>
      <c r="I320" s="168" t="str">
        <f>IFERROR(VLOOKUP(I318,'P1-1'!$B:$AP,31,FALSE),"")</f>
        <v/>
      </c>
      <c r="J320" s="168" t="str">
        <f>IFERROR(VLOOKUP(J318,'P1-1'!$B:$AP,31,FALSE),"")</f>
        <v/>
      </c>
      <c r="K320" s="168" t="str">
        <f>IFERROR(VLOOKUP(K318,'P1-1'!$B:$AP,31,FALSE),"")</f>
        <v/>
      </c>
      <c r="L320" s="168" t="str">
        <f>IFERROR(VLOOKUP(L318,'P1-1'!$B:$AP,31,FALSE),"")</f>
        <v/>
      </c>
      <c r="M320" s="168" t="str">
        <f>IFERROR(VLOOKUP(M318,'P1-1'!$B:$AP,31,FALSE),"")</f>
        <v/>
      </c>
      <c r="N320" s="168" t="str">
        <f>IFERROR(VLOOKUP(N318,'P1-1'!$B:$AP,31,FALSE),"")</f>
        <v/>
      </c>
      <c r="O320" s="168" t="str">
        <f>IFERROR(VLOOKUP(O318,'P1-1'!$B:$AP,31,FALSE),"")</f>
        <v/>
      </c>
      <c r="P320" s="168" t="str">
        <f>IFERROR(VLOOKUP(P318,'P1-1'!$B:$AP,31,FALSE),"")</f>
        <v/>
      </c>
      <c r="Q320" s="168" t="str">
        <f>IFERROR(VLOOKUP(Q318,'P1-1'!$B:$AP,31,FALSE),"")</f>
        <v/>
      </c>
      <c r="R320" s="168" t="str">
        <f>IFERROR(VLOOKUP(R318,'P1-1'!$B:$AP,31,FALSE),"")</f>
        <v/>
      </c>
      <c r="S320" s="168" t="str">
        <f>IFERROR(VLOOKUP(S318,'P1-1'!$B:$AP,31,FALSE),"")</f>
        <v/>
      </c>
      <c r="T320" s="168" t="str">
        <f>IFERROR(VLOOKUP(T318,'P1-1'!$B:$AP,31,FALSE),"")</f>
        <v/>
      </c>
      <c r="U320" s="168" t="str">
        <f>IFERROR(VLOOKUP(U318,'P1-1'!$B:$AP,31,FALSE),"")</f>
        <v/>
      </c>
      <c r="V320" s="168" t="str">
        <f>IFERROR(VLOOKUP(V318,'P1-1'!$B:$AP,31,FALSE),"")</f>
        <v/>
      </c>
      <c r="W320" s="168" t="str">
        <f>IFERROR(VLOOKUP(W318,'P1-1'!$B:$AP,31,FALSE),"")</f>
        <v/>
      </c>
      <c r="X320" s="168" t="str">
        <f>IFERROR(VLOOKUP(X318,'P1-1'!$B:$AP,31,FALSE),"")</f>
        <v/>
      </c>
      <c r="Y320" s="168" t="str">
        <f>IFERROR(VLOOKUP(Y318,'P1-1'!$B:$AP,31,FALSE),"")</f>
        <v/>
      </c>
      <c r="Z320" s="168" t="str">
        <f>IFERROR(VLOOKUP(Z318,'P1-1'!$B:$AP,31,FALSE),"")</f>
        <v/>
      </c>
      <c r="AA320" s="168" t="str">
        <f>IFERROR(VLOOKUP(AA318,'P1-1'!$B:$AP,31,FALSE),"")</f>
        <v/>
      </c>
      <c r="AB320" s="168" t="str">
        <f>IFERROR(VLOOKUP(AB318,'P1-1'!$B:$AP,31,FALSE),"")</f>
        <v/>
      </c>
      <c r="AC320" s="168" t="str">
        <f>IFERROR(VLOOKUP(AC318,'P1-1'!$B:$AP,31,FALSE),"")</f>
        <v/>
      </c>
      <c r="AD320" s="168" t="str">
        <f>IFERROR(VLOOKUP(AD318,'P1-1'!$B:$AP,31,FALSE),"")</f>
        <v/>
      </c>
      <c r="AE320" s="168" t="str">
        <f>IFERROR(VLOOKUP(AE318,'P1-1'!$B:$AP,31,FALSE),"")</f>
        <v/>
      </c>
      <c r="AF320" s="168" t="str">
        <f>IFERROR(VLOOKUP(AF318,'P1-1'!$B:$AP,31,FALSE),"")</f>
        <v/>
      </c>
      <c r="AG320" s="168" t="str">
        <f>IFERROR(VLOOKUP(AG318,'P1-1'!$B:$AP,31,FALSE),"")</f>
        <v/>
      </c>
      <c r="AH320" s="168" t="str">
        <f>IFERROR(VLOOKUP(AH318,'P1-1'!$B:$AP,31,FALSE),"")</f>
        <v/>
      </c>
      <c r="AI320" s="168" t="str">
        <f>IFERROR(VLOOKUP(AI318,'P1-1'!$B:$AP,31,FALSE),"")</f>
        <v/>
      </c>
      <c r="AJ320" s="168" t="str">
        <f>IFERROR(VLOOKUP(AJ318,'P1-1'!$B:$AP,31,FALSE),"")</f>
        <v/>
      </c>
      <c r="AK320" s="168" t="str">
        <f>IFERROR(VLOOKUP(AK318,'P1-1'!$B:$AP,31,FALSE),"")</f>
        <v/>
      </c>
      <c r="AL320" s="168" t="str">
        <f>IFERROR(VLOOKUP(AL318,'P1-1'!$B:$AP,31,FALSE),"")</f>
        <v/>
      </c>
      <c r="AM320" s="168" t="str">
        <f>IFERROR(VLOOKUP(AM318,'P1-1'!$B:$AP,31,FALSE),"")</f>
        <v/>
      </c>
      <c r="AN320" s="484"/>
      <c r="AO320" s="487"/>
      <c r="AP320" s="492"/>
      <c r="AQ320" s="493"/>
      <c r="AR320" s="487"/>
      <c r="AS320" s="487"/>
      <c r="AT320" s="494"/>
      <c r="AU320" s="328"/>
      <c r="AV320" s="328"/>
    </row>
    <row r="321" spans="1:48" ht="12" customHeight="1" x14ac:dyDescent="0.15">
      <c r="A321" s="366"/>
      <c r="B321" s="367"/>
      <c r="C321" s="367"/>
      <c r="D321" s="368"/>
      <c r="E321" s="369"/>
      <c r="F321" s="370"/>
      <c r="G321" s="370"/>
      <c r="H321" s="371"/>
      <c r="I321" s="372"/>
      <c r="J321" s="372"/>
      <c r="K321" s="372"/>
      <c r="L321" s="372"/>
      <c r="M321" s="372"/>
      <c r="N321" s="372"/>
      <c r="O321" s="372"/>
      <c r="P321" s="372"/>
      <c r="Q321" s="372"/>
      <c r="R321" s="372"/>
      <c r="S321" s="372"/>
      <c r="T321" s="372"/>
      <c r="U321" s="372"/>
      <c r="V321" s="372"/>
      <c r="W321" s="372"/>
      <c r="X321" s="372"/>
      <c r="Y321" s="372"/>
      <c r="Z321" s="372"/>
      <c r="AA321" s="372"/>
      <c r="AB321" s="372"/>
      <c r="AC321" s="372"/>
      <c r="AD321" s="372"/>
      <c r="AE321" s="372"/>
      <c r="AF321" s="372"/>
      <c r="AG321" s="372"/>
      <c r="AH321" s="372"/>
      <c r="AI321" s="372"/>
      <c r="AJ321" s="372"/>
      <c r="AK321" s="372"/>
      <c r="AL321" s="372"/>
      <c r="AM321" s="372"/>
      <c r="AN321" s="373"/>
      <c r="AO321" s="374"/>
      <c r="AP321" s="375"/>
      <c r="AQ321" s="375"/>
      <c r="AR321" s="374"/>
      <c r="AS321" s="374"/>
      <c r="AT321" s="376"/>
      <c r="AU321" s="377"/>
      <c r="AV321" s="377"/>
    </row>
    <row r="322" spans="1:48" ht="15" customHeight="1" x14ac:dyDescent="0.15">
      <c r="A322" s="379" t="s">
        <v>225</v>
      </c>
      <c r="B322" s="380"/>
      <c r="C322" s="381"/>
      <c r="D322" s="381"/>
      <c r="E322" s="381"/>
      <c r="F322" s="381"/>
      <c r="G322" s="381"/>
      <c r="H322" s="381"/>
      <c r="I322" s="382"/>
      <c r="J322" s="381"/>
      <c r="K322" s="383"/>
      <c r="L322" s="383"/>
      <c r="M322" s="383"/>
      <c r="N322" s="383"/>
      <c r="O322" s="383"/>
      <c r="P322" s="383"/>
      <c r="Q322" s="383"/>
      <c r="R322" s="383"/>
      <c r="S322" s="383"/>
      <c r="T322" s="383"/>
      <c r="U322" s="383"/>
      <c r="V322" s="383"/>
      <c r="W322" s="383"/>
      <c r="X322" s="383"/>
      <c r="Y322" s="383"/>
      <c r="Z322" s="383"/>
      <c r="AA322" s="383"/>
      <c r="AB322" s="383"/>
      <c r="AC322" s="383"/>
      <c r="AD322" s="383"/>
      <c r="AE322" s="383"/>
      <c r="AF322" s="383"/>
      <c r="AG322" s="383"/>
      <c r="AH322" s="383"/>
      <c r="AI322" s="383"/>
      <c r="AJ322" s="384"/>
      <c r="AK322" s="384"/>
      <c r="AL322" s="384"/>
      <c r="AM322" s="384"/>
      <c r="AN322" s="385"/>
      <c r="AO322" s="385"/>
      <c r="AP322" s="385"/>
      <c r="AQ322" s="386"/>
    </row>
    <row r="323" spans="1:48" ht="15" customHeight="1" x14ac:dyDescent="0.15">
      <c r="A323" s="379" t="s">
        <v>226</v>
      </c>
      <c r="B323" s="389"/>
      <c r="C323" s="389"/>
      <c r="D323" s="389"/>
      <c r="E323" s="389"/>
      <c r="F323" s="389"/>
      <c r="G323" s="389"/>
      <c r="H323" s="389"/>
      <c r="I323" s="389"/>
      <c r="J323" s="389"/>
      <c r="K323" s="390"/>
      <c r="L323" s="390"/>
      <c r="M323" s="390"/>
      <c r="N323" s="390"/>
      <c r="O323" s="390"/>
      <c r="P323" s="390"/>
      <c r="Q323" s="390"/>
      <c r="R323" s="390"/>
      <c r="S323" s="390"/>
      <c r="T323" s="390"/>
      <c r="U323" s="390"/>
      <c r="V323" s="390"/>
      <c r="W323" s="390"/>
      <c r="X323" s="390"/>
      <c r="Y323" s="390"/>
      <c r="Z323" s="390"/>
      <c r="AA323" s="390"/>
      <c r="AB323" s="390"/>
      <c r="AC323" s="390"/>
      <c r="AD323" s="390"/>
      <c r="AE323" s="390"/>
      <c r="AF323" s="390"/>
      <c r="AG323" s="390"/>
      <c r="AH323" s="390"/>
      <c r="AI323" s="390"/>
      <c r="AJ323" s="390"/>
      <c r="AK323" s="390"/>
      <c r="AL323" s="390"/>
      <c r="AM323" s="390"/>
      <c r="AN323" s="390"/>
      <c r="AO323" s="390"/>
      <c r="AP323" s="390"/>
      <c r="AQ323" s="390"/>
      <c r="AR323" s="378"/>
      <c r="AS323" s="378"/>
    </row>
    <row r="324" spans="1:48" ht="15" customHeight="1" x14ac:dyDescent="0.15">
      <c r="A324" s="379" t="s">
        <v>227</v>
      </c>
      <c r="B324" s="389"/>
      <c r="C324" s="389"/>
      <c r="D324" s="389"/>
      <c r="E324" s="389"/>
      <c r="F324" s="389"/>
      <c r="G324" s="389"/>
      <c r="H324" s="389"/>
      <c r="I324" s="389"/>
      <c r="J324" s="389"/>
      <c r="K324" s="390"/>
      <c r="L324" s="390"/>
      <c r="M324" s="390"/>
      <c r="N324" s="390"/>
      <c r="O324" s="390"/>
      <c r="P324" s="390"/>
      <c r="Q324" s="390"/>
      <c r="R324" s="390"/>
      <c r="S324" s="390"/>
      <c r="T324" s="390"/>
      <c r="U324" s="390"/>
      <c r="V324" s="390"/>
      <c r="W324" s="390"/>
      <c r="X324" s="390"/>
      <c r="Y324" s="390"/>
      <c r="Z324" s="390"/>
      <c r="AA324" s="390"/>
      <c r="AB324" s="390"/>
      <c r="AC324" s="390"/>
      <c r="AD324" s="390"/>
      <c r="AE324" s="390"/>
      <c r="AF324" s="390"/>
      <c r="AG324" s="390"/>
      <c r="AH324" s="390"/>
      <c r="AI324" s="390"/>
      <c r="AJ324" s="390"/>
      <c r="AK324" s="390"/>
      <c r="AL324" s="390"/>
      <c r="AM324" s="390"/>
      <c r="AN324" s="390"/>
      <c r="AO324" s="390"/>
      <c r="AP324" s="390"/>
      <c r="AQ324" s="390"/>
      <c r="AR324" s="378"/>
      <c r="AS324" s="378"/>
    </row>
    <row r="325" spans="1:48" ht="15" customHeight="1" x14ac:dyDescent="0.15">
      <c r="A325" s="379" t="s">
        <v>228</v>
      </c>
      <c r="B325" s="389"/>
      <c r="C325" s="389"/>
      <c r="D325" s="389"/>
      <c r="E325" s="389"/>
      <c r="F325" s="389"/>
      <c r="G325" s="389"/>
      <c r="H325" s="389"/>
      <c r="I325" s="389"/>
      <c r="J325" s="389"/>
      <c r="K325" s="390"/>
      <c r="L325" s="390"/>
      <c r="M325" s="390"/>
      <c r="N325" s="390"/>
      <c r="O325" s="390"/>
      <c r="P325" s="390"/>
      <c r="Q325" s="390"/>
      <c r="R325" s="390"/>
      <c r="S325" s="390"/>
      <c r="T325" s="390"/>
      <c r="U325" s="390"/>
      <c r="V325" s="390"/>
      <c r="W325" s="390"/>
      <c r="X325" s="390"/>
      <c r="Y325" s="390"/>
      <c r="Z325" s="390"/>
      <c r="AA325" s="390"/>
      <c r="AB325" s="390"/>
      <c r="AC325" s="390"/>
      <c r="AD325" s="390"/>
      <c r="AE325" s="390"/>
      <c r="AF325" s="390"/>
      <c r="AG325" s="390"/>
      <c r="AH325" s="390"/>
      <c r="AI325" s="390"/>
      <c r="AJ325" s="390"/>
      <c r="AK325" s="390"/>
      <c r="AL325" s="390"/>
      <c r="AM325" s="390"/>
      <c r="AN325" s="390"/>
      <c r="AO325" s="390"/>
      <c r="AP325" s="390"/>
      <c r="AQ325" s="390"/>
      <c r="AR325" s="378"/>
      <c r="AS325" s="378"/>
    </row>
    <row r="326" spans="1:48" ht="15" customHeight="1" x14ac:dyDescent="0.15">
      <c r="A326" s="379" t="s">
        <v>229</v>
      </c>
      <c r="B326" s="389"/>
      <c r="C326" s="389"/>
      <c r="D326" s="389"/>
      <c r="E326" s="389"/>
      <c r="F326" s="389"/>
      <c r="G326" s="389"/>
      <c r="H326" s="389"/>
      <c r="I326" s="389"/>
      <c r="J326" s="389"/>
      <c r="K326" s="390"/>
      <c r="L326" s="390"/>
      <c r="M326" s="390"/>
      <c r="N326" s="390"/>
      <c r="O326" s="390"/>
      <c r="P326" s="390"/>
      <c r="Q326" s="390"/>
      <c r="R326" s="390"/>
      <c r="S326" s="390"/>
      <c r="T326" s="390"/>
      <c r="U326" s="390"/>
      <c r="V326" s="390"/>
      <c r="W326" s="390"/>
      <c r="X326" s="390"/>
      <c r="Y326" s="390"/>
      <c r="Z326" s="390"/>
      <c r="AA326" s="390"/>
      <c r="AB326" s="390"/>
      <c r="AC326" s="390"/>
      <c r="AD326" s="390"/>
      <c r="AE326" s="390"/>
      <c r="AF326" s="390"/>
      <c r="AG326" s="390"/>
      <c r="AH326" s="390"/>
      <c r="AI326" s="390"/>
      <c r="AJ326" s="390"/>
      <c r="AK326" s="390"/>
      <c r="AL326" s="390"/>
      <c r="AM326" s="390"/>
      <c r="AN326" s="390"/>
      <c r="AO326" s="390"/>
      <c r="AP326" s="390"/>
      <c r="AQ326" s="390"/>
      <c r="AR326" s="378"/>
      <c r="AS326" s="378"/>
    </row>
    <row r="327" spans="1:48" ht="15" customHeight="1" x14ac:dyDescent="0.15">
      <c r="A327" s="378" t="s">
        <v>230</v>
      </c>
      <c r="B327" s="391"/>
      <c r="C327" s="378"/>
      <c r="D327" s="378"/>
      <c r="E327" s="378"/>
      <c r="F327" s="378"/>
      <c r="G327" s="378"/>
      <c r="H327" s="378"/>
      <c r="I327" s="378"/>
      <c r="J327" s="378"/>
    </row>
    <row r="328" spans="1:48" ht="15" customHeight="1" x14ac:dyDescent="0.15">
      <c r="A328" s="378" t="s">
        <v>231</v>
      </c>
      <c r="B328" s="391"/>
      <c r="C328" s="378"/>
      <c r="D328" s="378"/>
      <c r="E328" s="378"/>
      <c r="F328" s="378"/>
      <c r="G328" s="378"/>
      <c r="H328" s="378"/>
      <c r="I328" s="378"/>
      <c r="J328" s="378"/>
    </row>
    <row r="329" spans="1:48" ht="15" customHeight="1" x14ac:dyDescent="0.15">
      <c r="A329" s="378"/>
      <c r="B329" s="392" t="s">
        <v>232</v>
      </c>
      <c r="C329" s="479" t="s">
        <v>233</v>
      </c>
      <c r="D329" s="480"/>
      <c r="E329" s="481"/>
      <c r="F329" s="373"/>
      <c r="G329" s="373"/>
      <c r="H329" s="378"/>
      <c r="I329" s="378"/>
      <c r="AS329" s="378"/>
    </row>
    <row r="330" spans="1:48" ht="15" customHeight="1" x14ac:dyDescent="0.15">
      <c r="A330" s="378"/>
      <c r="B330" s="393" t="s">
        <v>234</v>
      </c>
      <c r="C330" s="479" t="s">
        <v>235</v>
      </c>
      <c r="D330" s="480"/>
      <c r="E330" s="481"/>
      <c r="F330" s="377"/>
      <c r="G330" s="377"/>
      <c r="H330" s="378"/>
      <c r="I330" s="378"/>
      <c r="AS330" s="378"/>
    </row>
    <row r="331" spans="1:48" ht="15" customHeight="1" x14ac:dyDescent="0.15">
      <c r="A331" s="378"/>
      <c r="B331" s="393" t="s">
        <v>236</v>
      </c>
      <c r="C331" s="479" t="s">
        <v>237</v>
      </c>
      <c r="D331" s="480"/>
      <c r="E331" s="481"/>
      <c r="F331" s="377"/>
      <c r="G331" s="377"/>
      <c r="H331" s="378"/>
      <c r="I331" s="378"/>
      <c r="AS331" s="378"/>
    </row>
    <row r="332" spans="1:48" ht="15" customHeight="1" x14ac:dyDescent="0.15">
      <c r="A332" s="378"/>
      <c r="B332" s="393" t="s">
        <v>238</v>
      </c>
      <c r="C332" s="479" t="s">
        <v>239</v>
      </c>
      <c r="D332" s="480"/>
      <c r="E332" s="481"/>
      <c r="F332" s="377"/>
      <c r="G332" s="377"/>
      <c r="H332" s="378"/>
      <c r="I332" s="378"/>
      <c r="AS332" s="378"/>
    </row>
    <row r="333" spans="1:48" ht="15" customHeight="1" x14ac:dyDescent="0.15">
      <c r="A333" s="378"/>
      <c r="B333" s="393" t="s">
        <v>240</v>
      </c>
      <c r="C333" s="479" t="s">
        <v>241</v>
      </c>
      <c r="D333" s="480"/>
      <c r="E333" s="481"/>
      <c r="F333" s="377"/>
      <c r="G333" s="377"/>
      <c r="H333" s="378"/>
      <c r="I333" s="378"/>
      <c r="AS333" s="378"/>
    </row>
    <row r="334" spans="1:48" ht="15" customHeight="1" x14ac:dyDescent="0.15">
      <c r="A334" s="378"/>
      <c r="B334" s="379" t="s">
        <v>242</v>
      </c>
      <c r="C334" s="378"/>
      <c r="D334" s="378"/>
      <c r="E334" s="378"/>
      <c r="F334" s="378"/>
      <c r="G334" s="378"/>
      <c r="H334" s="378"/>
      <c r="I334" s="378"/>
      <c r="J334" s="378"/>
    </row>
    <row r="335" spans="1:48" ht="15" customHeight="1" x14ac:dyDescent="0.15">
      <c r="A335" s="378"/>
      <c r="B335" s="379" t="s">
        <v>243</v>
      </c>
      <c r="C335" s="378"/>
      <c r="D335" s="378"/>
      <c r="E335" s="378"/>
      <c r="F335" s="378"/>
      <c r="G335" s="378"/>
      <c r="H335" s="378"/>
      <c r="I335" s="378"/>
      <c r="J335" s="378"/>
    </row>
    <row r="336" spans="1:48" ht="15" customHeight="1" x14ac:dyDescent="0.15">
      <c r="A336" s="378"/>
      <c r="B336" s="379" t="s">
        <v>244</v>
      </c>
      <c r="C336" s="378"/>
      <c r="D336" s="378"/>
      <c r="E336" s="378"/>
      <c r="F336" s="378"/>
      <c r="G336" s="378"/>
      <c r="H336" s="378"/>
      <c r="I336" s="378"/>
      <c r="J336" s="378"/>
      <c r="K336" s="378"/>
      <c r="L336" s="378"/>
      <c r="M336" s="378"/>
      <c r="N336" s="378"/>
      <c r="O336" s="378"/>
      <c r="P336" s="378"/>
      <c r="Q336" s="378"/>
      <c r="R336" s="378"/>
      <c r="S336" s="378"/>
      <c r="T336" s="378"/>
      <c r="U336" s="378"/>
      <c r="V336" s="378"/>
      <c r="W336" s="378"/>
      <c r="X336" s="378"/>
      <c r="Y336" s="378"/>
      <c r="Z336" s="378"/>
      <c r="AA336" s="378"/>
      <c r="AB336" s="378"/>
      <c r="AC336" s="378"/>
      <c r="AD336" s="378"/>
      <c r="AE336" s="378"/>
      <c r="AF336" s="378"/>
      <c r="AG336" s="378"/>
      <c r="AH336" s="378"/>
      <c r="AI336" s="378"/>
      <c r="AJ336" s="378"/>
      <c r="AK336" s="378"/>
      <c r="AL336" s="378"/>
      <c r="AM336" s="378"/>
      <c r="AN336" s="378"/>
      <c r="AO336" s="378"/>
      <c r="AP336" s="378"/>
      <c r="AQ336" s="378"/>
      <c r="AR336" s="378"/>
      <c r="AS336" s="378"/>
      <c r="AT336" s="378"/>
    </row>
    <row r="337" spans="1:46" ht="15" customHeight="1" x14ac:dyDescent="0.15">
      <c r="A337" s="378" t="s">
        <v>245</v>
      </c>
      <c r="B337" s="391"/>
      <c r="C337" s="378"/>
      <c r="D337" s="378"/>
      <c r="E337" s="378"/>
      <c r="F337" s="378"/>
      <c r="G337" s="378"/>
      <c r="H337" s="378"/>
      <c r="I337" s="378"/>
      <c r="J337" s="378"/>
      <c r="K337" s="378"/>
      <c r="L337" s="378"/>
      <c r="M337" s="378"/>
      <c r="N337" s="378"/>
      <c r="O337" s="378"/>
      <c r="P337" s="378"/>
      <c r="Q337" s="378"/>
      <c r="R337" s="378"/>
      <c r="S337" s="378"/>
      <c r="T337" s="378"/>
      <c r="U337" s="378"/>
      <c r="V337" s="378"/>
      <c r="W337" s="378"/>
      <c r="X337" s="378"/>
      <c r="Y337" s="378"/>
      <c r="Z337" s="378"/>
      <c r="AA337" s="378"/>
      <c r="AB337" s="378"/>
      <c r="AC337" s="378"/>
      <c r="AD337" s="378"/>
      <c r="AE337" s="378"/>
      <c r="AF337" s="378"/>
      <c r="AG337" s="378"/>
      <c r="AH337" s="378"/>
      <c r="AI337" s="378"/>
      <c r="AJ337" s="378"/>
      <c r="AK337" s="378"/>
      <c r="AL337" s="378"/>
      <c r="AM337" s="378"/>
      <c r="AN337" s="378"/>
      <c r="AO337" s="378"/>
      <c r="AP337" s="378"/>
      <c r="AQ337" s="378"/>
      <c r="AR337" s="378"/>
      <c r="AS337" s="378"/>
      <c r="AT337" s="378"/>
    </row>
    <row r="338" spans="1:46" ht="15" customHeight="1" x14ac:dyDescent="0.15">
      <c r="A338" s="378" t="s">
        <v>246</v>
      </c>
      <c r="B338" s="391"/>
      <c r="C338" s="378"/>
      <c r="D338" s="378"/>
      <c r="E338" s="378"/>
      <c r="F338" s="378"/>
      <c r="G338" s="378"/>
      <c r="H338" s="378"/>
      <c r="I338" s="378"/>
      <c r="J338" s="378"/>
      <c r="K338" s="378"/>
      <c r="L338" s="378"/>
      <c r="M338" s="378"/>
      <c r="N338" s="378"/>
      <c r="O338" s="378"/>
      <c r="P338" s="378"/>
      <c r="Q338" s="378"/>
      <c r="R338" s="378"/>
      <c r="S338" s="378"/>
      <c r="T338" s="378"/>
      <c r="U338" s="378"/>
      <c r="V338" s="378"/>
      <c r="W338" s="378"/>
      <c r="X338" s="378"/>
      <c r="Y338" s="378"/>
      <c r="Z338" s="378"/>
      <c r="AA338" s="378"/>
      <c r="AB338" s="378"/>
      <c r="AC338" s="378"/>
      <c r="AD338" s="378"/>
      <c r="AE338" s="378"/>
      <c r="AF338" s="378"/>
      <c r="AG338" s="378"/>
      <c r="AH338" s="378"/>
      <c r="AI338" s="378"/>
      <c r="AJ338" s="378"/>
      <c r="AK338" s="378"/>
      <c r="AL338" s="378"/>
      <c r="AM338" s="378"/>
      <c r="AN338" s="378"/>
      <c r="AO338" s="378"/>
      <c r="AP338" s="378"/>
      <c r="AQ338" s="378"/>
      <c r="AR338" s="378"/>
      <c r="AS338" s="378"/>
      <c r="AT338" s="378"/>
    </row>
    <row r="339" spans="1:46" ht="15" customHeight="1" x14ac:dyDescent="0.15">
      <c r="A339" s="378" t="s">
        <v>247</v>
      </c>
      <c r="B339" s="391"/>
      <c r="C339" s="378"/>
      <c r="D339" s="378"/>
      <c r="E339" s="378"/>
      <c r="F339" s="378"/>
      <c r="G339" s="378"/>
      <c r="H339" s="378"/>
      <c r="I339" s="378"/>
      <c r="J339" s="378"/>
      <c r="K339" s="378"/>
      <c r="L339" s="378"/>
      <c r="M339" s="378"/>
      <c r="N339" s="378"/>
      <c r="O339" s="378"/>
      <c r="P339" s="378"/>
      <c r="Q339" s="378"/>
      <c r="R339" s="378"/>
      <c r="S339" s="378"/>
      <c r="T339" s="378"/>
      <c r="U339" s="378"/>
      <c r="V339" s="378"/>
      <c r="W339" s="378"/>
      <c r="X339" s="378"/>
      <c r="Y339" s="378"/>
      <c r="Z339" s="378"/>
      <c r="AA339" s="378"/>
      <c r="AB339" s="378"/>
      <c r="AC339" s="378"/>
      <c r="AD339" s="378"/>
      <c r="AE339" s="378"/>
      <c r="AF339" s="378"/>
      <c r="AG339" s="378"/>
      <c r="AH339" s="378"/>
      <c r="AI339" s="378"/>
      <c r="AJ339" s="378"/>
      <c r="AK339" s="378"/>
      <c r="AL339" s="378"/>
      <c r="AM339" s="378"/>
      <c r="AN339" s="378"/>
      <c r="AO339" s="378"/>
      <c r="AP339" s="378"/>
      <c r="AQ339" s="378"/>
      <c r="AR339" s="378"/>
      <c r="AS339" s="378"/>
      <c r="AT339" s="378"/>
    </row>
    <row r="340" spans="1:46" ht="15" customHeight="1" x14ac:dyDescent="0.15">
      <c r="A340" s="378" t="s">
        <v>248</v>
      </c>
      <c r="B340" s="391"/>
      <c r="C340" s="378"/>
      <c r="D340" s="378"/>
      <c r="E340" s="378"/>
      <c r="F340" s="378"/>
      <c r="G340" s="378"/>
      <c r="H340" s="378"/>
      <c r="I340" s="378"/>
      <c r="J340" s="378"/>
      <c r="K340" s="378"/>
      <c r="L340" s="378"/>
      <c r="M340" s="378"/>
      <c r="N340" s="378"/>
      <c r="O340" s="378"/>
      <c r="P340" s="378"/>
      <c r="Q340" s="378"/>
      <c r="R340" s="378"/>
      <c r="S340" s="378"/>
      <c r="T340" s="378"/>
      <c r="U340" s="378"/>
      <c r="V340" s="378"/>
      <c r="W340" s="378"/>
      <c r="X340" s="378"/>
      <c r="Y340" s="378"/>
      <c r="Z340" s="378"/>
      <c r="AA340" s="378"/>
      <c r="AB340" s="378"/>
      <c r="AC340" s="378"/>
      <c r="AD340" s="378"/>
      <c r="AE340" s="378"/>
      <c r="AF340" s="378"/>
      <c r="AG340" s="378"/>
      <c r="AH340" s="378"/>
      <c r="AI340" s="378"/>
      <c r="AJ340" s="378"/>
      <c r="AK340" s="378"/>
      <c r="AL340" s="378"/>
      <c r="AM340" s="378"/>
      <c r="AN340" s="378"/>
      <c r="AO340" s="378"/>
      <c r="AP340" s="378"/>
      <c r="AQ340" s="378"/>
      <c r="AR340" s="378"/>
      <c r="AS340" s="378"/>
      <c r="AT340" s="378"/>
    </row>
    <row r="341" spans="1:46" ht="15" customHeight="1" x14ac:dyDescent="0.15">
      <c r="A341" s="378" t="s">
        <v>249</v>
      </c>
      <c r="B341" s="391"/>
      <c r="C341" s="378"/>
      <c r="D341" s="378"/>
      <c r="E341" s="378"/>
      <c r="F341" s="378"/>
      <c r="G341" s="378"/>
      <c r="H341" s="378"/>
      <c r="I341" s="378"/>
      <c r="J341" s="378"/>
      <c r="K341" s="378"/>
      <c r="L341" s="378"/>
      <c r="M341" s="378"/>
      <c r="N341" s="378"/>
      <c r="O341" s="378"/>
      <c r="P341" s="378"/>
      <c r="Q341" s="378"/>
      <c r="R341" s="378"/>
      <c r="S341" s="378"/>
      <c r="T341" s="378"/>
      <c r="U341" s="378"/>
      <c r="V341" s="378"/>
      <c r="W341" s="378"/>
      <c r="X341" s="378"/>
      <c r="Y341" s="378"/>
      <c r="Z341" s="378"/>
      <c r="AA341" s="378"/>
      <c r="AB341" s="378"/>
      <c r="AC341" s="378"/>
      <c r="AD341" s="378"/>
      <c r="AE341" s="378"/>
      <c r="AF341" s="378"/>
      <c r="AG341" s="378"/>
      <c r="AH341" s="378"/>
      <c r="AI341" s="378"/>
      <c r="AJ341" s="378"/>
      <c r="AK341" s="378"/>
      <c r="AL341" s="378"/>
      <c r="AM341" s="378"/>
      <c r="AN341" s="378"/>
      <c r="AO341" s="378"/>
      <c r="AP341" s="378"/>
      <c r="AQ341" s="378"/>
      <c r="AR341" s="378"/>
      <c r="AS341" s="378"/>
      <c r="AT341" s="378"/>
    </row>
    <row r="342" spans="1:46" ht="15" customHeight="1" x14ac:dyDescent="0.15">
      <c r="A342" s="378" t="s">
        <v>250</v>
      </c>
      <c r="B342" s="391"/>
      <c r="C342" s="378"/>
      <c r="D342" s="378"/>
      <c r="E342" s="378"/>
      <c r="F342" s="378"/>
      <c r="G342" s="378"/>
      <c r="H342" s="378"/>
      <c r="I342" s="378"/>
      <c r="J342" s="378"/>
      <c r="K342" s="378"/>
      <c r="L342" s="378"/>
      <c r="M342" s="378"/>
      <c r="N342" s="378"/>
      <c r="O342" s="378"/>
      <c r="P342" s="378"/>
      <c r="Q342" s="378"/>
      <c r="R342" s="378"/>
      <c r="S342" s="378"/>
      <c r="T342" s="378"/>
      <c r="U342" s="378"/>
      <c r="V342" s="378"/>
      <c r="W342" s="378"/>
      <c r="X342" s="378"/>
      <c r="Y342" s="378"/>
      <c r="Z342" s="378"/>
      <c r="AA342" s="378"/>
      <c r="AB342" s="378"/>
      <c r="AC342" s="378"/>
      <c r="AD342" s="378"/>
      <c r="AE342" s="378"/>
      <c r="AF342" s="378"/>
      <c r="AG342" s="378"/>
      <c r="AH342" s="378"/>
      <c r="AI342" s="378"/>
      <c r="AJ342" s="378"/>
      <c r="AK342" s="378"/>
      <c r="AL342" s="378"/>
      <c r="AM342" s="378"/>
      <c r="AN342" s="378"/>
      <c r="AO342" s="378"/>
      <c r="AP342" s="378"/>
      <c r="AQ342" s="378"/>
      <c r="AR342" s="378"/>
      <c r="AS342" s="378"/>
      <c r="AT342" s="378"/>
    </row>
    <row r="343" spans="1:46" ht="15" customHeight="1" x14ac:dyDescent="0.15">
      <c r="A343" s="378" t="s">
        <v>251</v>
      </c>
      <c r="B343" s="391"/>
      <c r="C343" s="378"/>
      <c r="D343" s="378"/>
      <c r="E343" s="378"/>
      <c r="F343" s="378"/>
      <c r="G343" s="378"/>
      <c r="H343" s="378"/>
      <c r="I343" s="378"/>
      <c r="J343" s="378"/>
      <c r="K343" s="378"/>
      <c r="L343" s="378"/>
      <c r="M343" s="378"/>
      <c r="N343" s="378"/>
      <c r="O343" s="378"/>
      <c r="P343" s="378"/>
      <c r="Q343" s="378"/>
      <c r="R343" s="378"/>
      <c r="S343" s="378"/>
      <c r="T343" s="378"/>
      <c r="U343" s="378"/>
      <c r="V343" s="378"/>
      <c r="W343" s="378"/>
      <c r="X343" s="378"/>
      <c r="Y343" s="378"/>
      <c r="Z343" s="378"/>
      <c r="AA343" s="378"/>
      <c r="AB343" s="378"/>
      <c r="AC343" s="378"/>
      <c r="AD343" s="378"/>
      <c r="AE343" s="378"/>
      <c r="AF343" s="378"/>
      <c r="AG343" s="378"/>
      <c r="AH343" s="378"/>
      <c r="AI343" s="378"/>
      <c r="AJ343" s="378"/>
      <c r="AK343" s="378"/>
      <c r="AL343" s="378"/>
      <c r="AM343" s="378"/>
      <c r="AN343" s="378"/>
      <c r="AO343" s="378"/>
      <c r="AP343" s="378"/>
      <c r="AQ343" s="378"/>
      <c r="AR343" s="378"/>
      <c r="AS343" s="378"/>
      <c r="AT343" s="378"/>
    </row>
    <row r="344" spans="1:46" ht="15" customHeight="1" x14ac:dyDescent="0.15">
      <c r="A344" s="378" t="s">
        <v>252</v>
      </c>
      <c r="B344" s="391"/>
      <c r="C344" s="378"/>
      <c r="D344" s="378"/>
      <c r="E344" s="378"/>
      <c r="F344" s="378"/>
      <c r="G344" s="378"/>
      <c r="H344" s="378"/>
      <c r="I344" s="378"/>
      <c r="J344" s="378"/>
      <c r="K344" s="378"/>
      <c r="L344" s="378"/>
      <c r="M344" s="378"/>
      <c r="N344" s="378"/>
      <c r="O344" s="378"/>
      <c r="P344" s="378"/>
      <c r="Q344" s="378"/>
      <c r="R344" s="378"/>
      <c r="S344" s="378"/>
      <c r="T344" s="378"/>
      <c r="U344" s="378"/>
      <c r="V344" s="378"/>
      <c r="W344" s="378"/>
      <c r="X344" s="378"/>
      <c r="Y344" s="378"/>
      <c r="Z344" s="378"/>
      <c r="AA344" s="378"/>
      <c r="AB344" s="378"/>
      <c r="AC344" s="378"/>
      <c r="AD344" s="378"/>
      <c r="AE344" s="378"/>
      <c r="AF344" s="378"/>
      <c r="AG344" s="378"/>
      <c r="AH344" s="378"/>
      <c r="AI344" s="378"/>
      <c r="AJ344" s="378"/>
      <c r="AK344" s="378"/>
      <c r="AL344" s="378"/>
      <c r="AM344" s="378"/>
      <c r="AN344" s="378"/>
      <c r="AO344" s="378"/>
      <c r="AP344" s="378"/>
      <c r="AQ344" s="378"/>
      <c r="AR344" s="378"/>
      <c r="AS344" s="378"/>
      <c r="AT344" s="378"/>
    </row>
    <row r="345" spans="1:46" ht="15" customHeight="1" x14ac:dyDescent="0.15">
      <c r="A345" s="378" t="s">
        <v>253</v>
      </c>
      <c r="B345" s="391"/>
      <c r="C345" s="378"/>
      <c r="D345" s="378"/>
      <c r="E345" s="378"/>
      <c r="F345" s="378"/>
      <c r="G345" s="378"/>
      <c r="H345" s="378"/>
      <c r="I345" s="378"/>
      <c r="J345" s="378"/>
      <c r="K345" s="378"/>
      <c r="L345" s="378"/>
      <c r="M345" s="378"/>
      <c r="N345" s="378"/>
      <c r="O345" s="378"/>
      <c r="P345" s="378"/>
      <c r="Q345" s="378"/>
      <c r="R345" s="378"/>
      <c r="S345" s="378"/>
      <c r="T345" s="378"/>
      <c r="U345" s="378"/>
      <c r="V345" s="378"/>
      <c r="W345" s="378"/>
      <c r="X345" s="378"/>
      <c r="Y345" s="378"/>
      <c r="Z345" s="378"/>
      <c r="AA345" s="378"/>
      <c r="AB345" s="378"/>
      <c r="AC345" s="378"/>
      <c r="AD345" s="378"/>
      <c r="AE345" s="378"/>
      <c r="AF345" s="378"/>
      <c r="AG345" s="378"/>
      <c r="AH345" s="378"/>
      <c r="AI345" s="378"/>
      <c r="AJ345" s="378"/>
      <c r="AK345" s="378"/>
      <c r="AL345" s="378"/>
      <c r="AM345" s="378"/>
      <c r="AN345" s="378"/>
      <c r="AO345" s="378"/>
      <c r="AP345" s="378"/>
      <c r="AQ345" s="378"/>
      <c r="AR345" s="378"/>
      <c r="AS345" s="378"/>
      <c r="AT345" s="378"/>
    </row>
    <row r="346" spans="1:46" ht="15" customHeight="1" x14ac:dyDescent="0.15">
      <c r="A346" s="378" t="s">
        <v>254</v>
      </c>
      <c r="B346" s="391"/>
      <c r="C346" s="378"/>
      <c r="D346" s="378"/>
      <c r="E346" s="378"/>
      <c r="F346" s="378"/>
      <c r="G346" s="378"/>
      <c r="H346" s="378"/>
      <c r="I346" s="378"/>
      <c r="J346" s="378"/>
      <c r="K346" s="378"/>
      <c r="L346" s="378"/>
      <c r="M346" s="378"/>
      <c r="N346" s="378"/>
      <c r="O346" s="378"/>
      <c r="P346" s="378"/>
      <c r="Q346" s="378"/>
      <c r="R346" s="378"/>
      <c r="S346" s="378"/>
      <c r="T346" s="378"/>
      <c r="U346" s="378"/>
      <c r="V346" s="378"/>
      <c r="W346" s="378"/>
      <c r="X346" s="378"/>
      <c r="Y346" s="378"/>
      <c r="Z346" s="378"/>
      <c r="AA346" s="378"/>
      <c r="AB346" s="378"/>
      <c r="AC346" s="378"/>
      <c r="AD346" s="378"/>
      <c r="AE346" s="378"/>
      <c r="AF346" s="378"/>
      <c r="AG346" s="378"/>
      <c r="AH346" s="378"/>
      <c r="AI346" s="378"/>
      <c r="AJ346" s="378"/>
      <c r="AK346" s="378"/>
      <c r="AL346" s="378"/>
      <c r="AM346" s="378"/>
      <c r="AN346" s="378"/>
      <c r="AO346" s="378"/>
      <c r="AP346" s="378"/>
      <c r="AQ346" s="378"/>
      <c r="AR346" s="378"/>
      <c r="AS346" s="378"/>
      <c r="AT346" s="378"/>
    </row>
    <row r="347" spans="1:46" ht="15" customHeight="1" x14ac:dyDescent="0.15">
      <c r="A347" s="378" t="s">
        <v>255</v>
      </c>
      <c r="B347" s="391"/>
      <c r="C347" s="378"/>
      <c r="D347" s="378"/>
      <c r="E347" s="378"/>
      <c r="F347" s="378"/>
      <c r="G347" s="378"/>
      <c r="H347" s="378"/>
      <c r="I347" s="378"/>
      <c r="J347" s="378"/>
      <c r="K347" s="378"/>
      <c r="L347" s="378"/>
      <c r="M347" s="378"/>
      <c r="N347" s="378"/>
      <c r="O347" s="378"/>
      <c r="P347" s="378"/>
      <c r="Q347" s="378"/>
      <c r="R347" s="378"/>
      <c r="S347" s="378"/>
      <c r="T347" s="378"/>
      <c r="U347" s="378"/>
      <c r="V347" s="378"/>
      <c r="W347" s="378"/>
      <c r="X347" s="378"/>
      <c r="Y347" s="378"/>
      <c r="Z347" s="378"/>
      <c r="AA347" s="378"/>
      <c r="AB347" s="378"/>
      <c r="AC347" s="378"/>
      <c r="AD347" s="378"/>
      <c r="AE347" s="378"/>
      <c r="AF347" s="378"/>
      <c r="AG347" s="378"/>
      <c r="AH347" s="378"/>
      <c r="AI347" s="378"/>
      <c r="AJ347" s="378"/>
      <c r="AK347" s="378"/>
      <c r="AL347" s="378"/>
      <c r="AM347" s="378"/>
      <c r="AN347" s="378"/>
      <c r="AO347" s="378"/>
      <c r="AP347" s="378"/>
      <c r="AQ347" s="378"/>
      <c r="AR347" s="378"/>
      <c r="AS347" s="378"/>
      <c r="AT347" s="378"/>
    </row>
    <row r="348" spans="1:46" ht="15" customHeight="1" x14ac:dyDescent="0.15">
      <c r="A348" s="378" t="s">
        <v>256</v>
      </c>
      <c r="B348" s="391"/>
      <c r="C348" s="378"/>
      <c r="D348" s="378"/>
      <c r="E348" s="378"/>
      <c r="F348" s="378"/>
      <c r="G348" s="378"/>
      <c r="H348" s="378"/>
      <c r="I348" s="378"/>
      <c r="J348" s="378"/>
      <c r="K348" s="378"/>
      <c r="L348" s="378"/>
      <c r="M348" s="378"/>
      <c r="N348" s="378"/>
      <c r="O348" s="378"/>
      <c r="P348" s="378"/>
      <c r="Q348" s="378"/>
      <c r="R348" s="378"/>
      <c r="S348" s="378"/>
      <c r="T348" s="378"/>
      <c r="U348" s="378"/>
      <c r="V348" s="378"/>
      <c r="W348" s="378"/>
      <c r="X348" s="378"/>
      <c r="Y348" s="378"/>
      <c r="Z348" s="378"/>
      <c r="AA348" s="378"/>
      <c r="AB348" s="378"/>
      <c r="AC348" s="378"/>
      <c r="AD348" s="378"/>
      <c r="AE348" s="378"/>
      <c r="AF348" s="378"/>
      <c r="AG348" s="378"/>
      <c r="AH348" s="378"/>
      <c r="AI348" s="378"/>
      <c r="AJ348" s="378"/>
      <c r="AK348" s="378"/>
      <c r="AL348" s="378"/>
      <c r="AM348" s="378"/>
      <c r="AN348" s="378"/>
      <c r="AO348" s="378"/>
      <c r="AP348" s="378"/>
      <c r="AQ348" s="378"/>
      <c r="AR348" s="378"/>
      <c r="AS348" s="378"/>
      <c r="AT348" s="378"/>
    </row>
    <row r="349" spans="1:46" ht="15" customHeight="1" x14ac:dyDescent="0.15">
      <c r="A349" s="378" t="s">
        <v>257</v>
      </c>
      <c r="B349" s="391"/>
      <c r="C349" s="378"/>
      <c r="D349" s="378"/>
      <c r="E349" s="378"/>
      <c r="F349" s="378"/>
      <c r="G349" s="378"/>
      <c r="H349" s="378"/>
      <c r="I349" s="378"/>
      <c r="J349" s="378"/>
      <c r="K349" s="378"/>
      <c r="L349" s="378"/>
      <c r="M349" s="378"/>
      <c r="N349" s="378"/>
      <c r="O349" s="378"/>
      <c r="P349" s="378"/>
      <c r="Q349" s="378"/>
      <c r="R349" s="378"/>
      <c r="S349" s="378"/>
      <c r="T349" s="378"/>
      <c r="U349" s="378"/>
      <c r="V349" s="378"/>
      <c r="W349" s="378"/>
      <c r="X349" s="378"/>
      <c r="Y349" s="378"/>
      <c r="Z349" s="378"/>
      <c r="AA349" s="378"/>
      <c r="AB349" s="378"/>
      <c r="AC349" s="378"/>
      <c r="AD349" s="378"/>
      <c r="AE349" s="378"/>
      <c r="AF349" s="378"/>
      <c r="AG349" s="378"/>
      <c r="AH349" s="378"/>
      <c r="AI349" s="378"/>
      <c r="AJ349" s="378"/>
      <c r="AK349" s="378"/>
      <c r="AL349" s="378"/>
      <c r="AM349" s="378"/>
      <c r="AN349" s="378"/>
      <c r="AO349" s="378"/>
      <c r="AP349" s="378"/>
      <c r="AQ349" s="378"/>
      <c r="AR349" s="378"/>
      <c r="AS349" s="378"/>
      <c r="AT349" s="378"/>
    </row>
  </sheetData>
  <sheetProtection sheet="1" formatRows="0" insertRows="0" deleteRows="0" selectLockedCells="1"/>
  <mergeCells count="1202">
    <mergeCell ref="B1:L1"/>
    <mergeCell ref="AN2:AQ2"/>
    <mergeCell ref="P3:S3"/>
    <mergeCell ref="T3:U3"/>
    <mergeCell ref="V3:W3"/>
    <mergeCell ref="X3:Y3"/>
    <mergeCell ref="AN3:AQ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s>
  <phoneticPr fontId="4"/>
  <conditionalFormatting sqref="J17:O17">
    <cfRule type="expression" dxfId="1" priority="3">
      <formula>OR($AN$2="就労継続支援Ａ型", $AN$2="就労継続支援Ｂ型", $AN$2="就労移行支援")</formula>
    </cfRule>
  </conditionalFormatting>
  <conditionalFormatting sqref="AN2:AQ2">
    <cfRule type="expression" dxfId="0" priority="1">
      <formula>$AN$2="プルダウンからサービスを選択"</formula>
    </cfRule>
  </conditionalFormatting>
  <dataValidations count="6">
    <dataValidation allowBlank="1" showInputMessage="1" sqref="A1:D1 M1:XFD1"/>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AN5:AN6 AO6:AQ6">
      <formula1>"予定,実績"</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qref="B24:B28 B300:B301 B303:B304 B306:B307 B309:B310 B312:B313 B315:B316 B318:B319 B240:B241 B243:B244 B246:B247 B249:B250 B252:B253 B255:B256 B258:B259 B261:B262 B264:B265 B267:B268 B270:B271 B273:B274 B276:B277 B279:B280 B282:B283 B285:B286 B288:B289 B291:B292 B294:B295 B237:B238 B180:B181 B183:B184 B186:B187 B189:B190 B192:B193 B195:B196 B198:B199 B201:B202 B204:B205 B207:B208 B210:B211 B213:B214 B216:B217 B219:B220 B222:B223 B225:B226 B228:B229 B231:B232 B234:B235 B177:B178 B144:B145 B147:B148 B150:B151 B153:B154 B156:B157 B159:B160 B162:B163 B165:B166 B168:B169 B171:B172 B174:B175 B87:B88 B90:B91 B93:B94 B96:B97 B99:B100 B102:B103 B105:B106 B108:B109 B111:B112 B114:B115 B117:B118 B120:B121 B123:B124 B126:B127 B129:B130 B132:B133 B135:B136 B138:B139 B141:B142 B84:B85 B30:B31 B33:B34 B36:B37 B39:B40 B42:B43 B45:B46 B48:B49 B51:B52 B54:B55 B57:B58 B60:B61 B63:B64 B66:B67 B69:B70 B72:B73 B75:B76 B78:B79 B81:B82 B297:B298">
      <formula1>INDIRECT($AN$2)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Height="0"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 type="list" allowBlank="1" showInputMessage="1">
          <x14:formula1>
            <xm:f>'選択肢 '!$B$33:$AB$33</xm:f>
          </x14:formula1>
          <xm:sqref>E24:E320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0"/>
  <sheetViews>
    <sheetView view="pageBreakPreview" zoomScaleNormal="100" zoomScaleSheetLayoutView="100" workbookViewId="0"/>
  </sheetViews>
  <sheetFormatPr defaultRowHeight="13.5" x14ac:dyDescent="0.15"/>
  <cols>
    <col min="1" max="1" width="3.125" style="194" customWidth="1"/>
    <col min="2" max="2" width="13.875" style="194" customWidth="1"/>
    <col min="3" max="4" width="6.875" style="194" customWidth="1"/>
    <col min="5" max="5" width="13.875" style="194" customWidth="1"/>
    <col min="6" max="21" width="6.875" style="194" customWidth="1"/>
    <col min="22" max="22" width="4.125" style="194" customWidth="1"/>
    <col min="23" max="23" width="11.625" style="194" customWidth="1"/>
    <col min="24" max="16384" width="9" style="194"/>
  </cols>
  <sheetData>
    <row r="1" spans="1:23" s="203" customFormat="1" ht="19.5" customHeight="1" x14ac:dyDescent="0.15">
      <c r="A1" s="200" t="s">
        <v>413</v>
      </c>
      <c r="B1" s="201"/>
      <c r="C1" s="201"/>
      <c r="D1" s="201"/>
      <c r="E1" s="201"/>
      <c r="F1" s="201"/>
      <c r="G1" s="202"/>
      <c r="H1" s="202"/>
      <c r="I1" s="202"/>
      <c r="J1" s="202"/>
      <c r="K1" s="202"/>
      <c r="L1" s="202"/>
      <c r="M1" s="202"/>
      <c r="N1" s="202"/>
      <c r="O1" s="202"/>
      <c r="P1" s="202"/>
      <c r="Q1" s="202"/>
      <c r="R1" s="202"/>
      <c r="S1" s="202"/>
      <c r="T1" s="202"/>
      <c r="U1" s="202"/>
    </row>
    <row r="2" spans="1:23" s="203" customFormat="1" ht="17.25" customHeight="1" x14ac:dyDescent="0.15">
      <c r="A2" s="204" t="s">
        <v>354</v>
      </c>
      <c r="F2" s="205"/>
      <c r="G2" s="205"/>
      <c r="H2" s="205"/>
      <c r="I2" s="205"/>
      <c r="J2" s="205"/>
      <c r="K2" s="205"/>
    </row>
    <row r="3" spans="1:23" s="203" customFormat="1" ht="18" customHeight="1" x14ac:dyDescent="0.15">
      <c r="B3" s="206" t="s">
        <v>1</v>
      </c>
      <c r="C3" s="610" t="s">
        <v>2</v>
      </c>
      <c r="D3" s="611"/>
      <c r="E3" s="206" t="s">
        <v>3</v>
      </c>
      <c r="F3" s="614" t="s">
        <v>4</v>
      </c>
      <c r="G3" s="614"/>
      <c r="H3" s="614" t="s">
        <v>5</v>
      </c>
      <c r="I3" s="614"/>
      <c r="J3" s="610" t="s">
        <v>6</v>
      </c>
      <c r="K3" s="611"/>
      <c r="L3" s="610" t="s">
        <v>9</v>
      </c>
      <c r="M3" s="611"/>
      <c r="N3" s="610" t="s">
        <v>7</v>
      </c>
      <c r="O3" s="611"/>
      <c r="P3" s="207"/>
      <c r="Q3" s="208"/>
    </row>
    <row r="4" spans="1:23" s="203" customFormat="1" ht="18" customHeight="1" x14ac:dyDescent="0.15">
      <c r="B4" s="209">
        <f>COUNTIF(G21:G100,1)</f>
        <v>0</v>
      </c>
      <c r="C4" s="612">
        <f>COUNTIF(G21:G100,2)</f>
        <v>0</v>
      </c>
      <c r="D4" s="613"/>
      <c r="E4" s="209">
        <f>COUNTIF(G21:G100,3)</f>
        <v>0</v>
      </c>
      <c r="F4" s="612">
        <f>COUNTIF(G21:G100,4)</f>
        <v>0</v>
      </c>
      <c r="G4" s="613"/>
      <c r="H4" s="612">
        <f>COUNTIF(G21:G100,5)</f>
        <v>0</v>
      </c>
      <c r="I4" s="613"/>
      <c r="J4" s="612">
        <f>COUNTIF(G21:G100,6)</f>
        <v>0</v>
      </c>
      <c r="K4" s="613"/>
      <c r="L4" s="612">
        <f>COUNTIF(G21:G100,"なし")</f>
        <v>0</v>
      </c>
      <c r="M4" s="613"/>
      <c r="N4" s="612">
        <f>SUM(B4:M4)</f>
        <v>0</v>
      </c>
      <c r="O4" s="613"/>
      <c r="P4" s="207"/>
      <c r="Q4" s="210"/>
    </row>
    <row r="5" spans="1:23" s="203" customFormat="1" ht="21.75" customHeight="1" x14ac:dyDescent="0.15">
      <c r="B5" s="210"/>
      <c r="C5" s="210"/>
      <c r="D5" s="210"/>
      <c r="E5" s="210"/>
      <c r="F5" s="210"/>
      <c r="G5" s="210"/>
      <c r="H5" s="210"/>
      <c r="I5" s="210"/>
      <c r="M5" s="598" t="s">
        <v>11</v>
      </c>
      <c r="N5" s="598"/>
      <c r="O5" s="598"/>
      <c r="R5" s="210"/>
      <c r="S5" s="210"/>
    </row>
    <row r="6" spans="1:23" s="203" customFormat="1" ht="17.25" customHeight="1" x14ac:dyDescent="0.15">
      <c r="B6" s="217"/>
      <c r="C6" s="218"/>
      <c r="D6" s="218"/>
      <c r="E6" s="218"/>
      <c r="F6" s="218"/>
      <c r="G6" s="210"/>
      <c r="H6" s="210"/>
      <c r="I6" s="210"/>
      <c r="M6" s="597" t="e">
        <f>SUM(G21:G100)/N4</f>
        <v>#DIV/0!</v>
      </c>
      <c r="N6" s="597"/>
      <c r="O6" s="597"/>
      <c r="R6" s="210"/>
      <c r="S6" s="210"/>
    </row>
    <row r="7" spans="1:23" s="203" customFormat="1" ht="10.5" customHeight="1" x14ac:dyDescent="0.15">
      <c r="A7" s="200"/>
      <c r="B7" s="219"/>
      <c r="C7" s="220"/>
      <c r="D7" s="220"/>
      <c r="E7" s="220"/>
      <c r="F7" s="220"/>
      <c r="G7" s="202"/>
      <c r="H7" s="202"/>
      <c r="I7" s="202"/>
      <c r="J7" s="202"/>
      <c r="K7" s="202"/>
      <c r="L7" s="202"/>
      <c r="M7" s="202"/>
      <c r="N7" s="202"/>
      <c r="O7" s="202"/>
      <c r="P7" s="202"/>
      <c r="Q7" s="202"/>
      <c r="R7" s="202"/>
      <c r="S7" s="202"/>
      <c r="T7" s="202"/>
      <c r="U7" s="202"/>
    </row>
    <row r="8" spans="1:23" s="203" customFormat="1" ht="21" customHeight="1" x14ac:dyDescent="0.15">
      <c r="B8" s="604" t="s">
        <v>12</v>
      </c>
      <c r="C8" s="606" t="s">
        <v>13</v>
      </c>
      <c r="D8" s="606" t="s">
        <v>14</v>
      </c>
      <c r="E8" s="608" t="s">
        <v>344</v>
      </c>
      <c r="F8" s="608" t="s">
        <v>15</v>
      </c>
      <c r="G8" s="589" t="s">
        <v>16</v>
      </c>
      <c r="H8" s="591" t="s">
        <v>510</v>
      </c>
      <c r="I8" s="592"/>
      <c r="J8" s="589" t="s">
        <v>343</v>
      </c>
      <c r="K8" s="599" t="s">
        <v>94</v>
      </c>
      <c r="L8" s="599"/>
      <c r="M8" s="599"/>
      <c r="N8" s="599"/>
      <c r="O8" s="599"/>
      <c r="P8" s="599"/>
      <c r="Q8" s="599"/>
      <c r="R8" s="599"/>
      <c r="S8" s="599"/>
      <c r="T8" s="599"/>
      <c r="U8" s="599"/>
      <c r="V8" s="599"/>
      <c r="W8" s="599"/>
    </row>
    <row r="9" spans="1:23" s="203" customFormat="1" ht="48" customHeight="1" x14ac:dyDescent="0.15">
      <c r="B9" s="605"/>
      <c r="C9" s="607"/>
      <c r="D9" s="607"/>
      <c r="E9" s="609"/>
      <c r="F9" s="609"/>
      <c r="G9" s="590"/>
      <c r="H9" s="593"/>
      <c r="I9" s="594"/>
      <c r="J9" s="590"/>
      <c r="K9" s="599" t="s">
        <v>349</v>
      </c>
      <c r="L9" s="599"/>
      <c r="M9" s="599" t="s">
        <v>346</v>
      </c>
      <c r="N9" s="599"/>
      <c r="O9" s="599" t="s">
        <v>350</v>
      </c>
      <c r="P9" s="599"/>
      <c r="Q9" s="211" t="s">
        <v>353</v>
      </c>
      <c r="R9" s="599" t="s">
        <v>347</v>
      </c>
      <c r="S9" s="599"/>
      <c r="T9" s="599" t="s">
        <v>351</v>
      </c>
      <c r="U9" s="599"/>
      <c r="V9" s="599" t="s">
        <v>348</v>
      </c>
      <c r="W9" s="599"/>
    </row>
    <row r="10" spans="1:23" ht="23.1" customHeight="1" x14ac:dyDescent="0.15">
      <c r="B10" s="310" t="s">
        <v>17</v>
      </c>
      <c r="C10" s="311" t="s">
        <v>18</v>
      </c>
      <c r="D10" s="311">
        <v>44</v>
      </c>
      <c r="E10" s="311" t="s">
        <v>345</v>
      </c>
      <c r="F10" s="311" t="s">
        <v>19</v>
      </c>
      <c r="G10" s="311">
        <v>3</v>
      </c>
      <c r="H10" s="595" t="s">
        <v>511</v>
      </c>
      <c r="I10" s="596"/>
      <c r="J10" s="312" t="s">
        <v>97</v>
      </c>
      <c r="K10" s="600">
        <v>45404</v>
      </c>
      <c r="L10" s="601"/>
      <c r="M10" s="600">
        <v>45404</v>
      </c>
      <c r="N10" s="601"/>
      <c r="O10" s="600">
        <v>45382</v>
      </c>
      <c r="P10" s="601"/>
      <c r="Q10" s="313" t="s">
        <v>352</v>
      </c>
      <c r="R10" s="600">
        <v>45406</v>
      </c>
      <c r="S10" s="601"/>
      <c r="T10" s="600">
        <v>45407</v>
      </c>
      <c r="U10" s="601"/>
      <c r="V10" s="602">
        <v>45580</v>
      </c>
      <c r="W10" s="603"/>
    </row>
    <row r="11" spans="1:23" ht="23.1" customHeight="1" x14ac:dyDescent="0.15">
      <c r="B11" s="212"/>
      <c r="C11" s="196"/>
      <c r="D11" s="196"/>
      <c r="E11" s="196"/>
      <c r="F11" s="196"/>
      <c r="G11" s="196"/>
      <c r="H11" s="587"/>
      <c r="I11" s="588"/>
      <c r="J11" s="197"/>
      <c r="K11" s="585"/>
      <c r="L11" s="586"/>
      <c r="M11" s="585"/>
      <c r="N11" s="586"/>
      <c r="O11" s="585"/>
      <c r="P11" s="586"/>
      <c r="Q11" s="198"/>
      <c r="R11" s="585"/>
      <c r="S11" s="586"/>
      <c r="T11" s="585"/>
      <c r="U11" s="586"/>
      <c r="V11" s="585"/>
      <c r="W11" s="586"/>
    </row>
    <row r="12" spans="1:23" ht="23.1" customHeight="1" x14ac:dyDescent="0.15">
      <c r="B12" s="212"/>
      <c r="C12" s="196"/>
      <c r="D12" s="196"/>
      <c r="E12" s="196"/>
      <c r="F12" s="196"/>
      <c r="G12" s="196"/>
      <c r="H12" s="587"/>
      <c r="I12" s="588"/>
      <c r="J12" s="197"/>
      <c r="K12" s="585"/>
      <c r="L12" s="586"/>
      <c r="M12" s="585"/>
      <c r="N12" s="586"/>
      <c r="O12" s="585"/>
      <c r="P12" s="586"/>
      <c r="Q12" s="198"/>
      <c r="R12" s="585"/>
      <c r="S12" s="586"/>
      <c r="T12" s="585"/>
      <c r="U12" s="586"/>
      <c r="V12" s="585"/>
      <c r="W12" s="586"/>
    </row>
    <row r="13" spans="1:23" ht="23.1" customHeight="1" x14ac:dyDescent="0.15">
      <c r="B13" s="212"/>
      <c r="C13" s="196"/>
      <c r="D13" s="196"/>
      <c r="E13" s="196"/>
      <c r="F13" s="196"/>
      <c r="G13" s="196"/>
      <c r="H13" s="587"/>
      <c r="I13" s="588"/>
      <c r="J13" s="197"/>
      <c r="K13" s="585"/>
      <c r="L13" s="586"/>
      <c r="M13" s="585"/>
      <c r="N13" s="586"/>
      <c r="O13" s="585"/>
      <c r="P13" s="586"/>
      <c r="Q13" s="198"/>
      <c r="R13" s="585"/>
      <c r="S13" s="586"/>
      <c r="T13" s="585"/>
      <c r="U13" s="586"/>
      <c r="V13" s="585"/>
      <c r="W13" s="586"/>
    </row>
    <row r="14" spans="1:23" ht="23.1" customHeight="1" x14ac:dyDescent="0.15">
      <c r="B14" s="212"/>
      <c r="C14" s="196"/>
      <c r="D14" s="196"/>
      <c r="E14" s="196"/>
      <c r="F14" s="196"/>
      <c r="G14" s="196"/>
      <c r="H14" s="587"/>
      <c r="I14" s="588"/>
      <c r="J14" s="197"/>
      <c r="K14" s="585"/>
      <c r="L14" s="586"/>
      <c r="M14" s="585"/>
      <c r="N14" s="586"/>
      <c r="O14" s="585"/>
      <c r="P14" s="586"/>
      <c r="Q14" s="198"/>
      <c r="R14" s="585"/>
      <c r="S14" s="586"/>
      <c r="T14" s="585"/>
      <c r="U14" s="586"/>
      <c r="V14" s="585"/>
      <c r="W14" s="586"/>
    </row>
    <row r="15" spans="1:23" ht="23.1" customHeight="1" x14ac:dyDescent="0.15">
      <c r="B15" s="212"/>
      <c r="C15" s="196"/>
      <c r="D15" s="196"/>
      <c r="E15" s="196"/>
      <c r="F15" s="196"/>
      <c r="G15" s="196"/>
      <c r="H15" s="587"/>
      <c r="I15" s="588"/>
      <c r="J15" s="197"/>
      <c r="K15" s="585"/>
      <c r="L15" s="586"/>
      <c r="M15" s="585"/>
      <c r="N15" s="586"/>
      <c r="O15" s="585"/>
      <c r="P15" s="586"/>
      <c r="Q15" s="198"/>
      <c r="R15" s="585"/>
      <c r="S15" s="586"/>
      <c r="T15" s="585"/>
      <c r="U15" s="586"/>
      <c r="V15" s="585"/>
      <c r="W15" s="586"/>
    </row>
    <row r="16" spans="1:23" ht="23.1" customHeight="1" x14ac:dyDescent="0.15">
      <c r="B16" s="212"/>
      <c r="C16" s="196"/>
      <c r="D16" s="196"/>
      <c r="E16" s="196"/>
      <c r="F16" s="196"/>
      <c r="G16" s="196"/>
      <c r="H16" s="587"/>
      <c r="I16" s="588"/>
      <c r="J16" s="197"/>
      <c r="K16" s="585"/>
      <c r="L16" s="586"/>
      <c r="M16" s="585"/>
      <c r="N16" s="586"/>
      <c r="O16" s="585"/>
      <c r="P16" s="586"/>
      <c r="Q16" s="198"/>
      <c r="R16" s="585"/>
      <c r="S16" s="586"/>
      <c r="T16" s="585"/>
      <c r="U16" s="586"/>
      <c r="V16" s="585"/>
      <c r="W16" s="586"/>
    </row>
    <row r="17" spans="2:23" ht="23.1" customHeight="1" x14ac:dyDescent="0.15">
      <c r="B17" s="212"/>
      <c r="C17" s="196"/>
      <c r="D17" s="196"/>
      <c r="E17" s="196"/>
      <c r="F17" s="196"/>
      <c r="G17" s="196"/>
      <c r="H17" s="587"/>
      <c r="I17" s="588"/>
      <c r="J17" s="197"/>
      <c r="K17" s="585"/>
      <c r="L17" s="586"/>
      <c r="M17" s="585"/>
      <c r="N17" s="586"/>
      <c r="O17" s="585"/>
      <c r="P17" s="586"/>
      <c r="Q17" s="198"/>
      <c r="R17" s="585"/>
      <c r="S17" s="586"/>
      <c r="T17" s="585"/>
      <c r="U17" s="586"/>
      <c r="V17" s="585"/>
      <c r="W17" s="586"/>
    </row>
    <row r="18" spans="2:23" ht="23.1" customHeight="1" x14ac:dyDescent="0.15">
      <c r="B18" s="212"/>
      <c r="C18" s="196"/>
      <c r="D18" s="196"/>
      <c r="E18" s="196"/>
      <c r="F18" s="196"/>
      <c r="G18" s="196"/>
      <c r="H18" s="587"/>
      <c r="I18" s="588"/>
      <c r="J18" s="197"/>
      <c r="K18" s="585"/>
      <c r="L18" s="586"/>
      <c r="M18" s="585"/>
      <c r="N18" s="586"/>
      <c r="O18" s="585"/>
      <c r="P18" s="586"/>
      <c r="Q18" s="198"/>
      <c r="R18" s="585"/>
      <c r="S18" s="586"/>
      <c r="T18" s="585"/>
      <c r="U18" s="586"/>
      <c r="V18" s="585"/>
      <c r="W18" s="586"/>
    </row>
    <row r="19" spans="2:23" ht="23.1" customHeight="1" x14ac:dyDescent="0.15">
      <c r="B19" s="212"/>
      <c r="C19" s="196"/>
      <c r="D19" s="196"/>
      <c r="E19" s="196"/>
      <c r="F19" s="196"/>
      <c r="G19" s="196"/>
      <c r="H19" s="587"/>
      <c r="I19" s="588"/>
      <c r="J19" s="197"/>
      <c r="K19" s="585"/>
      <c r="L19" s="586"/>
      <c r="M19" s="585"/>
      <c r="N19" s="586"/>
      <c r="O19" s="585"/>
      <c r="P19" s="586"/>
      <c r="Q19" s="198"/>
      <c r="R19" s="585"/>
      <c r="S19" s="586"/>
      <c r="T19" s="585"/>
      <c r="U19" s="586"/>
      <c r="V19" s="585"/>
      <c r="W19" s="586"/>
    </row>
    <row r="20" spans="2:23" ht="23.1" customHeight="1" x14ac:dyDescent="0.15">
      <c r="B20" s="212"/>
      <c r="C20" s="196"/>
      <c r="D20" s="196"/>
      <c r="E20" s="196"/>
      <c r="F20" s="196"/>
      <c r="G20" s="196"/>
      <c r="H20" s="587"/>
      <c r="I20" s="588"/>
      <c r="J20" s="197"/>
      <c r="K20" s="585"/>
      <c r="L20" s="586"/>
      <c r="M20" s="585"/>
      <c r="N20" s="586"/>
      <c r="O20" s="585"/>
      <c r="P20" s="586"/>
      <c r="Q20" s="198"/>
      <c r="R20" s="585"/>
      <c r="S20" s="586"/>
      <c r="T20" s="585"/>
      <c r="U20" s="586"/>
      <c r="V20" s="585"/>
      <c r="W20" s="586"/>
    </row>
    <row r="21" spans="2:23" ht="23.1" customHeight="1" x14ac:dyDescent="0.15">
      <c r="B21" s="212"/>
      <c r="C21" s="196"/>
      <c r="D21" s="196"/>
      <c r="E21" s="196"/>
      <c r="F21" s="196"/>
      <c r="G21" s="196"/>
      <c r="H21" s="587"/>
      <c r="I21" s="588"/>
      <c r="J21" s="197"/>
      <c r="K21" s="585"/>
      <c r="L21" s="586"/>
      <c r="M21" s="585"/>
      <c r="N21" s="586"/>
      <c r="O21" s="585"/>
      <c r="P21" s="586"/>
      <c r="Q21" s="198"/>
      <c r="R21" s="585"/>
      <c r="S21" s="586"/>
      <c r="T21" s="585"/>
      <c r="U21" s="586"/>
      <c r="V21" s="585"/>
      <c r="W21" s="586"/>
    </row>
    <row r="22" spans="2:23" ht="23.1" customHeight="1" x14ac:dyDescent="0.15">
      <c r="B22" s="212"/>
      <c r="C22" s="196"/>
      <c r="D22" s="196"/>
      <c r="E22" s="196"/>
      <c r="F22" s="196"/>
      <c r="G22" s="196"/>
      <c r="H22" s="587"/>
      <c r="I22" s="588"/>
      <c r="J22" s="197"/>
      <c r="K22" s="585"/>
      <c r="L22" s="586"/>
      <c r="M22" s="585"/>
      <c r="N22" s="586"/>
      <c r="O22" s="585"/>
      <c r="P22" s="586"/>
      <c r="Q22" s="198"/>
      <c r="R22" s="585"/>
      <c r="S22" s="586"/>
      <c r="T22" s="585"/>
      <c r="U22" s="586"/>
      <c r="V22" s="585"/>
      <c r="W22" s="586"/>
    </row>
    <row r="23" spans="2:23" ht="23.1" customHeight="1" x14ac:dyDescent="0.15">
      <c r="B23" s="212"/>
      <c r="C23" s="196"/>
      <c r="D23" s="196"/>
      <c r="E23" s="196"/>
      <c r="F23" s="196"/>
      <c r="G23" s="196"/>
      <c r="H23" s="587"/>
      <c r="I23" s="588"/>
      <c r="J23" s="197"/>
      <c r="K23" s="585"/>
      <c r="L23" s="586"/>
      <c r="M23" s="585"/>
      <c r="N23" s="586"/>
      <c r="O23" s="585"/>
      <c r="P23" s="586"/>
      <c r="Q23" s="198"/>
      <c r="R23" s="585"/>
      <c r="S23" s="586"/>
      <c r="T23" s="585"/>
      <c r="U23" s="586"/>
      <c r="V23" s="585"/>
      <c r="W23" s="586"/>
    </row>
    <row r="24" spans="2:23" ht="23.1" customHeight="1" x14ac:dyDescent="0.15">
      <c r="B24" s="212"/>
      <c r="C24" s="196"/>
      <c r="D24" s="196"/>
      <c r="E24" s="196"/>
      <c r="F24" s="196"/>
      <c r="G24" s="196"/>
      <c r="H24" s="587"/>
      <c r="I24" s="588"/>
      <c r="J24" s="197"/>
      <c r="K24" s="585"/>
      <c r="L24" s="586"/>
      <c r="M24" s="585"/>
      <c r="N24" s="586"/>
      <c r="O24" s="585"/>
      <c r="P24" s="586"/>
      <c r="Q24" s="198"/>
      <c r="R24" s="585"/>
      <c r="S24" s="586"/>
      <c r="T24" s="585"/>
      <c r="U24" s="586"/>
      <c r="V24" s="585"/>
      <c r="W24" s="586"/>
    </row>
    <row r="25" spans="2:23" ht="23.1" customHeight="1" x14ac:dyDescent="0.15">
      <c r="B25" s="212"/>
      <c r="C25" s="196"/>
      <c r="D25" s="196"/>
      <c r="E25" s="196"/>
      <c r="F25" s="196"/>
      <c r="G25" s="196"/>
      <c r="H25" s="587"/>
      <c r="I25" s="588"/>
      <c r="J25" s="197"/>
      <c r="K25" s="585"/>
      <c r="L25" s="586"/>
      <c r="M25" s="585"/>
      <c r="N25" s="586"/>
      <c r="O25" s="585"/>
      <c r="P25" s="586"/>
      <c r="Q25" s="198"/>
      <c r="R25" s="585"/>
      <c r="S25" s="586"/>
      <c r="T25" s="585"/>
      <c r="U25" s="586"/>
      <c r="V25" s="585"/>
      <c r="W25" s="586"/>
    </row>
    <row r="26" spans="2:23" ht="23.1" customHeight="1" x14ac:dyDescent="0.15">
      <c r="B26" s="212"/>
      <c r="C26" s="196"/>
      <c r="D26" s="196"/>
      <c r="E26" s="196"/>
      <c r="F26" s="196"/>
      <c r="G26" s="196"/>
      <c r="H26" s="587"/>
      <c r="I26" s="588"/>
      <c r="J26" s="197"/>
      <c r="K26" s="585"/>
      <c r="L26" s="586"/>
      <c r="M26" s="585"/>
      <c r="N26" s="586"/>
      <c r="O26" s="585"/>
      <c r="P26" s="586"/>
      <c r="Q26" s="198"/>
      <c r="R26" s="585"/>
      <c r="S26" s="586"/>
      <c r="T26" s="585"/>
      <c r="U26" s="586"/>
      <c r="V26" s="585"/>
      <c r="W26" s="586"/>
    </row>
    <row r="27" spans="2:23" ht="23.1" customHeight="1" x14ac:dyDescent="0.15">
      <c r="B27" s="212"/>
      <c r="C27" s="196"/>
      <c r="D27" s="196"/>
      <c r="E27" s="196"/>
      <c r="F27" s="196"/>
      <c r="G27" s="196"/>
      <c r="H27" s="587"/>
      <c r="I27" s="588"/>
      <c r="J27" s="197"/>
      <c r="K27" s="585"/>
      <c r="L27" s="586"/>
      <c r="M27" s="585"/>
      <c r="N27" s="586"/>
      <c r="O27" s="585"/>
      <c r="P27" s="586"/>
      <c r="Q27" s="198"/>
      <c r="R27" s="585"/>
      <c r="S27" s="586"/>
      <c r="T27" s="585"/>
      <c r="U27" s="586"/>
      <c r="V27" s="585"/>
      <c r="W27" s="586"/>
    </row>
    <row r="28" spans="2:23" ht="23.1" customHeight="1" x14ac:dyDescent="0.15">
      <c r="B28" s="212"/>
      <c r="C28" s="196"/>
      <c r="D28" s="196"/>
      <c r="E28" s="196"/>
      <c r="F28" s="196"/>
      <c r="G28" s="196"/>
      <c r="H28" s="587"/>
      <c r="I28" s="588"/>
      <c r="J28" s="197"/>
      <c r="K28" s="585"/>
      <c r="L28" s="586"/>
      <c r="M28" s="585"/>
      <c r="N28" s="586"/>
      <c r="O28" s="585"/>
      <c r="P28" s="586"/>
      <c r="Q28" s="198"/>
      <c r="R28" s="585"/>
      <c r="S28" s="586"/>
      <c r="T28" s="585"/>
      <c r="U28" s="586"/>
      <c r="V28" s="585"/>
      <c r="W28" s="586"/>
    </row>
    <row r="29" spans="2:23" ht="23.1" customHeight="1" x14ac:dyDescent="0.15">
      <c r="B29" s="212"/>
      <c r="C29" s="196"/>
      <c r="D29" s="196"/>
      <c r="E29" s="196"/>
      <c r="F29" s="196"/>
      <c r="G29" s="196"/>
      <c r="H29" s="587"/>
      <c r="I29" s="588"/>
      <c r="J29" s="197"/>
      <c r="K29" s="585"/>
      <c r="L29" s="586"/>
      <c r="M29" s="585"/>
      <c r="N29" s="586"/>
      <c r="O29" s="585"/>
      <c r="P29" s="586"/>
      <c r="Q29" s="198"/>
      <c r="R29" s="585"/>
      <c r="S29" s="586"/>
      <c r="T29" s="585"/>
      <c r="U29" s="586"/>
      <c r="V29" s="585"/>
      <c r="W29" s="586"/>
    </row>
    <row r="30" spans="2:23" ht="18" customHeight="1" x14ac:dyDescent="0.15">
      <c r="B30" s="221"/>
      <c r="C30" s="222"/>
      <c r="D30" s="222"/>
      <c r="E30" s="222"/>
      <c r="F30" s="222"/>
      <c r="G30" s="223"/>
      <c r="H30" s="2"/>
      <c r="I30" s="2"/>
      <c r="J30" s="2"/>
      <c r="K30" s="2"/>
      <c r="L30" s="2"/>
      <c r="M30" s="2"/>
      <c r="N30" s="2"/>
      <c r="O30" s="2"/>
      <c r="P30" s="2"/>
      <c r="Q30" s="2"/>
      <c r="R30" s="2"/>
      <c r="S30" s="2"/>
      <c r="T30" s="2"/>
      <c r="U30" s="2"/>
    </row>
    <row r="31" spans="2:23" ht="18" customHeight="1" x14ac:dyDescent="0.15">
      <c r="B31" s="221"/>
      <c r="C31" s="222"/>
      <c r="D31" s="222"/>
      <c r="E31" s="222"/>
      <c r="F31" s="222"/>
      <c r="G31" s="223"/>
      <c r="H31" s="2"/>
      <c r="I31" s="2"/>
      <c r="J31" s="2"/>
      <c r="K31" s="2"/>
      <c r="L31" s="2"/>
      <c r="M31" s="2"/>
      <c r="N31" s="2"/>
      <c r="O31" s="2"/>
      <c r="P31" s="2"/>
      <c r="Q31" s="2"/>
      <c r="R31" s="2"/>
      <c r="S31" s="2"/>
      <c r="T31" s="2"/>
      <c r="U31" s="2"/>
    </row>
    <row r="32" spans="2:23" ht="25.5" customHeight="1" x14ac:dyDescent="0.15">
      <c r="B32" s="213"/>
      <c r="C32" s="193"/>
      <c r="D32" s="215"/>
      <c r="E32" s="193"/>
      <c r="F32" s="215"/>
      <c r="G32" s="199"/>
      <c r="H32" s="199"/>
      <c r="I32" s="199"/>
      <c r="J32" s="199"/>
      <c r="K32" s="199"/>
      <c r="L32" s="199"/>
      <c r="M32" s="199"/>
      <c r="N32" s="199"/>
      <c r="O32" s="199"/>
      <c r="P32" s="199"/>
      <c r="Q32" s="199"/>
      <c r="R32" s="199"/>
      <c r="S32" s="199"/>
      <c r="T32" s="199"/>
      <c r="U32" s="199"/>
      <c r="V32" s="199"/>
      <c r="W32" s="199"/>
    </row>
    <row r="33" spans="2:11" x14ac:dyDescent="0.15">
      <c r="B33" s="214"/>
      <c r="D33" s="216"/>
      <c r="F33" s="216"/>
      <c r="J33" s="195"/>
      <c r="K33" s="195"/>
    </row>
    <row r="34" spans="2:11" x14ac:dyDescent="0.15">
      <c r="B34" s="214"/>
      <c r="D34" s="216"/>
      <c r="F34" s="216"/>
    </row>
    <row r="35" spans="2:11" x14ac:dyDescent="0.15">
      <c r="B35" s="214"/>
      <c r="D35" s="216"/>
      <c r="F35" s="216"/>
    </row>
    <row r="36" spans="2:11" x14ac:dyDescent="0.15">
      <c r="B36" s="214"/>
      <c r="D36" s="216"/>
      <c r="F36" s="216"/>
    </row>
    <row r="37" spans="2:11" x14ac:dyDescent="0.15">
      <c r="B37" s="214"/>
      <c r="D37" s="216"/>
      <c r="F37" s="216"/>
    </row>
    <row r="38" spans="2:11" x14ac:dyDescent="0.15">
      <c r="B38" s="214"/>
      <c r="D38" s="216"/>
      <c r="F38" s="216"/>
    </row>
    <row r="39" spans="2:11" x14ac:dyDescent="0.15">
      <c r="B39" s="214"/>
      <c r="D39" s="216"/>
      <c r="F39" s="216"/>
    </row>
    <row r="40" spans="2:11" x14ac:dyDescent="0.15">
      <c r="B40" s="214"/>
      <c r="D40" s="216"/>
      <c r="F40" s="216"/>
    </row>
    <row r="41" spans="2:11" x14ac:dyDescent="0.15">
      <c r="B41" s="214"/>
      <c r="D41" s="216"/>
      <c r="F41" s="216"/>
    </row>
    <row r="42" spans="2:11" x14ac:dyDescent="0.15">
      <c r="B42" s="214"/>
      <c r="D42" s="216"/>
      <c r="F42" s="216"/>
    </row>
    <row r="43" spans="2:11" x14ac:dyDescent="0.15">
      <c r="B43" s="214"/>
      <c r="D43" s="216"/>
      <c r="F43" s="216"/>
    </row>
    <row r="44" spans="2:11" x14ac:dyDescent="0.15">
      <c r="B44" s="214"/>
      <c r="D44" s="216"/>
      <c r="F44" s="216"/>
    </row>
    <row r="45" spans="2:11" x14ac:dyDescent="0.15">
      <c r="B45" s="214"/>
      <c r="D45" s="216"/>
      <c r="F45" s="216"/>
    </row>
    <row r="46" spans="2:11" x14ac:dyDescent="0.15">
      <c r="B46" s="214"/>
      <c r="D46" s="216"/>
      <c r="F46" s="216"/>
    </row>
    <row r="47" spans="2:11" x14ac:dyDescent="0.15">
      <c r="B47" s="214"/>
      <c r="D47" s="216"/>
      <c r="F47" s="216"/>
    </row>
    <row r="48" spans="2:11" x14ac:dyDescent="0.15">
      <c r="B48" s="214"/>
      <c r="D48" s="216"/>
      <c r="F48" s="216"/>
    </row>
    <row r="49" spans="2:6" x14ac:dyDescent="0.15">
      <c r="B49" s="214"/>
      <c r="D49" s="216"/>
      <c r="F49" s="216"/>
    </row>
    <row r="50" spans="2:6" x14ac:dyDescent="0.15">
      <c r="B50" s="214"/>
      <c r="D50" s="216"/>
      <c r="F50" s="216"/>
    </row>
  </sheetData>
  <sheetProtection formatCells="0" formatRows="0" insertRows="0" deleteRows="0" selectLockedCells="1"/>
  <mergeCells count="169">
    <mergeCell ref="B8:B9"/>
    <mergeCell ref="C8:C9"/>
    <mergeCell ref="D8:D9"/>
    <mergeCell ref="F8:F9"/>
    <mergeCell ref="E8:E9"/>
    <mergeCell ref="N3:O3"/>
    <mergeCell ref="N4:O4"/>
    <mergeCell ref="K8:W8"/>
    <mergeCell ref="C3:D3"/>
    <mergeCell ref="C4:D4"/>
    <mergeCell ref="F3:G3"/>
    <mergeCell ref="K9:L9"/>
    <mergeCell ref="F4:G4"/>
    <mergeCell ref="H3:I3"/>
    <mergeCell ref="H4:I4"/>
    <mergeCell ref="J3:K3"/>
    <mergeCell ref="J4:K4"/>
    <mergeCell ref="L3:M3"/>
    <mergeCell ref="L4:M4"/>
    <mergeCell ref="M9:N9"/>
    <mergeCell ref="R9:S9"/>
    <mergeCell ref="T9:U9"/>
    <mergeCell ref="J8:J9"/>
    <mergeCell ref="K27:L27"/>
    <mergeCell ref="K28:L28"/>
    <mergeCell ref="K29:L29"/>
    <mergeCell ref="K22:L22"/>
    <mergeCell ref="K23:L23"/>
    <mergeCell ref="K24:L24"/>
    <mergeCell ref="K25:L25"/>
    <mergeCell ref="K26:L26"/>
    <mergeCell ref="V9:W9"/>
    <mergeCell ref="R10:S10"/>
    <mergeCell ref="T10:U10"/>
    <mergeCell ref="V10:W10"/>
    <mergeCell ref="K21:L21"/>
    <mergeCell ref="V21:W21"/>
    <mergeCell ref="K10:L10"/>
    <mergeCell ref="M10:N10"/>
    <mergeCell ref="O9:P9"/>
    <mergeCell ref="O10:P10"/>
    <mergeCell ref="R22:S22"/>
    <mergeCell ref="R23:S23"/>
    <mergeCell ref="R24:S24"/>
    <mergeCell ref="R25:S25"/>
    <mergeCell ref="R26:S26"/>
    <mergeCell ref="R27:S27"/>
    <mergeCell ref="O27:P27"/>
    <mergeCell ref="O28:P28"/>
    <mergeCell ref="O29:P29"/>
    <mergeCell ref="M21:N21"/>
    <mergeCell ref="O21:P21"/>
    <mergeCell ref="T21:U21"/>
    <mergeCell ref="R21:S21"/>
    <mergeCell ref="M22:N22"/>
    <mergeCell ref="M23:N23"/>
    <mergeCell ref="M24:N24"/>
    <mergeCell ref="M25:N25"/>
    <mergeCell ref="M26:N26"/>
    <mergeCell ref="M27:N27"/>
    <mergeCell ref="M28:N28"/>
    <mergeCell ref="M29:N29"/>
    <mergeCell ref="R28:S28"/>
    <mergeCell ref="M6:O6"/>
    <mergeCell ref="M5:O5"/>
    <mergeCell ref="V27:W27"/>
    <mergeCell ref="V28:W28"/>
    <mergeCell ref="V29:W29"/>
    <mergeCell ref="V22:W22"/>
    <mergeCell ref="V23:W23"/>
    <mergeCell ref="V24:W24"/>
    <mergeCell ref="V25:W25"/>
    <mergeCell ref="V26:W26"/>
    <mergeCell ref="T22:U22"/>
    <mergeCell ref="T23:U23"/>
    <mergeCell ref="T24:U24"/>
    <mergeCell ref="T25:U25"/>
    <mergeCell ref="T26:U26"/>
    <mergeCell ref="T27:U27"/>
    <mergeCell ref="T28:U28"/>
    <mergeCell ref="T29:U29"/>
    <mergeCell ref="R29:S29"/>
    <mergeCell ref="O22:P22"/>
    <mergeCell ref="O23:P23"/>
    <mergeCell ref="O24:P24"/>
    <mergeCell ref="O25:P25"/>
    <mergeCell ref="O26:P26"/>
    <mergeCell ref="H26:I26"/>
    <mergeCell ref="H27:I27"/>
    <mergeCell ref="H28:I28"/>
    <mergeCell ref="H29:I29"/>
    <mergeCell ref="G8:G9"/>
    <mergeCell ref="H8:I9"/>
    <mergeCell ref="H10:I10"/>
    <mergeCell ref="H21:I21"/>
    <mergeCell ref="H22:I22"/>
    <mergeCell ref="H23:I23"/>
    <mergeCell ref="H24:I24"/>
    <mergeCell ref="H25:I25"/>
    <mergeCell ref="H19:I19"/>
    <mergeCell ref="T11:U11"/>
    <mergeCell ref="V11:W11"/>
    <mergeCell ref="H12:I12"/>
    <mergeCell ref="K12:L12"/>
    <mergeCell ref="M12:N12"/>
    <mergeCell ref="O12:P12"/>
    <mergeCell ref="R12:S12"/>
    <mergeCell ref="T12:U12"/>
    <mergeCell ref="V12:W12"/>
    <mergeCell ref="H11:I11"/>
    <mergeCell ref="K11:L11"/>
    <mergeCell ref="M11:N11"/>
    <mergeCell ref="O11:P11"/>
    <mergeCell ref="R11:S11"/>
    <mergeCell ref="T13:U13"/>
    <mergeCell ref="V13:W13"/>
    <mergeCell ref="H14:I14"/>
    <mergeCell ref="K14:L14"/>
    <mergeCell ref="M14:N14"/>
    <mergeCell ref="O14:P14"/>
    <mergeCell ref="R14:S14"/>
    <mergeCell ref="T14:U14"/>
    <mergeCell ref="V14:W14"/>
    <mergeCell ref="H13:I13"/>
    <mergeCell ref="K13:L13"/>
    <mergeCell ref="M13:N13"/>
    <mergeCell ref="O13:P13"/>
    <mergeCell ref="R13:S13"/>
    <mergeCell ref="T15:U15"/>
    <mergeCell ref="V15:W15"/>
    <mergeCell ref="H16:I16"/>
    <mergeCell ref="K16:L16"/>
    <mergeCell ref="M16:N16"/>
    <mergeCell ref="O16:P16"/>
    <mergeCell ref="R16:S16"/>
    <mergeCell ref="T16:U16"/>
    <mergeCell ref="V16:W16"/>
    <mergeCell ref="H15:I15"/>
    <mergeCell ref="K15:L15"/>
    <mergeCell ref="M15:N15"/>
    <mergeCell ref="O15:P15"/>
    <mergeCell ref="R15:S15"/>
    <mergeCell ref="T17:U17"/>
    <mergeCell ref="V17:W17"/>
    <mergeCell ref="H18:I18"/>
    <mergeCell ref="K18:L18"/>
    <mergeCell ref="M18:N18"/>
    <mergeCell ref="O18:P18"/>
    <mergeCell ref="R18:S18"/>
    <mergeCell ref="T18:U18"/>
    <mergeCell ref="V18:W18"/>
    <mergeCell ref="H17:I17"/>
    <mergeCell ref="K17:L17"/>
    <mergeCell ref="M17:N17"/>
    <mergeCell ref="O17:P17"/>
    <mergeCell ref="R17:S17"/>
    <mergeCell ref="K19:L19"/>
    <mergeCell ref="M19:N19"/>
    <mergeCell ref="O19:P19"/>
    <mergeCell ref="R19:S19"/>
    <mergeCell ref="T19:U19"/>
    <mergeCell ref="V19:W19"/>
    <mergeCell ref="H20:I20"/>
    <mergeCell ref="K20:L20"/>
    <mergeCell ref="M20:N20"/>
    <mergeCell ref="O20:P20"/>
    <mergeCell ref="R20:S20"/>
    <mergeCell ref="T20:U20"/>
    <mergeCell ref="V20:W20"/>
  </mergeCells>
  <phoneticPr fontId="4"/>
  <dataValidations count="5">
    <dataValidation type="list" allowBlank="1" showInputMessage="1" sqref="K11:K29 T11:T29 V11:V29 O11:O29 M11:M29 R11:R29">
      <formula1>"×, "</formula1>
    </dataValidation>
    <dataValidation type="list" allowBlank="1" showInputMessage="1" showErrorMessage="1" sqref="Q11:Q29 J10:J29">
      <formula1>"○,×"</formula1>
    </dataValidation>
    <dataValidation type="list" allowBlank="1" showInputMessage="1" sqref="E11:E29">
      <formula1>"浜松市"</formula1>
    </dataValidation>
    <dataValidation type="list" allowBlank="1" showInputMessage="1" showErrorMessage="1" sqref="G11:G29">
      <formula1>"1,2,3,4,5,6,なし"</formula1>
    </dataValidation>
    <dataValidation type="list" allowBlank="1" showInputMessage="1" showErrorMessage="1" sqref="H11:I29">
      <formula1>"4時間未満,4時間以上6時間未満,6時間以上,その他"</formula1>
    </dataValidation>
  </dataValidations>
  <pageMargins left="0.70866141732283472" right="0.70866141732283472" top="0.74803149606299213" bottom="0.74803149606299213" header="0.31496062992125984" footer="0.31496062992125984"/>
  <pageSetup paperSize="9" scale="78" fitToHeight="0" orientation="landscape" r:id="rId1"/>
  <headerFooter>
    <oddFooter>&amp;CP3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79</vt:i4>
      </vt:variant>
    </vt:vector>
  </HeadingPairs>
  <TitlesOfParts>
    <vt:vector size="89" baseType="lpstr">
      <vt:lpstr>資料一覧</vt:lpstr>
      <vt:lpstr>選択肢</vt:lpstr>
      <vt:lpstr>【共通】</vt:lpstr>
      <vt:lpstr>P1-1</vt:lpstr>
      <vt:lpstr>選択肢 </vt:lpstr>
      <vt:lpstr>P1-2</vt:lpstr>
      <vt:lpstr>P1-3</vt:lpstr>
      <vt:lpstr>P1-4</vt:lpstr>
      <vt:lpstr>P3</vt:lpstr>
      <vt:lpstr>P4</vt:lpstr>
      <vt:lpstr>【共通】!Print_Area</vt:lpstr>
      <vt:lpstr>'P1-1'!Print_Area</vt:lpstr>
      <vt:lpstr>'P1-2'!Print_Area</vt:lpstr>
      <vt:lpstr>'P1-3'!Print_Area</vt:lpstr>
      <vt:lpstr>'P1-4'!Print_Area</vt:lpstr>
      <vt:lpstr>'P3'!Print_Area</vt:lpstr>
      <vt:lpstr>'P4'!Print_Area</vt:lpstr>
      <vt:lpstr>資料一覧!Print_Area</vt:lpstr>
      <vt:lpstr>'P1-2'!Print_Titles</vt:lpstr>
      <vt:lpstr>'P1-3'!Print_Titles</vt:lpstr>
      <vt:lpstr>'P1-4'!Print_Titles</vt:lpstr>
      <vt:lpstr>'選択肢 '!なし</vt:lpstr>
      <vt:lpstr>'選択肢 '!医療型障害児入所施設</vt:lpstr>
      <vt:lpstr>医療型障害児入所施設</vt:lpstr>
      <vt:lpstr>'選択肢 '!一般相談支援事業</vt:lpstr>
      <vt:lpstr>一般相談支援事業</vt:lpstr>
      <vt:lpstr>'選択肢 '!管理者</vt:lpstr>
      <vt:lpstr>'選択肢 '!機能訓練</vt:lpstr>
      <vt:lpstr>機能訓練</vt:lpstr>
      <vt:lpstr>'選択肢 '!居宅介護</vt:lpstr>
      <vt:lpstr>居宅介護</vt:lpstr>
      <vt:lpstr>'選択肢 '!居宅介護・重度訪問介護・同行援護・行動援護</vt:lpstr>
      <vt:lpstr>居宅介護・重度訪問介護・同行援護・行動援護</vt:lpstr>
      <vt:lpstr>'選択肢 '!居宅訪問型児童発達支援</vt:lpstr>
      <vt:lpstr>居宅訪問型児童発達支援</vt:lpstr>
      <vt:lpstr>'選択肢 '!共同生活援助</vt:lpstr>
      <vt:lpstr>共同生活援助</vt:lpstr>
      <vt:lpstr>'選択肢 '!共同生活援助・介護サービス包括型</vt:lpstr>
      <vt:lpstr>共同生活援助・介護サービス包括型</vt:lpstr>
      <vt:lpstr>'選択肢 '!共同生活援助・外部サービス利用型</vt:lpstr>
      <vt:lpstr>共同生活援助・外部サービス利用型</vt:lpstr>
      <vt:lpstr>'選択肢 '!共同生活援助・日中サービス支援型</vt:lpstr>
      <vt:lpstr>共同生活援助・日中サービス支援型</vt:lpstr>
      <vt:lpstr>'選択肢 '!行動援護</vt:lpstr>
      <vt:lpstr>行動援護</vt:lpstr>
      <vt:lpstr>'選択肢 '!児童発達支援・児童発達支援センターであるもの</vt:lpstr>
      <vt:lpstr>児童発達支援・児童発達支援センターであるもの</vt:lpstr>
      <vt:lpstr>'選択肢 '!児童発達支援・主として重症心身障害児を対象とする場合</vt:lpstr>
      <vt:lpstr>児童発達支援・主として重症心身障害児を対象とする場合</vt:lpstr>
      <vt:lpstr>'選択肢 '!児童発達支援・放課後等デイサービス</vt:lpstr>
      <vt:lpstr>児童発達支援・放課後等デイサービス</vt:lpstr>
      <vt:lpstr>'選択肢 '!自立生活援助</vt:lpstr>
      <vt:lpstr>自立生活援助</vt:lpstr>
      <vt:lpstr>'選択肢 '!就労移行支援</vt:lpstr>
      <vt:lpstr>就労移行支援</vt:lpstr>
      <vt:lpstr>'選択肢 '!就労継続支援Ａ型</vt:lpstr>
      <vt:lpstr>就労継続支援Ａ型</vt:lpstr>
      <vt:lpstr>就労継続支援Ａ型・Ｂ型</vt:lpstr>
      <vt:lpstr>'選択肢 '!就労継続支援Ｂ型</vt:lpstr>
      <vt:lpstr>'選択肢 '!就労定着支援</vt:lpstr>
      <vt:lpstr>就労定着支援</vt:lpstr>
      <vt:lpstr>'選択肢 '!重度障害者等包括支援</vt:lpstr>
      <vt:lpstr>重度障害者等包括支援</vt:lpstr>
      <vt:lpstr>'選択肢 '!重度訪問介護</vt:lpstr>
      <vt:lpstr>重度訪問介護</vt:lpstr>
      <vt:lpstr>'選択肢 '!障害者支援施設</vt:lpstr>
      <vt:lpstr>障害者支援施設</vt:lpstr>
      <vt:lpstr>'選択肢 '!生活介護</vt:lpstr>
      <vt:lpstr>生活介護</vt:lpstr>
      <vt:lpstr>'選択肢 '!生活訓練</vt:lpstr>
      <vt:lpstr>生活訓練</vt:lpstr>
      <vt:lpstr>'選択肢 '!短期入所・空床利用型</vt:lpstr>
      <vt:lpstr>短期入所・空床利用型</vt:lpstr>
      <vt:lpstr>'選択肢 '!短期入所・単独型</vt:lpstr>
      <vt:lpstr>短期入所・単独型</vt:lpstr>
      <vt:lpstr>'選択肢 '!短期入所・併設型</vt:lpstr>
      <vt:lpstr>短期入所・併設型</vt:lpstr>
      <vt:lpstr>'選択肢 '!同行援護</vt:lpstr>
      <vt:lpstr>同行援護</vt:lpstr>
      <vt:lpstr>'選択肢 '!特定相談支援・障害児相談支援</vt:lpstr>
      <vt:lpstr>特定相談支援・障害児相談支援</vt:lpstr>
      <vt:lpstr>'選択肢 '!認定指定就労移行支援</vt:lpstr>
      <vt:lpstr>認定指定就労移行支援</vt:lpstr>
      <vt:lpstr>'選択肢 '!福祉型障害児入所施設</vt:lpstr>
      <vt:lpstr>福祉型障害児入所施設</vt:lpstr>
      <vt:lpstr>'選択肢 '!保育所等訪問支援</vt:lpstr>
      <vt:lpstr>保育所等訪問支援</vt:lpstr>
      <vt:lpstr>'選択肢 '!療養介護</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H0501</dc:creator>
  <cp:lastModifiedBy>堀畑　大輝</cp:lastModifiedBy>
  <cp:lastPrinted>2025-07-18T07:36:21Z</cp:lastPrinted>
  <dcterms:created xsi:type="dcterms:W3CDTF">2006-05-19T04:07:36Z</dcterms:created>
  <dcterms:modified xsi:type="dcterms:W3CDTF">2025-07-18T07:37:59Z</dcterms:modified>
</cp:coreProperties>
</file>